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4\4. Abril 2024\"/>
    </mc:Choice>
  </mc:AlternateContent>
  <xr:revisionPtr revIDLastSave="0" documentId="13_ncr:1_{43CB0BE6-0F93-491A-9515-0D4536D5D7E1}" xr6:coauthVersionLast="47" xr6:coauthVersionMax="47" xr10:uidLastSave="{00000000-0000-0000-0000-000000000000}"/>
  <bookViews>
    <workbookView xWindow="-120" yWindow="-120" windowWidth="29040" windowHeight="15840" tabRatio="693" firstSheet="4" activeTab="4" xr2:uid="{00000000-000D-0000-FFFF-FFFF00000000}"/>
  </bookViews>
  <sheets>
    <sheet name="Contactos" sheetId="34" state="hidden" r:id="rId1"/>
    <sheet name="bd_lista" sheetId="32" state="hidden" r:id="rId2"/>
    <sheet name="CUADRO" sheetId="31" state="hidden" r:id="rId3"/>
    <sheet name="Hoja de Trabajo para listado" sheetId="30" state="hidden" r:id="rId4"/>
    <sheet name="R1.02 (ex 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1" hidden="1">bd_lista!$A$2:$E$591</definedName>
    <definedName name="_xlnm._FilterDatabase" localSheetId="11" hidden="1">CDI!$A$7:$H$80</definedName>
    <definedName name="_xlnm._FilterDatabase" localSheetId="0" hidden="1">Contactos!$A$3:$E$536</definedName>
    <definedName name="_xlnm._FilterDatabase" localSheetId="2" hidden="1">CUADRO!$A$5:$AA$1179</definedName>
    <definedName name="_xlnm._FilterDatabase" localSheetId="8" hidden="1">'CUT ME'!$A$7:$T$61</definedName>
    <definedName name="_xlnm._FilterDatabase" localSheetId="7" hidden="1">'CUT MN'!$A$7:$T$1973</definedName>
    <definedName name="_xlnm._FilterDatabase" localSheetId="16" hidden="1">CVD_AUTO!$A$6:$J$67</definedName>
    <definedName name="_xlnm._FilterDatabase" localSheetId="5" hidden="1">RESUMEN!$A$10:$AQ$600</definedName>
    <definedName name="_xlnm._FilterDatabase" localSheetId="13" hidden="1">'TCR ME'!$A$6:$F$6</definedName>
    <definedName name="_xlnm._FilterDatabase" localSheetId="12" hidden="1">'TCR MN'!$A$6:$F$54</definedName>
    <definedName name="_xlnm._FilterDatabase" localSheetId="15" hidden="1">'TFD ME'!$A$6:$F$6</definedName>
    <definedName name="_xlnm._FilterDatabase" localSheetId="14" hidden="1">'TFD MN'!$A$6:$F$11</definedName>
    <definedName name="_xlnm._FilterDatabase" localSheetId="10" hidden="1">'TRL ME'!$A$7:$P$9</definedName>
    <definedName name="_xlnm._FilterDatabase" localSheetId="9" hidden="1">'TRL MN'!$A$7:$P$77</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CDI!$A$1:$H$84</definedName>
    <definedName name="_xlnm.Print_Area" localSheetId="6">CONCEPTOS!$A$1:$C$61</definedName>
    <definedName name="_xlnm.Print_Area" localSheetId="8">'CUT ME'!$A$1:$T$216</definedName>
    <definedName name="_xlnm.Print_Area" localSheetId="7">'CUT MN'!$A$1:$T$1994</definedName>
    <definedName name="_xlnm.Print_Area" localSheetId="16">CVD_AUTO!$A$1:$J$70</definedName>
    <definedName name="_xlnm.Print_Area" localSheetId="4">'R1.02 (ex FORM. 9)'!$A$1:$AF$61</definedName>
    <definedName name="_xlnm.Print_Area" localSheetId="5">RESUMEN!$A$1:$AQ$603</definedName>
    <definedName name="_xlnm.Print_Area" localSheetId="13">'TCR ME'!$A$1:$G$11</definedName>
    <definedName name="_xlnm.Print_Area" localSheetId="12">'TCR MN'!$A$1:$F$56</definedName>
    <definedName name="_xlnm.Print_Area" localSheetId="15">'TFD ME'!$A$1:$G$10</definedName>
    <definedName name="_xlnm.Print_Area" localSheetId="14">'TFD MN'!$A$1:$F$13</definedName>
    <definedName name="_xlnm.Print_Area" localSheetId="10">'TRL ME'!$A$1:$Q$62</definedName>
    <definedName name="_xlnm.Print_Area" localSheetId="9">'TRL MN'!$A$1:$Q$97</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200" r:id="rId22"/>
    <pivotCache cacheId="201" r:id="rId23"/>
    <pivotCache cacheId="202" r:id="rId24"/>
    <pivotCache cacheId="203" r:id="rId25"/>
    <pivotCache cacheId="204"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18" i="8" l="1"/>
  <c r="H79" i="21"/>
  <c r="Q199" i="26"/>
  <c r="P199" i="26"/>
  <c r="O199" i="26"/>
  <c r="N199" i="26"/>
  <c r="Q1975" i="25"/>
  <c r="P1975" i="25"/>
  <c r="E536" i="34" l="1"/>
  <c r="E535" i="34"/>
  <c r="E534" i="34"/>
  <c r="E533" i="34"/>
  <c r="E532" i="34"/>
  <c r="E531" i="34"/>
  <c r="E530" i="34"/>
  <c r="E529" i="34"/>
  <c r="E528" i="34"/>
  <c r="E527" i="34"/>
  <c r="E526" i="34"/>
  <c r="E525" i="34"/>
  <c r="E524" i="34"/>
  <c r="E523" i="34"/>
  <c r="E522" i="34"/>
  <c r="E521" i="34"/>
  <c r="E520" i="34"/>
  <c r="E519" i="34"/>
  <c r="E518" i="34"/>
  <c r="E517" i="34"/>
  <c r="E516" i="34"/>
  <c r="E515" i="34"/>
  <c r="E514" i="34"/>
  <c r="E513" i="34"/>
  <c r="E512" i="34"/>
  <c r="E511" i="34"/>
  <c r="E510" i="34"/>
  <c r="E509" i="34"/>
  <c r="E508" i="34"/>
  <c r="E507" i="34"/>
  <c r="E506" i="34"/>
  <c r="E505" i="34"/>
  <c r="E504" i="34"/>
  <c r="E503" i="34"/>
  <c r="E502" i="34"/>
  <c r="E501" i="34"/>
  <c r="E500" i="34"/>
  <c r="E499" i="34"/>
  <c r="E498" i="34"/>
  <c r="E497" i="34"/>
  <c r="E496" i="34"/>
  <c r="E495" i="34"/>
  <c r="E494" i="34"/>
  <c r="E493" i="34"/>
  <c r="E492" i="34"/>
  <c r="E491" i="34"/>
  <c r="E490" i="34"/>
  <c r="E489" i="34"/>
  <c r="E488" i="34"/>
  <c r="E487" i="34"/>
  <c r="E486" i="34"/>
  <c r="E485" i="34"/>
  <c r="E484" i="34"/>
  <c r="E483" i="34"/>
  <c r="E482" i="34"/>
  <c r="E481" i="34"/>
  <c r="E480" i="34"/>
  <c r="E479" i="34"/>
  <c r="E478" i="34"/>
  <c r="E477" i="34"/>
  <c r="E476" i="34"/>
  <c r="E475" i="34"/>
  <c r="E474" i="34"/>
  <c r="E473" i="34"/>
  <c r="E472" i="34"/>
  <c r="E471" i="34"/>
  <c r="E470" i="34"/>
  <c r="E469" i="34"/>
  <c r="E468" i="34"/>
  <c r="E467" i="34"/>
  <c r="E466" i="34"/>
  <c r="E465" i="34"/>
  <c r="E464" i="34"/>
  <c r="E463" i="34"/>
  <c r="E462" i="34"/>
  <c r="E461" i="34"/>
  <c r="E460" i="34"/>
  <c r="E459" i="34"/>
  <c r="E458" i="34"/>
  <c r="E457" i="34"/>
  <c r="E456" i="34"/>
  <c r="E455" i="34"/>
  <c r="E454" i="34"/>
  <c r="E453" i="34"/>
  <c r="E452" i="34"/>
  <c r="E451" i="34"/>
  <c r="E450" i="34"/>
  <c r="E449" i="34"/>
  <c r="E448" i="34"/>
  <c r="E447" i="34"/>
  <c r="E446" i="34"/>
  <c r="E445" i="34"/>
  <c r="E444" i="34"/>
  <c r="E443" i="34"/>
  <c r="E442" i="34"/>
  <c r="E441" i="34"/>
  <c r="E440" i="34"/>
  <c r="E439" i="34"/>
  <c r="E438" i="34"/>
  <c r="E437" i="34"/>
  <c r="E436" i="34"/>
  <c r="E435" i="34"/>
  <c r="E434" i="34"/>
  <c r="E433" i="34"/>
  <c r="E432" i="34"/>
  <c r="E431" i="34"/>
  <c r="E430" i="34"/>
  <c r="E429" i="34"/>
  <c r="E428" i="34"/>
  <c r="E427" i="34"/>
  <c r="E426" i="34"/>
  <c r="E425" i="34"/>
  <c r="E424" i="34"/>
  <c r="E423" i="34"/>
  <c r="E422" i="34"/>
  <c r="E421" i="34"/>
  <c r="E420" i="34"/>
  <c r="E419" i="34"/>
  <c r="E418" i="34"/>
  <c r="E417" i="34"/>
  <c r="E416" i="34"/>
  <c r="E415" i="34"/>
  <c r="E414" i="34"/>
  <c r="E413" i="34"/>
  <c r="E412" i="34"/>
  <c r="E411" i="34"/>
  <c r="E410" i="34"/>
  <c r="E409" i="34"/>
  <c r="E408" i="34"/>
  <c r="E407" i="34"/>
  <c r="E406" i="34"/>
  <c r="E405" i="34"/>
  <c r="E404" i="34"/>
  <c r="E403" i="34"/>
  <c r="E402" i="34"/>
  <c r="E401" i="34"/>
  <c r="E400" i="34"/>
  <c r="E399" i="34"/>
  <c r="E398" i="34"/>
  <c r="E397" i="34"/>
  <c r="E396" i="34"/>
  <c r="E395" i="34"/>
  <c r="E394" i="34"/>
  <c r="E393" i="34"/>
  <c r="E392" i="34"/>
  <c r="E391" i="34"/>
  <c r="E390" i="34"/>
  <c r="E389" i="34"/>
  <c r="E388" i="34"/>
  <c r="E387" i="34"/>
  <c r="E386" i="34"/>
  <c r="E385" i="34"/>
  <c r="E384" i="34"/>
  <c r="E383" i="34"/>
  <c r="E382" i="34"/>
  <c r="E381" i="34"/>
  <c r="E380" i="34"/>
  <c r="E379" i="34"/>
  <c r="E378" i="34"/>
  <c r="E377" i="34"/>
  <c r="E376" i="34"/>
  <c r="E375" i="34"/>
  <c r="E374" i="34"/>
  <c r="E373" i="34"/>
  <c r="E372" i="34"/>
  <c r="E371" i="34"/>
  <c r="E370" i="34"/>
  <c r="E369" i="34"/>
  <c r="E368" i="34"/>
  <c r="E367" i="34"/>
  <c r="E366" i="34"/>
  <c r="E365" i="34"/>
  <c r="E364" i="34"/>
  <c r="E363" i="34"/>
  <c r="E362" i="34"/>
  <c r="E361" i="34"/>
  <c r="E360" i="34"/>
  <c r="E359" i="34"/>
  <c r="E358" i="34"/>
  <c r="E357" i="34"/>
  <c r="E356" i="34"/>
  <c r="E355" i="34"/>
  <c r="E354" i="34"/>
  <c r="E353" i="34"/>
  <c r="E352" i="34"/>
  <c r="E351" i="34"/>
  <c r="E350" i="34"/>
  <c r="E349" i="34"/>
  <c r="E348" i="34"/>
  <c r="E347" i="34"/>
  <c r="E346" i="34"/>
  <c r="E345" i="34"/>
  <c r="E344" i="34"/>
  <c r="E343" i="34"/>
  <c r="E342" i="34"/>
  <c r="E341" i="34"/>
  <c r="E340" i="34"/>
  <c r="E339" i="34"/>
  <c r="E338" i="34"/>
  <c r="E337" i="34"/>
  <c r="E336" i="34"/>
  <c r="E335" i="34"/>
  <c r="E334" i="34"/>
  <c r="E333" i="34"/>
  <c r="E332" i="34"/>
  <c r="E331" i="34"/>
  <c r="E330" i="34"/>
  <c r="E329" i="34"/>
  <c r="E328" i="34"/>
  <c r="E327" i="34"/>
  <c r="E326" i="34"/>
  <c r="E325" i="34"/>
  <c r="E324" i="34"/>
  <c r="E323" i="34"/>
  <c r="E322" i="34"/>
  <c r="E321" i="34"/>
  <c r="E320" i="34"/>
  <c r="E319" i="34"/>
  <c r="E318" i="34"/>
  <c r="E317" i="34"/>
  <c r="E316" i="34"/>
  <c r="E315" i="34"/>
  <c r="E314" i="34"/>
  <c r="E313" i="34"/>
  <c r="E312" i="34"/>
  <c r="E311" i="34"/>
  <c r="E310" i="34"/>
  <c r="E309" i="34"/>
  <c r="E308" i="34"/>
  <c r="E307" i="34"/>
  <c r="E306" i="34"/>
  <c r="E305" i="34"/>
  <c r="E304" i="34"/>
  <c r="E303" i="34"/>
  <c r="E302" i="34"/>
  <c r="E301" i="34"/>
  <c r="E300" i="34"/>
  <c r="E299" i="34"/>
  <c r="E298" i="34"/>
  <c r="E297" i="34"/>
  <c r="E296" i="34"/>
  <c r="E295" i="34"/>
  <c r="E294" i="34"/>
  <c r="E293" i="34"/>
  <c r="E292" i="34"/>
  <c r="E291" i="34"/>
  <c r="E290" i="34"/>
  <c r="E289" i="34"/>
  <c r="E288" i="34"/>
  <c r="E287" i="34"/>
  <c r="E286" i="34"/>
  <c r="E285" i="34"/>
  <c r="E284" i="34"/>
  <c r="E283" i="34"/>
  <c r="E282" i="34"/>
  <c r="E281" i="34"/>
  <c r="E280" i="34"/>
  <c r="E279" i="34"/>
  <c r="E278" i="34"/>
  <c r="E277" i="34"/>
  <c r="E276" i="34"/>
  <c r="E275" i="34"/>
  <c r="E274" i="34"/>
  <c r="E273" i="34"/>
  <c r="E272" i="34"/>
  <c r="E271" i="34"/>
  <c r="E270" i="34"/>
  <c r="E269" i="34"/>
  <c r="E268" i="34"/>
  <c r="E267" i="34"/>
  <c r="E266" i="34"/>
  <c r="E265" i="34"/>
  <c r="E264" i="34"/>
  <c r="E263" i="34"/>
  <c r="E262" i="34"/>
  <c r="E261" i="34"/>
  <c r="E260" i="34"/>
  <c r="E259" i="34"/>
  <c r="E258" i="34"/>
  <c r="E257" i="34"/>
  <c r="E256"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23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92" i="34"/>
  <c r="E191" i="34"/>
  <c r="E190" i="34"/>
  <c r="E189" i="34"/>
  <c r="E188" i="34"/>
  <c r="E187" i="34"/>
  <c r="E186" i="34"/>
  <c r="E185" i="34"/>
  <c r="E184" i="34"/>
  <c r="E183" i="34"/>
  <c r="E182" i="34"/>
  <c r="E181" i="34"/>
  <c r="E180" i="34"/>
  <c r="E179" i="34"/>
  <c r="E178" i="34"/>
  <c r="E177" i="34"/>
  <c r="E176" i="34"/>
  <c r="E175" i="34"/>
  <c r="E174" i="34"/>
  <c r="E173" i="34"/>
  <c r="E172" i="34"/>
  <c r="E171" i="34"/>
  <c r="E170" i="34"/>
  <c r="E169" i="34"/>
  <c r="E168" i="34"/>
  <c r="E167" i="34"/>
  <c r="E166" i="34"/>
  <c r="E165" i="34"/>
  <c r="E164" i="34"/>
  <c r="E163" i="34"/>
  <c r="E162" i="34"/>
  <c r="E161" i="34"/>
  <c r="E160" i="34"/>
  <c r="E159" i="34"/>
  <c r="E158" i="34"/>
  <c r="E157" i="34"/>
  <c r="E156" i="34"/>
  <c r="E155" i="34"/>
  <c r="E154" i="34"/>
  <c r="E153" i="34"/>
  <c r="E152" i="34"/>
  <c r="E151" i="34"/>
  <c r="E150" i="34"/>
  <c r="E149" i="34"/>
  <c r="E148" i="34"/>
  <c r="E147" i="34"/>
  <c r="E146" i="34"/>
  <c r="E145" i="34"/>
  <c r="E144" i="34"/>
  <c r="E143" i="34"/>
  <c r="E142" i="34"/>
  <c r="E141" i="34"/>
  <c r="E140" i="34"/>
  <c r="E139" i="34"/>
  <c r="E138" i="34"/>
  <c r="E137" i="34"/>
  <c r="E136" i="34"/>
  <c r="E135" i="34"/>
  <c r="E134" i="34"/>
  <c r="E133" i="34"/>
  <c r="E132" i="34"/>
  <c r="E131" i="34"/>
  <c r="E130" i="34"/>
  <c r="E129" i="34"/>
  <c r="E128" i="34"/>
  <c r="E127" i="34"/>
  <c r="E126" i="34"/>
  <c r="E125" i="34"/>
  <c r="E124" i="34"/>
  <c r="E123" i="34"/>
  <c r="E122" i="34"/>
  <c r="E121" i="34"/>
  <c r="E120" i="34"/>
  <c r="E119" i="34"/>
  <c r="E118" i="34"/>
  <c r="E117" i="34"/>
  <c r="E116" i="34"/>
  <c r="E115" i="34"/>
  <c r="E114" i="34"/>
  <c r="E113" i="34"/>
  <c r="E112" i="34"/>
  <c r="E111" i="34"/>
  <c r="E110" i="34"/>
  <c r="E109" i="34"/>
  <c r="E108" i="34"/>
  <c r="E107" i="34"/>
  <c r="E106" i="34"/>
  <c r="E105" i="34"/>
  <c r="E104" i="34"/>
  <c r="E103" i="34"/>
  <c r="E102" i="34"/>
  <c r="E101" i="34"/>
  <c r="E100" i="34"/>
  <c r="E99" i="34"/>
  <c r="E98" i="34"/>
  <c r="E97" i="34"/>
  <c r="E96" i="34"/>
  <c r="E95" i="34"/>
  <c r="E94" i="34"/>
  <c r="E93" i="34"/>
  <c r="E92" i="34"/>
  <c r="E91" i="34"/>
  <c r="E90" i="34"/>
  <c r="E89" i="34"/>
  <c r="E88" i="34"/>
  <c r="E87" i="34"/>
  <c r="E86" i="34"/>
  <c r="E85" i="34"/>
  <c r="E84" i="34"/>
  <c r="E83" i="34"/>
  <c r="E82" i="34"/>
  <c r="E81" i="34"/>
  <c r="E80" i="34"/>
  <c r="E79" i="34"/>
  <c r="E78" i="34"/>
  <c r="E77" i="34"/>
  <c r="E76" i="34"/>
  <c r="E75" i="34"/>
  <c r="E74" i="34"/>
  <c r="E73" i="34"/>
  <c r="E72" i="34"/>
  <c r="E71" i="34"/>
  <c r="E70" i="34"/>
  <c r="E69" i="34"/>
  <c r="E68" i="34"/>
  <c r="E67" i="34"/>
  <c r="E66" i="34"/>
  <c r="E65" i="34"/>
  <c r="E64" i="34"/>
  <c r="E63" i="34"/>
  <c r="E62" i="34"/>
  <c r="E61" i="34"/>
  <c r="E60" i="34"/>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11" i="34"/>
  <c r="E10" i="34"/>
  <c r="E9" i="34"/>
  <c r="E8" i="34"/>
  <c r="E7" i="34"/>
  <c r="E6" i="34"/>
  <c r="E5" i="34"/>
  <c r="E4" i="34"/>
  <c r="D536" i="34"/>
  <c r="D535" i="34"/>
  <c r="D534" i="34"/>
  <c r="D533" i="34"/>
  <c r="D532" i="34"/>
  <c r="D531" i="34"/>
  <c r="D530" i="34"/>
  <c r="D529" i="34"/>
  <c r="D528" i="34"/>
  <c r="D527" i="34"/>
  <c r="D526" i="34"/>
  <c r="D525" i="34"/>
  <c r="D524" i="34"/>
  <c r="D523" i="34"/>
  <c r="D522" i="34"/>
  <c r="D521" i="34"/>
  <c r="D520" i="34"/>
  <c r="D519" i="34"/>
  <c r="D518" i="34"/>
  <c r="D517" i="34"/>
  <c r="D516" i="34"/>
  <c r="D515" i="34"/>
  <c r="D514" i="34"/>
  <c r="D513" i="34"/>
  <c r="D512" i="34"/>
  <c r="D511" i="34"/>
  <c r="D510" i="34"/>
  <c r="D509" i="34"/>
  <c r="D508" i="34"/>
  <c r="D507" i="34"/>
  <c r="D506" i="34"/>
  <c r="D505" i="34"/>
  <c r="D504" i="34"/>
  <c r="D503" i="34"/>
  <c r="D502" i="34"/>
  <c r="D501" i="34"/>
  <c r="D500" i="34"/>
  <c r="D499" i="34"/>
  <c r="D498" i="34"/>
  <c r="D497" i="34"/>
  <c r="D496" i="34"/>
  <c r="D495" i="34"/>
  <c r="D494" i="34"/>
  <c r="D493" i="34"/>
  <c r="D492" i="34"/>
  <c r="D491" i="34"/>
  <c r="D490" i="34"/>
  <c r="D489" i="34"/>
  <c r="D488" i="34"/>
  <c r="D487" i="34"/>
  <c r="D486" i="34"/>
  <c r="D485" i="34"/>
  <c r="D484" i="34"/>
  <c r="D483" i="34"/>
  <c r="D482" i="34"/>
  <c r="D481" i="34"/>
  <c r="D480" i="34"/>
  <c r="D479" i="34"/>
  <c r="D478" i="34"/>
  <c r="D477" i="34"/>
  <c r="D476" i="34"/>
  <c r="D475" i="34"/>
  <c r="D474" i="34"/>
  <c r="D473" i="34"/>
  <c r="D472" i="34"/>
  <c r="D471" i="34"/>
  <c r="D470" i="34"/>
  <c r="D469" i="34"/>
  <c r="D468" i="34"/>
  <c r="D467" i="34"/>
  <c r="D466" i="34"/>
  <c r="D465" i="34"/>
  <c r="D464" i="34"/>
  <c r="D463" i="34"/>
  <c r="D462" i="34"/>
  <c r="D461" i="34"/>
  <c r="D460" i="34"/>
  <c r="D459" i="34"/>
  <c r="D458" i="34"/>
  <c r="D457" i="34"/>
  <c r="D456" i="34"/>
  <c r="D455" i="34"/>
  <c r="D454" i="34"/>
  <c r="D453" i="34"/>
  <c r="D452" i="34"/>
  <c r="D451" i="34"/>
  <c r="D450" i="34"/>
  <c r="D449" i="34"/>
  <c r="D448" i="34"/>
  <c r="D447" i="34"/>
  <c r="D446" i="34"/>
  <c r="D445" i="34"/>
  <c r="D444" i="34"/>
  <c r="D443" i="34"/>
  <c r="D442" i="34"/>
  <c r="D441" i="34"/>
  <c r="D440" i="34"/>
  <c r="D439" i="34"/>
  <c r="D438" i="34"/>
  <c r="D437" i="34"/>
  <c r="D436" i="34"/>
  <c r="D435" i="34"/>
  <c r="D434" i="34"/>
  <c r="D433" i="34"/>
  <c r="D432" i="34"/>
  <c r="D431" i="34"/>
  <c r="D430" i="34"/>
  <c r="D429" i="34"/>
  <c r="D428" i="34"/>
  <c r="D427" i="34"/>
  <c r="D426" i="34"/>
  <c r="D425" i="34"/>
  <c r="D424" i="34"/>
  <c r="D423" i="34"/>
  <c r="D422" i="34"/>
  <c r="D421" i="34"/>
  <c r="D420" i="34"/>
  <c r="D419" i="34"/>
  <c r="D418" i="34"/>
  <c r="D417" i="34"/>
  <c r="D416" i="34"/>
  <c r="D415" i="34"/>
  <c r="D414" i="34"/>
  <c r="D413" i="34"/>
  <c r="D412" i="34"/>
  <c r="D411" i="34"/>
  <c r="D410" i="34"/>
  <c r="D409" i="34"/>
  <c r="D408" i="34"/>
  <c r="D407" i="34"/>
  <c r="D406" i="34"/>
  <c r="D405" i="34"/>
  <c r="D404" i="34"/>
  <c r="D403" i="34"/>
  <c r="D402" i="34"/>
  <c r="D401" i="34"/>
  <c r="D400" i="34"/>
  <c r="D399" i="34"/>
  <c r="D398" i="34"/>
  <c r="D397" i="34"/>
  <c r="D396" i="34"/>
  <c r="D395" i="34"/>
  <c r="D394" i="34"/>
  <c r="D393" i="34"/>
  <c r="D392" i="34"/>
  <c r="D391" i="34"/>
  <c r="D390" i="34"/>
  <c r="D389" i="34"/>
  <c r="D388" i="34"/>
  <c r="D387" i="34"/>
  <c r="D386" i="34"/>
  <c r="D385" i="34"/>
  <c r="D384" i="34"/>
  <c r="D383" i="34"/>
  <c r="D382" i="34"/>
  <c r="D381" i="34"/>
  <c r="D380" i="34"/>
  <c r="D379" i="34"/>
  <c r="D378" i="34"/>
  <c r="D377" i="34"/>
  <c r="D376" i="34"/>
  <c r="D375" i="34"/>
  <c r="D374" i="34"/>
  <c r="D373" i="34"/>
  <c r="D372" i="34"/>
  <c r="D371" i="34"/>
  <c r="D370" i="34"/>
  <c r="D369" i="34"/>
  <c r="D368" i="34"/>
  <c r="D367" i="34"/>
  <c r="D366" i="34"/>
  <c r="D365" i="34"/>
  <c r="D364" i="34"/>
  <c r="D363" i="34"/>
  <c r="D362" i="34"/>
  <c r="D361" i="34"/>
  <c r="D360" i="34"/>
  <c r="D359" i="34"/>
  <c r="D358" i="34"/>
  <c r="D357" i="34"/>
  <c r="D356" i="34"/>
  <c r="D355" i="34"/>
  <c r="D354" i="34"/>
  <c r="D353" i="34"/>
  <c r="D352" i="34"/>
  <c r="D351" i="34"/>
  <c r="D350" i="34"/>
  <c r="D349" i="34"/>
  <c r="D348" i="34"/>
  <c r="D347" i="34"/>
  <c r="D346" i="34"/>
  <c r="D345" i="34"/>
  <c r="D344" i="34"/>
  <c r="D343" i="34"/>
  <c r="D342" i="34"/>
  <c r="D341" i="34"/>
  <c r="D340" i="34"/>
  <c r="D339" i="34"/>
  <c r="D338" i="34"/>
  <c r="D337" i="34"/>
  <c r="D336" i="34"/>
  <c r="D335" i="34"/>
  <c r="D334" i="34"/>
  <c r="D333" i="34"/>
  <c r="D332" i="34"/>
  <c r="D331" i="34"/>
  <c r="D330" i="34"/>
  <c r="D329" i="34"/>
  <c r="D328" i="34"/>
  <c r="D327" i="34"/>
  <c r="D326" i="34"/>
  <c r="D325" i="34"/>
  <c r="D324" i="34"/>
  <c r="D323" i="34"/>
  <c r="D322" i="34"/>
  <c r="D321" i="34"/>
  <c r="D320" i="34"/>
  <c r="D319" i="34"/>
  <c r="D318" i="34"/>
  <c r="D317" i="34"/>
  <c r="D316" i="34"/>
  <c r="D315" i="34"/>
  <c r="D314" i="34"/>
  <c r="D313" i="34"/>
  <c r="D312" i="34"/>
  <c r="D311" i="34"/>
  <c r="D310" i="34"/>
  <c r="D309" i="34"/>
  <c r="D308" i="34"/>
  <c r="D307" i="34"/>
  <c r="D306" i="34"/>
  <c r="D305" i="34"/>
  <c r="D304" i="34"/>
  <c r="D303" i="34"/>
  <c r="D302" i="34"/>
  <c r="D301" i="34"/>
  <c r="D300" i="34"/>
  <c r="D299" i="34"/>
  <c r="D298" i="34"/>
  <c r="D297" i="34"/>
  <c r="D296" i="34"/>
  <c r="D295" i="34"/>
  <c r="D294" i="34"/>
  <c r="D293" i="34"/>
  <c r="D292" i="34"/>
  <c r="D291" i="34"/>
  <c r="D290" i="34"/>
  <c r="D289" i="34"/>
  <c r="D288" i="34"/>
  <c r="D287" i="34"/>
  <c r="D286" i="34"/>
  <c r="D285" i="34"/>
  <c r="D284" i="34"/>
  <c r="D283" i="34"/>
  <c r="D282" i="34"/>
  <c r="D281" i="34"/>
  <c r="D280" i="34"/>
  <c r="D279" i="34"/>
  <c r="D278" i="34"/>
  <c r="D277" i="34"/>
  <c r="D276" i="34"/>
  <c r="D275" i="34"/>
  <c r="D274" i="34"/>
  <c r="D273" i="34"/>
  <c r="D272" i="34"/>
  <c r="D271" i="34"/>
  <c r="D270" i="34"/>
  <c r="D269" i="34"/>
  <c r="D268" i="34"/>
  <c r="D267" i="34"/>
  <c r="D266" i="34"/>
  <c r="D265" i="34"/>
  <c r="D264" i="34"/>
  <c r="D263" i="34"/>
  <c r="D262" i="34"/>
  <c r="D261" i="34"/>
  <c r="D260" i="34"/>
  <c r="D259" i="34"/>
  <c r="D258" i="34"/>
  <c r="D257" i="34"/>
  <c r="D256" i="34"/>
  <c r="D255" i="34"/>
  <c r="D254" i="34"/>
  <c r="D253" i="34"/>
  <c r="D252" i="34"/>
  <c r="D251" i="34"/>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92" i="34"/>
  <c r="D191" i="34"/>
  <c r="D190" i="34"/>
  <c r="D189" i="34"/>
  <c r="D188" i="34"/>
  <c r="D187" i="34"/>
  <c r="D186" i="34"/>
  <c r="D185" i="34"/>
  <c r="D184" i="34"/>
  <c r="D183" i="34"/>
  <c r="D182" i="34"/>
  <c r="D181" i="34"/>
  <c r="D180" i="34"/>
  <c r="D179" i="34"/>
  <c r="D178" i="34"/>
  <c r="D177" i="34"/>
  <c r="D176" i="34"/>
  <c r="D175" i="34"/>
  <c r="D174" i="34"/>
  <c r="D173" i="34"/>
  <c r="D172" i="34"/>
  <c r="D171" i="34"/>
  <c r="D170" i="34"/>
  <c r="D169" i="34"/>
  <c r="D168" i="34"/>
  <c r="D167" i="34"/>
  <c r="D166" i="34"/>
  <c r="D165" i="34"/>
  <c r="D164" i="34"/>
  <c r="D163" i="34"/>
  <c r="D162" i="34"/>
  <c r="D161" i="34"/>
  <c r="D160" i="34"/>
  <c r="D159" i="34"/>
  <c r="D158" i="34"/>
  <c r="D157" i="34"/>
  <c r="D156" i="34"/>
  <c r="D155" i="34"/>
  <c r="D154" i="34"/>
  <c r="D153" i="34"/>
  <c r="D152" i="34"/>
  <c r="D151" i="34"/>
  <c r="D150" i="34"/>
  <c r="D149" i="34"/>
  <c r="D148" i="34"/>
  <c r="D147" i="34"/>
  <c r="D146" i="34"/>
  <c r="D145" i="34"/>
  <c r="D144" i="34"/>
  <c r="D143" i="34"/>
  <c r="D142" i="34"/>
  <c r="D141" i="34"/>
  <c r="D140" i="34"/>
  <c r="D139" i="34"/>
  <c r="D138" i="34"/>
  <c r="D137" i="34"/>
  <c r="D136" i="34"/>
  <c r="D135" i="34"/>
  <c r="D134" i="34"/>
  <c r="D133" i="34"/>
  <c r="D132" i="34"/>
  <c r="D131" i="34"/>
  <c r="D130" i="34"/>
  <c r="D129" i="34"/>
  <c r="D128" i="34"/>
  <c r="D127" i="34"/>
  <c r="D126" i="34"/>
  <c r="D125" i="34"/>
  <c r="D124" i="34"/>
  <c r="D123" i="34"/>
  <c r="D12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4" i="34"/>
  <c r="D93" i="34"/>
  <c r="D92" i="34"/>
  <c r="D91" i="34"/>
  <c r="D90" i="34"/>
  <c r="D89" i="34"/>
  <c r="D88" i="34"/>
  <c r="D87" i="34"/>
  <c r="D86" i="34"/>
  <c r="D85" i="34"/>
  <c r="D84" i="34"/>
  <c r="D83" i="34"/>
  <c r="D82" i="34"/>
  <c r="D81" i="34"/>
  <c r="D80" i="34"/>
  <c r="D79" i="34"/>
  <c r="D78" i="34"/>
  <c r="D77" i="34"/>
  <c r="D76" i="34"/>
  <c r="D75" i="34"/>
  <c r="D74" i="34"/>
  <c r="D73" i="34"/>
  <c r="D72" i="34"/>
  <c r="D71" i="34"/>
  <c r="D70" i="34"/>
  <c r="D69"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11" i="34"/>
  <c r="D10" i="34"/>
  <c r="D9" i="34"/>
  <c r="D8" i="34"/>
  <c r="D7" i="34"/>
  <c r="D6" i="34"/>
  <c r="D5" i="34"/>
  <c r="D4" i="34"/>
  <c r="C536" i="34"/>
  <c r="C535" i="34"/>
  <c r="C534" i="34"/>
  <c r="C533" i="34"/>
  <c r="C532" i="34"/>
  <c r="C531" i="34"/>
  <c r="C530" i="34"/>
  <c r="C529" i="34"/>
  <c r="C528" i="34"/>
  <c r="C527" i="34"/>
  <c r="C526" i="34"/>
  <c r="C525" i="34"/>
  <c r="C524" i="34"/>
  <c r="C523" i="34"/>
  <c r="C522" i="34"/>
  <c r="C521" i="34"/>
  <c r="C520" i="34"/>
  <c r="C519" i="34"/>
  <c r="C518" i="34"/>
  <c r="C517" i="34"/>
  <c r="C516" i="34"/>
  <c r="C515" i="34"/>
  <c r="C514" i="34"/>
  <c r="C513" i="34"/>
  <c r="C512" i="34"/>
  <c r="C511" i="34"/>
  <c r="C510" i="34"/>
  <c r="C509" i="34"/>
  <c r="C508" i="34"/>
  <c r="C507" i="34"/>
  <c r="C506" i="34"/>
  <c r="C505" i="34"/>
  <c r="C504" i="34"/>
  <c r="C503" i="34"/>
  <c r="C502" i="34"/>
  <c r="C501" i="34"/>
  <c r="C500" i="34"/>
  <c r="C499" i="34"/>
  <c r="C498" i="34"/>
  <c r="C497" i="34"/>
  <c r="C496" i="34"/>
  <c r="C495" i="34"/>
  <c r="C494" i="34"/>
  <c r="C493" i="34"/>
  <c r="C492" i="34"/>
  <c r="C491" i="34"/>
  <c r="C490" i="34"/>
  <c r="C489" i="34"/>
  <c r="C488" i="34"/>
  <c r="C487" i="34"/>
  <c r="C486" i="34"/>
  <c r="C485" i="34"/>
  <c r="C484" i="34"/>
  <c r="C483" i="34"/>
  <c r="C482" i="34"/>
  <c r="C481" i="34"/>
  <c r="C480" i="34"/>
  <c r="C479" i="34"/>
  <c r="C478" i="34"/>
  <c r="C477" i="34"/>
  <c r="C476" i="34"/>
  <c r="C475" i="34"/>
  <c r="C474" i="34"/>
  <c r="C473" i="34"/>
  <c r="C472" i="34"/>
  <c r="C471" i="34"/>
  <c r="C470" i="34"/>
  <c r="C469" i="34"/>
  <c r="C468" i="34"/>
  <c r="C467" i="34"/>
  <c r="C466" i="34"/>
  <c r="C465" i="34"/>
  <c r="C464" i="34"/>
  <c r="C463" i="34"/>
  <c r="C462" i="34"/>
  <c r="C461" i="34"/>
  <c r="C460" i="34"/>
  <c r="C459" i="34"/>
  <c r="C458" i="34"/>
  <c r="C457" i="34"/>
  <c r="C456" i="34"/>
  <c r="C455" i="34"/>
  <c r="C454" i="34"/>
  <c r="C453" i="34"/>
  <c r="C452" i="34"/>
  <c r="C451" i="34"/>
  <c r="C450" i="34"/>
  <c r="C449" i="34"/>
  <c r="C448" i="34"/>
  <c r="C447" i="34"/>
  <c r="C446" i="34"/>
  <c r="C445" i="34"/>
  <c r="C444" i="34"/>
  <c r="C443" i="34"/>
  <c r="C442" i="34"/>
  <c r="C441" i="34"/>
  <c r="C440" i="34"/>
  <c r="C439" i="34"/>
  <c r="C438" i="34"/>
  <c r="C437" i="34"/>
  <c r="C436" i="34"/>
  <c r="C435" i="34"/>
  <c r="C434" i="34"/>
  <c r="C433" i="34"/>
  <c r="C432" i="34"/>
  <c r="C431" i="34"/>
  <c r="C430" i="34"/>
  <c r="C429" i="34"/>
  <c r="C428" i="34"/>
  <c r="C427" i="34"/>
  <c r="C426" i="34"/>
  <c r="C425" i="34"/>
  <c r="C424" i="34"/>
  <c r="C423" i="34"/>
  <c r="C422" i="34"/>
  <c r="C421" i="34"/>
  <c r="C420" i="34"/>
  <c r="C419" i="34"/>
  <c r="C418" i="34"/>
  <c r="C417" i="34"/>
  <c r="C416" i="34"/>
  <c r="C415" i="34"/>
  <c r="C414" i="34"/>
  <c r="C413" i="34"/>
  <c r="C412" i="34"/>
  <c r="C411" i="34"/>
  <c r="C410" i="34"/>
  <c r="C409" i="34"/>
  <c r="C408" i="34"/>
  <c r="C407" i="34"/>
  <c r="C406" i="34"/>
  <c r="C405" i="34"/>
  <c r="C404" i="34"/>
  <c r="C403" i="34"/>
  <c r="C402" i="34"/>
  <c r="C401" i="34"/>
  <c r="C400" i="34"/>
  <c r="C399" i="34"/>
  <c r="C398" i="34"/>
  <c r="C397" i="34"/>
  <c r="C396" i="34"/>
  <c r="C395" i="34"/>
  <c r="C394" i="34"/>
  <c r="C393" i="34"/>
  <c r="C392" i="34"/>
  <c r="C391" i="34"/>
  <c r="C390" i="34"/>
  <c r="C389" i="34"/>
  <c r="C388" i="34"/>
  <c r="C387" i="34"/>
  <c r="C386" i="34"/>
  <c r="C385" i="34"/>
  <c r="C384" i="34"/>
  <c r="C383" i="34"/>
  <c r="C382" i="34"/>
  <c r="C381" i="34"/>
  <c r="C380" i="34"/>
  <c r="C379" i="34"/>
  <c r="C378" i="34"/>
  <c r="C377" i="34"/>
  <c r="C376" i="34"/>
  <c r="C375" i="34"/>
  <c r="C374" i="34"/>
  <c r="C373" i="34"/>
  <c r="C372" i="34"/>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C187" i="34"/>
  <c r="C186" i="34"/>
  <c r="C185" i="34"/>
  <c r="C184" i="34"/>
  <c r="C183" i="34"/>
  <c r="C182" i="34"/>
  <c r="C181" i="34"/>
  <c r="C180" i="34"/>
  <c r="C179" i="34"/>
  <c r="C178" i="34"/>
  <c r="C177" i="34"/>
  <c r="C176" i="34"/>
  <c r="C175" i="34"/>
  <c r="C174" i="34"/>
  <c r="C173" i="34"/>
  <c r="C172" i="34"/>
  <c r="C171" i="34"/>
  <c r="C170" i="34"/>
  <c r="C169" i="34"/>
  <c r="C168" i="34"/>
  <c r="C167" i="34"/>
  <c r="C166" i="34"/>
  <c r="C165" i="34"/>
  <c r="C164" i="34"/>
  <c r="C163" i="34"/>
  <c r="C162" i="34"/>
  <c r="C161" i="34"/>
  <c r="C160" i="34"/>
  <c r="C159" i="34"/>
  <c r="C158" i="34"/>
  <c r="C157" i="34"/>
  <c r="C156" i="34"/>
  <c r="C155" i="34"/>
  <c r="C154" i="34"/>
  <c r="C153" i="34"/>
  <c r="C152" i="34"/>
  <c r="C151" i="34"/>
  <c r="C150" i="34"/>
  <c r="C149" i="34"/>
  <c r="C148" i="34"/>
  <c r="C147" i="34"/>
  <c r="C146" i="34"/>
  <c r="C145" i="34"/>
  <c r="C144" i="34"/>
  <c r="C143" i="34"/>
  <c r="C142" i="34"/>
  <c r="C141" i="34"/>
  <c r="C140" i="34"/>
  <c r="C139" i="34"/>
  <c r="C138" i="34"/>
  <c r="C137" i="34"/>
  <c r="C136" i="34"/>
  <c r="C135" i="34"/>
  <c r="C134" i="34"/>
  <c r="C133" i="34"/>
  <c r="C132" i="34"/>
  <c r="C131" i="34"/>
  <c r="C130" i="34"/>
  <c r="C129" i="34"/>
  <c r="C128" i="34"/>
  <c r="C127" i="34"/>
  <c r="C126" i="34"/>
  <c r="C125" i="34"/>
  <c r="C124" i="34"/>
  <c r="C123" i="34"/>
  <c r="C12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G10" i="28" l="1"/>
  <c r="F10" i="28"/>
  <c r="H11" i="21"/>
  <c r="H75" i="21"/>
  <c r="H76" i="21"/>
  <c r="H77" i="21"/>
  <c r="H78" i="21"/>
  <c r="H80" i="21"/>
  <c r="P79" i="29"/>
  <c r="O79" i="29"/>
  <c r="N79" i="29"/>
  <c r="P45" i="20"/>
  <c r="O45" i="20"/>
  <c r="N45" i="20"/>
  <c r="M45" i="20"/>
  <c r="L45" i="20"/>
  <c r="H74" i="21"/>
  <c r="H73" i="21"/>
  <c r="H72" i="21"/>
  <c r="H71" i="21"/>
  <c r="H70" i="21"/>
  <c r="H69" i="21"/>
  <c r="H68" i="21"/>
  <c r="H67" i="21"/>
  <c r="H66" i="21"/>
  <c r="H65" i="21"/>
  <c r="H64" i="21"/>
  <c r="H63" i="21"/>
  <c r="H62" i="21"/>
  <c r="H61" i="21"/>
  <c r="H60" i="21"/>
  <c r="H59" i="21"/>
  <c r="H58" i="21"/>
  <c r="D82" i="21"/>
  <c r="E82" i="21"/>
  <c r="F82" i="21"/>
  <c r="G82" i="21"/>
  <c r="I69" i="33" l="1"/>
  <c r="H69" i="33"/>
  <c r="F9" i="36"/>
  <c r="G9" i="36"/>
  <c r="H53" i="21"/>
  <c r="H54" i="21"/>
  <c r="H55" i="21"/>
  <c r="H56" i="21"/>
  <c r="H57" i="21"/>
  <c r="C151" i="8" l="1"/>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F13" i="35" l="1"/>
  <c r="H32" i="21"/>
  <c r="H33" i="21"/>
  <c r="H34" i="21"/>
  <c r="H35" i="21"/>
  <c r="H36" i="21"/>
  <c r="H37" i="21"/>
  <c r="H38" i="21"/>
  <c r="H39" i="21"/>
  <c r="H40" i="21"/>
  <c r="H41" i="21"/>
  <c r="H42" i="21"/>
  <c r="H43" i="21"/>
  <c r="H44" i="21"/>
  <c r="H45" i="21"/>
  <c r="H46" i="21"/>
  <c r="H47" i="21"/>
  <c r="H48" i="21"/>
  <c r="H49" i="21"/>
  <c r="H50" i="21"/>
  <c r="H51" i="21"/>
  <c r="H52" i="21"/>
  <c r="H8" i="21"/>
  <c r="H9" i="21"/>
  <c r="H10" i="21"/>
  <c r="H12" i="21"/>
  <c r="H13" i="21"/>
  <c r="H14" i="21"/>
  <c r="H15" i="21"/>
  <c r="H16" i="21"/>
  <c r="H17" i="21"/>
  <c r="H18" i="21"/>
  <c r="H19" i="21"/>
  <c r="H20" i="21"/>
  <c r="H21" i="21"/>
  <c r="H22" i="21"/>
  <c r="H23" i="21"/>
  <c r="H24" i="21"/>
  <c r="H25" i="21"/>
  <c r="H26" i="21"/>
  <c r="H27" i="21"/>
  <c r="H28" i="21"/>
  <c r="H29" i="21"/>
  <c r="H30" i="21"/>
  <c r="H31" i="21"/>
  <c r="H82" i="21" l="1"/>
  <c r="B600"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C11" i="8"/>
  <c r="B11" i="8"/>
  <c r="O1975" i="25" l="1"/>
  <c r="N1975" i="25"/>
  <c r="M50" i="3" l="1"/>
  <c r="I50" i="3"/>
  <c r="C50" i="3"/>
  <c r="G622" i="8" l="1"/>
  <c r="CF2" i="30"/>
  <c r="A4" i="36" l="1"/>
  <c r="A3" i="36"/>
  <c r="A4" i="35"/>
  <c r="A3" i="35"/>
  <c r="G624" i="8" l="1"/>
  <c r="G619" i="8"/>
  <c r="DI3" i="30"/>
  <c r="DH3" i="30"/>
  <c r="B322" i="31"/>
  <c r="B66" i="31"/>
  <c r="B386" i="31"/>
  <c r="B332" i="31"/>
  <c r="B1084" i="31"/>
  <c r="B248" i="31"/>
  <c r="B302" i="31"/>
  <c r="B212" i="31"/>
  <c r="B124" i="31"/>
  <c r="B138" i="31"/>
  <c r="B270" i="31"/>
  <c r="B96" i="31"/>
  <c r="B1088" i="31"/>
  <c r="B58" i="31"/>
  <c r="B62" i="31"/>
  <c r="B80" i="31"/>
  <c r="B60" i="31"/>
  <c r="B48" i="31"/>
  <c r="B78" i="31"/>
  <c r="B32" i="31"/>
  <c r="B76" i="31"/>
  <c r="B50" i="31"/>
  <c r="X283" i="31" l="1"/>
  <c r="Y283" i="31" s="1"/>
  <c r="V303" i="31"/>
  <c r="U303" i="31"/>
  <c r="C303" i="31"/>
  <c r="X282" i="31"/>
  <c r="Y282" i="31" s="1"/>
  <c r="AA282" i="31" s="1"/>
  <c r="V302" i="31"/>
  <c r="W302" i="31" s="1"/>
  <c r="U302" i="31"/>
  <c r="C302" i="31"/>
  <c r="D302" i="31" s="1"/>
  <c r="Z282"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A4" i="28"/>
  <c r="A3" i="28"/>
  <c r="F56"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37" i="31"/>
  <c r="Y237" i="31" s="1"/>
  <c r="V237" i="31"/>
  <c r="U237" i="31"/>
  <c r="C237" i="31"/>
  <c r="X236" i="31"/>
  <c r="Z236" i="31" s="1"/>
  <c r="V236" i="31"/>
  <c r="W236" i="31" s="1"/>
  <c r="U236" i="31"/>
  <c r="C236" i="31"/>
  <c r="D236" i="31" s="1"/>
  <c r="B236" i="31"/>
  <c r="X229" i="31"/>
  <c r="Y229" i="31" s="1"/>
  <c r="V221" i="31"/>
  <c r="U221" i="31"/>
  <c r="C221" i="31"/>
  <c r="X228" i="31"/>
  <c r="Z228" i="31" s="1"/>
  <c r="V220" i="31"/>
  <c r="W220" i="31" s="1"/>
  <c r="U220" i="31"/>
  <c r="C220" i="31"/>
  <c r="D220" i="31" s="1"/>
  <c r="B220" i="31"/>
  <c r="X213" i="31"/>
  <c r="Y213" i="31" s="1"/>
  <c r="V243" i="31"/>
  <c r="U243" i="31"/>
  <c r="C243" i="31"/>
  <c r="X212" i="31"/>
  <c r="Z212" i="31" s="1"/>
  <c r="V242" i="31"/>
  <c r="W242" i="31" s="1"/>
  <c r="U242" i="31"/>
  <c r="C242" i="31"/>
  <c r="D242" i="31" s="1"/>
  <c r="B242"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1141" i="31"/>
  <c r="Y1141" i="31" s="1"/>
  <c r="V1141" i="31"/>
  <c r="U1141" i="31"/>
  <c r="C1141" i="31"/>
  <c r="X1140" i="31"/>
  <c r="Y1140" i="31" s="1"/>
  <c r="AA1140" i="31" s="1"/>
  <c r="V1140" i="31"/>
  <c r="W1140" i="31" s="1"/>
  <c r="U1140" i="31"/>
  <c r="C1140" i="31"/>
  <c r="D1140" i="31" s="1"/>
  <c r="B1140"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1135" i="31"/>
  <c r="Y1135" i="31" s="1"/>
  <c r="V1135" i="31"/>
  <c r="U1135" i="31"/>
  <c r="C1135" i="31"/>
  <c r="X1134" i="31"/>
  <c r="Z1134" i="31" s="1"/>
  <c r="V1134" i="31"/>
  <c r="W1134" i="31" s="1"/>
  <c r="U1134" i="31"/>
  <c r="C1134" i="31"/>
  <c r="D1134" i="31" s="1"/>
  <c r="B1134" i="31"/>
  <c r="X1139" i="31"/>
  <c r="Y1139" i="31" s="1"/>
  <c r="V1139" i="31"/>
  <c r="U1139" i="31"/>
  <c r="C1139" i="31"/>
  <c r="X1138" i="31"/>
  <c r="Y1138" i="31" s="1"/>
  <c r="AA1138" i="31" s="1"/>
  <c r="V1138" i="31"/>
  <c r="W1138" i="31" s="1"/>
  <c r="U1138" i="31"/>
  <c r="C1138" i="31"/>
  <c r="D1138" i="31" s="1"/>
  <c r="B113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211" i="31"/>
  <c r="Y211" i="31" s="1"/>
  <c r="V217" i="31"/>
  <c r="U217" i="31"/>
  <c r="C217" i="31"/>
  <c r="X210" i="31"/>
  <c r="Z210" i="31" s="1"/>
  <c r="V216" i="31"/>
  <c r="W216" i="31" s="1"/>
  <c r="U216" i="31"/>
  <c r="C216" i="31"/>
  <c r="D216" i="31" s="1"/>
  <c r="B216" i="31"/>
  <c r="X1089" i="31"/>
  <c r="Y1089" i="31" s="1"/>
  <c r="V31" i="31"/>
  <c r="U31" i="31"/>
  <c r="C31" i="31"/>
  <c r="X1088" i="31"/>
  <c r="Z1088" i="31" s="1"/>
  <c r="V30" i="31"/>
  <c r="W30" i="31" s="1"/>
  <c r="U30" i="31"/>
  <c r="C30" i="31"/>
  <c r="D30" i="31" s="1"/>
  <c r="B30" i="31"/>
  <c r="V1125" i="31"/>
  <c r="U1125" i="31"/>
  <c r="C1125" i="31"/>
  <c r="AA1094" i="31"/>
  <c r="Z1094" i="31"/>
  <c r="V1124" i="31"/>
  <c r="W1124" i="31" s="1"/>
  <c r="U1124" i="31"/>
  <c r="C1124" i="31"/>
  <c r="D1124" i="31" s="1"/>
  <c r="V1137" i="31"/>
  <c r="U1137" i="31"/>
  <c r="C1137" i="31"/>
  <c r="AA1130" i="31"/>
  <c r="Z1130" i="31"/>
  <c r="V1136" i="31"/>
  <c r="W1136" i="31" s="1"/>
  <c r="U1136" i="31"/>
  <c r="C1136" i="31"/>
  <c r="D1136" i="31" s="1"/>
  <c r="X21" i="31"/>
  <c r="Y21" i="31" s="1"/>
  <c r="V21" i="31"/>
  <c r="U21" i="31"/>
  <c r="C21" i="31"/>
  <c r="X20" i="31"/>
  <c r="Z20" i="31" s="1"/>
  <c r="V20" i="31"/>
  <c r="W20" i="31" s="1"/>
  <c r="U20" i="31"/>
  <c r="C20" i="31"/>
  <c r="D20" i="31" s="1"/>
  <c r="B20" i="31"/>
  <c r="V1127" i="31"/>
  <c r="U1127" i="31"/>
  <c r="C1127" i="31"/>
  <c r="AA1096" i="31"/>
  <c r="Z1096" i="31"/>
  <c r="V1126" i="31"/>
  <c r="W1126" i="31" s="1"/>
  <c r="U1126" i="31"/>
  <c r="C1126" i="31"/>
  <c r="D1126" i="31" s="1"/>
  <c r="V1131" i="31"/>
  <c r="U1131" i="31"/>
  <c r="C1131" i="31"/>
  <c r="AA1126" i="31"/>
  <c r="Z1126" i="31"/>
  <c r="V1130" i="31"/>
  <c r="W1130" i="31" s="1"/>
  <c r="U1130" i="31"/>
  <c r="C1130" i="31"/>
  <c r="D1130" i="31" s="1"/>
  <c r="X271" i="31"/>
  <c r="Y271" i="31" s="1"/>
  <c r="V231" i="31"/>
  <c r="U231" i="31"/>
  <c r="C231" i="31"/>
  <c r="X270" i="31"/>
  <c r="Z270" i="31" s="1"/>
  <c r="V230" i="31"/>
  <c r="W230" i="31" s="1"/>
  <c r="U230" i="31"/>
  <c r="C230" i="31"/>
  <c r="D230" i="31" s="1"/>
  <c r="B230" i="31"/>
  <c r="Y1059" i="31"/>
  <c r="V1099" i="31"/>
  <c r="U1099" i="31"/>
  <c r="C1099" i="31"/>
  <c r="Y1058" i="31"/>
  <c r="AA1058" i="31" s="1"/>
  <c r="V1098" i="31"/>
  <c r="W1098" i="31" s="1"/>
  <c r="U1098" i="31"/>
  <c r="C1098" i="31"/>
  <c r="D1098" i="31" s="1"/>
  <c r="B1098" i="31"/>
  <c r="X333" i="31"/>
  <c r="Y333" i="31" s="1"/>
  <c r="V247" i="31"/>
  <c r="U247" i="31"/>
  <c r="C247" i="31"/>
  <c r="X332" i="31"/>
  <c r="Y332" i="31" s="1"/>
  <c r="AA332" i="31" s="1"/>
  <c r="V246" i="31"/>
  <c r="W246" i="31" s="1"/>
  <c r="U246" i="31"/>
  <c r="C246" i="31"/>
  <c r="D246" i="31" s="1"/>
  <c r="B246" i="31"/>
  <c r="X215" i="31"/>
  <c r="Y215" i="31" s="1"/>
  <c r="V223" i="31"/>
  <c r="U223" i="31"/>
  <c r="C223" i="31"/>
  <c r="X214" i="31"/>
  <c r="Z214" i="31" s="1"/>
  <c r="V222" i="31"/>
  <c r="W222" i="31" s="1"/>
  <c r="U222" i="31"/>
  <c r="C222" i="31"/>
  <c r="D222" i="31" s="1"/>
  <c r="B222" i="31"/>
  <c r="X249" i="31"/>
  <c r="Y249" i="31" s="1"/>
  <c r="V183" i="31"/>
  <c r="U183" i="31"/>
  <c r="C183" i="31"/>
  <c r="X248" i="31"/>
  <c r="Z248" i="31" s="1"/>
  <c r="V182" i="31"/>
  <c r="W182" i="31" s="1"/>
  <c r="U182" i="31"/>
  <c r="C182" i="31"/>
  <c r="D182" i="31" s="1"/>
  <c r="B182" i="31"/>
  <c r="X147" i="31"/>
  <c r="Y147" i="31" s="1"/>
  <c r="V249" i="31"/>
  <c r="U249" i="31"/>
  <c r="C249" i="31"/>
  <c r="X146" i="31"/>
  <c r="Z146" i="31" s="1"/>
  <c r="V248" i="31"/>
  <c r="W248" i="31" s="1"/>
  <c r="U248" i="31"/>
  <c r="C248" i="31"/>
  <c r="D248" i="31" s="1"/>
  <c r="X81" i="31"/>
  <c r="Y81" i="31" s="1"/>
  <c r="V81" i="31"/>
  <c r="U81" i="31"/>
  <c r="C81" i="31"/>
  <c r="X80" i="31"/>
  <c r="Z80" i="31" s="1"/>
  <c r="V80" i="31"/>
  <c r="W80" i="31" s="1"/>
  <c r="U80" i="31"/>
  <c r="C80" i="31"/>
  <c r="D80" i="31" s="1"/>
  <c r="X1065" i="31"/>
  <c r="Y1065" i="31" s="1"/>
  <c r="V353" i="31"/>
  <c r="U353" i="31"/>
  <c r="C353" i="31"/>
  <c r="X1064" i="31"/>
  <c r="Z1064" i="31" s="1"/>
  <c r="V352" i="31"/>
  <c r="W352" i="31" s="1"/>
  <c r="U352" i="31"/>
  <c r="C352" i="31"/>
  <c r="D352" i="31" s="1"/>
  <c r="B352" i="31"/>
  <c r="X357" i="31"/>
  <c r="Y357" i="31" s="1"/>
  <c r="V1085" i="31"/>
  <c r="U1085" i="31"/>
  <c r="C1085" i="31"/>
  <c r="X356" i="31"/>
  <c r="Z356" i="31" s="1"/>
  <c r="V1084" i="31"/>
  <c r="W1084" i="31" s="1"/>
  <c r="U1084" i="31"/>
  <c r="C1084" i="31"/>
  <c r="D1084" i="31" s="1"/>
  <c r="X1079" i="31"/>
  <c r="Y1079" i="31" s="1"/>
  <c r="V355" i="31"/>
  <c r="U355" i="31"/>
  <c r="C355" i="31"/>
  <c r="X1078" i="31"/>
  <c r="Y1078" i="31" s="1"/>
  <c r="AA1078" i="31" s="1"/>
  <c r="V354" i="31"/>
  <c r="W354" i="31" s="1"/>
  <c r="U354" i="31"/>
  <c r="C354" i="31"/>
  <c r="D354" i="31" s="1"/>
  <c r="B354" i="31"/>
  <c r="X149" i="31"/>
  <c r="Y149" i="31" s="1"/>
  <c r="V143" i="31"/>
  <c r="U143" i="31"/>
  <c r="C143" i="31"/>
  <c r="X148" i="31"/>
  <c r="Y148" i="31" s="1"/>
  <c r="AA148" i="31" s="1"/>
  <c r="V142" i="31"/>
  <c r="W142" i="31" s="1"/>
  <c r="U142" i="31"/>
  <c r="C142" i="31"/>
  <c r="D142" i="31" s="1"/>
  <c r="B142" i="31"/>
  <c r="X253" i="31"/>
  <c r="Y253" i="31" s="1"/>
  <c r="V277" i="31"/>
  <c r="U277" i="31"/>
  <c r="C277" i="31"/>
  <c r="X252" i="31"/>
  <c r="Z252" i="31" s="1"/>
  <c r="V276" i="31"/>
  <c r="W276" i="31" s="1"/>
  <c r="U276" i="31"/>
  <c r="C276" i="31"/>
  <c r="D276" i="31" s="1"/>
  <c r="B276" i="31"/>
  <c r="X289" i="31"/>
  <c r="Y289" i="31" s="1"/>
  <c r="V287" i="31"/>
  <c r="U287" i="31"/>
  <c r="C287" i="31"/>
  <c r="X288" i="31"/>
  <c r="Z288" i="31" s="1"/>
  <c r="V286" i="31"/>
  <c r="W286" i="31" s="1"/>
  <c r="U286" i="31"/>
  <c r="C286" i="31"/>
  <c r="D286" i="31" s="1"/>
  <c r="B286" i="31"/>
  <c r="X227" i="31"/>
  <c r="Y227" i="31" s="1"/>
  <c r="V245" i="31"/>
  <c r="U245" i="31"/>
  <c r="C245" i="31"/>
  <c r="X226" i="31"/>
  <c r="Z226" i="31" s="1"/>
  <c r="V244" i="31"/>
  <c r="W244" i="31" s="1"/>
  <c r="U244" i="31"/>
  <c r="C244" i="31"/>
  <c r="D244" i="31" s="1"/>
  <c r="B244" i="31"/>
  <c r="X83" i="31"/>
  <c r="Y83" i="31" s="1"/>
  <c r="V85" i="31"/>
  <c r="U85" i="31"/>
  <c r="C85" i="31"/>
  <c r="X82" i="31"/>
  <c r="Z82" i="31" s="1"/>
  <c r="V84" i="31"/>
  <c r="W84" i="31" s="1"/>
  <c r="U84" i="31"/>
  <c r="C84" i="31"/>
  <c r="D84" i="31" s="1"/>
  <c r="B84" i="31"/>
  <c r="X67" i="31"/>
  <c r="Y67" i="31" s="1"/>
  <c r="U67" i="31"/>
  <c r="C67" i="31"/>
  <c r="X66" i="31"/>
  <c r="Z66" i="31" s="1"/>
  <c r="W66" i="31"/>
  <c r="U66" i="31"/>
  <c r="C66" i="31"/>
  <c r="D66" i="31" s="1"/>
  <c r="Y79" i="31"/>
  <c r="V1077" i="31"/>
  <c r="U1077" i="31"/>
  <c r="C1077" i="31"/>
  <c r="Z78" i="31"/>
  <c r="V1076" i="31"/>
  <c r="W1076" i="31" s="1"/>
  <c r="U1076" i="31"/>
  <c r="C1076" i="31"/>
  <c r="D1076" i="31" s="1"/>
  <c r="B1076" i="31"/>
  <c r="X187" i="31"/>
  <c r="Y187" i="31" s="1"/>
  <c r="V215" i="31"/>
  <c r="U215" i="31"/>
  <c r="C215" i="31"/>
  <c r="X186" i="31"/>
  <c r="Y186" i="31" s="1"/>
  <c r="AA186" i="31" s="1"/>
  <c r="V214" i="31"/>
  <c r="W214" i="31" s="1"/>
  <c r="U214" i="31"/>
  <c r="C214" i="31"/>
  <c r="D214" i="31" s="1"/>
  <c r="B214" i="31"/>
  <c r="X77" i="31"/>
  <c r="Y77" i="31" s="1"/>
  <c r="V79" i="31"/>
  <c r="U79" i="31"/>
  <c r="C79" i="31"/>
  <c r="X76" i="31"/>
  <c r="Y76" i="31" s="1"/>
  <c r="AA76" i="31" s="1"/>
  <c r="V78" i="31"/>
  <c r="W78" i="31" s="1"/>
  <c r="U78" i="31"/>
  <c r="C78" i="31"/>
  <c r="D78" i="31" s="1"/>
  <c r="Y1101" i="31"/>
  <c r="V1101" i="31"/>
  <c r="U1101" i="31"/>
  <c r="C1101" i="31"/>
  <c r="Z1100" i="31"/>
  <c r="Y1100" i="31"/>
  <c r="AA1100" i="31" s="1"/>
  <c r="V1100" i="31"/>
  <c r="W1100" i="31" s="1"/>
  <c r="U1100" i="31"/>
  <c r="C1100" i="31"/>
  <c r="D1100" i="31" s="1"/>
  <c r="B1100" i="31"/>
  <c r="X91" i="31"/>
  <c r="Y91" i="31" s="1"/>
  <c r="V95" i="31"/>
  <c r="U95" i="31"/>
  <c r="C95" i="31"/>
  <c r="X90" i="31"/>
  <c r="Z90" i="31" s="1"/>
  <c r="V94" i="31"/>
  <c r="W94" i="31" s="1"/>
  <c r="U94" i="31"/>
  <c r="C94" i="31"/>
  <c r="D94" i="31" s="1"/>
  <c r="B94" i="31"/>
  <c r="Y129" i="31"/>
  <c r="V129" i="31"/>
  <c r="U129" i="31"/>
  <c r="C129" i="31"/>
  <c r="Z128" i="31"/>
  <c r="Y128" i="31"/>
  <c r="AA128" i="31" s="1"/>
  <c r="V128" i="31"/>
  <c r="W128" i="31" s="1"/>
  <c r="U128" i="31"/>
  <c r="C128" i="31"/>
  <c r="D128" i="31" s="1"/>
  <c r="B128" i="31"/>
  <c r="X1061" i="31"/>
  <c r="Y1061" i="31" s="1"/>
  <c r="V1061" i="31"/>
  <c r="U1061" i="31"/>
  <c r="C1061" i="31"/>
  <c r="X1060" i="31"/>
  <c r="Y1060" i="31" s="1"/>
  <c r="AA1060" i="31" s="1"/>
  <c r="V1060" i="31"/>
  <c r="W1060" i="31" s="1"/>
  <c r="U1060" i="31"/>
  <c r="C1060" i="31"/>
  <c r="D1060" i="31" s="1"/>
  <c r="B1060"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339" i="31"/>
  <c r="Y339" i="31" s="1"/>
  <c r="V225" i="31"/>
  <c r="U225" i="31"/>
  <c r="C225" i="31"/>
  <c r="X338" i="31"/>
  <c r="Z338" i="31" s="1"/>
  <c r="V224" i="31"/>
  <c r="W224" i="31" s="1"/>
  <c r="U224" i="31"/>
  <c r="C224" i="31"/>
  <c r="D224" i="31" s="1"/>
  <c r="B224"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209" i="31"/>
  <c r="Y209" i="31" s="1"/>
  <c r="V209" i="31"/>
  <c r="U209" i="31"/>
  <c r="C209" i="31"/>
  <c r="X208" i="31"/>
  <c r="Z208" i="31" s="1"/>
  <c r="V208" i="31"/>
  <c r="W208" i="31" s="1"/>
  <c r="U208" i="31"/>
  <c r="C208" i="31"/>
  <c r="D208" i="31" s="1"/>
  <c r="B208" i="31"/>
  <c r="X295" i="31"/>
  <c r="Y295" i="31" s="1"/>
  <c r="V295" i="31"/>
  <c r="U295" i="31"/>
  <c r="C295" i="31"/>
  <c r="X294" i="31"/>
  <c r="Z294" i="31" s="1"/>
  <c r="V294" i="31"/>
  <c r="W294" i="31" s="1"/>
  <c r="U294" i="31"/>
  <c r="C294" i="31"/>
  <c r="D294" i="31" s="1"/>
  <c r="B294" i="31"/>
  <c r="X145" i="31"/>
  <c r="Y145" i="31" s="1"/>
  <c r="V161" i="31"/>
  <c r="U161" i="31"/>
  <c r="C161" i="31"/>
  <c r="X144" i="31"/>
  <c r="Z144" i="31" s="1"/>
  <c r="V160" i="31"/>
  <c r="W160" i="31" s="1"/>
  <c r="U160" i="31"/>
  <c r="C160" i="31"/>
  <c r="D160" i="31" s="1"/>
  <c r="B160" i="31"/>
  <c r="X163" i="31"/>
  <c r="Y163" i="31" s="1"/>
  <c r="V163" i="31"/>
  <c r="U163" i="31"/>
  <c r="C163" i="31"/>
  <c r="X162" i="31"/>
  <c r="Z162" i="31" s="1"/>
  <c r="V162" i="31"/>
  <c r="W162" i="31" s="1"/>
  <c r="U162" i="31"/>
  <c r="C162" i="31"/>
  <c r="D162" i="31" s="1"/>
  <c r="B162" i="31"/>
  <c r="X319" i="31"/>
  <c r="Y319" i="31" s="1"/>
  <c r="V319" i="31"/>
  <c r="U319" i="31"/>
  <c r="C319" i="31"/>
  <c r="X318" i="31"/>
  <c r="Z318" i="31" s="1"/>
  <c r="V318" i="31"/>
  <c r="W318" i="31" s="1"/>
  <c r="U318" i="31"/>
  <c r="C318" i="31"/>
  <c r="D318" i="31" s="1"/>
  <c r="B318" i="31"/>
  <c r="X131" i="31"/>
  <c r="Y131" i="31" s="1"/>
  <c r="V131" i="31"/>
  <c r="U131" i="31"/>
  <c r="C131" i="31"/>
  <c r="X130" i="31"/>
  <c r="Y130" i="31" s="1"/>
  <c r="AA130" i="31" s="1"/>
  <c r="V130" i="31"/>
  <c r="W130" i="31" s="1"/>
  <c r="U130" i="31"/>
  <c r="C130" i="31"/>
  <c r="D130" i="31" s="1"/>
  <c r="B130" i="31"/>
  <c r="X347" i="31"/>
  <c r="Y347" i="31" s="1"/>
  <c r="V347" i="31"/>
  <c r="U347" i="31"/>
  <c r="C347" i="31"/>
  <c r="X346" i="31"/>
  <c r="Y346" i="31" s="1"/>
  <c r="AA346" i="31" s="1"/>
  <c r="V346" i="31"/>
  <c r="W346" i="31" s="1"/>
  <c r="U346" i="31"/>
  <c r="C346" i="31"/>
  <c r="D346" i="31" s="1"/>
  <c r="B34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1077" i="31"/>
  <c r="Y1077" i="31" s="1"/>
  <c r="V149" i="31"/>
  <c r="U149" i="31"/>
  <c r="C149" i="31"/>
  <c r="X1076" i="31"/>
  <c r="Z1076" i="31" s="1"/>
  <c r="V148" i="31"/>
  <c r="W148" i="31" s="1"/>
  <c r="U148" i="31"/>
  <c r="C148" i="31"/>
  <c r="D148" i="31" s="1"/>
  <c r="B148" i="31"/>
  <c r="X219" i="31"/>
  <c r="Y219" i="31" s="1"/>
  <c r="V219" i="31"/>
  <c r="U219" i="31"/>
  <c r="C219" i="31"/>
  <c r="X218" i="31"/>
  <c r="Z218" i="31" s="1"/>
  <c r="V218" i="31"/>
  <c r="W218" i="31" s="1"/>
  <c r="U218" i="31"/>
  <c r="C218" i="31"/>
  <c r="D218" i="31" s="1"/>
  <c r="B218" i="31"/>
  <c r="X305" i="31"/>
  <c r="Y305" i="31" s="1"/>
  <c r="V179" i="31"/>
  <c r="U179" i="31"/>
  <c r="C179" i="31"/>
  <c r="X304" i="31"/>
  <c r="Z304" i="31" s="1"/>
  <c r="V178" i="31"/>
  <c r="W178" i="31" s="1"/>
  <c r="U178" i="31"/>
  <c r="C178" i="31"/>
  <c r="D178" i="31" s="1"/>
  <c r="B178" i="31"/>
  <c r="Y389" i="31"/>
  <c r="V1059" i="31"/>
  <c r="U1059" i="31"/>
  <c r="C1059" i="31"/>
  <c r="Z388" i="31"/>
  <c r="Y388" i="31"/>
  <c r="AA388" i="31" s="1"/>
  <c r="V1058" i="31"/>
  <c r="W1058" i="31" s="1"/>
  <c r="U1058" i="31"/>
  <c r="C1058" i="31"/>
  <c r="D1058" i="31" s="1"/>
  <c r="B1058" i="31"/>
  <c r="X17" i="31"/>
  <c r="Y17" i="31" s="1"/>
  <c r="V17" i="31"/>
  <c r="U17" i="31"/>
  <c r="C17" i="31"/>
  <c r="X16" i="31"/>
  <c r="Z16" i="31" s="1"/>
  <c r="V16" i="31"/>
  <c r="W16" i="31" s="1"/>
  <c r="U16" i="31"/>
  <c r="C16" i="31"/>
  <c r="D16" i="31" s="1"/>
  <c r="B16" i="31"/>
  <c r="X349" i="31"/>
  <c r="Y349" i="31" s="1"/>
  <c r="V349" i="31"/>
  <c r="U349" i="31"/>
  <c r="C349" i="31"/>
  <c r="X348" i="31"/>
  <c r="Z348" i="31" s="1"/>
  <c r="V348" i="31"/>
  <c r="W348" i="31" s="1"/>
  <c r="U348" i="31"/>
  <c r="C348" i="31"/>
  <c r="D348" i="31" s="1"/>
  <c r="B348" i="31"/>
  <c r="Y323" i="31"/>
  <c r="V341" i="31"/>
  <c r="U341" i="31"/>
  <c r="C341" i="31"/>
  <c r="Z322" i="31"/>
  <c r="Y322" i="31"/>
  <c r="AA322" i="31" s="1"/>
  <c r="V340" i="31"/>
  <c r="W340" i="31" s="1"/>
  <c r="U340" i="31"/>
  <c r="C340" i="31"/>
  <c r="D340" i="31" s="1"/>
  <c r="B340" i="31"/>
  <c r="Y317" i="31"/>
  <c r="V323" i="31"/>
  <c r="U323" i="31"/>
  <c r="C323" i="31"/>
  <c r="Z316" i="31"/>
  <c r="Y316" i="31"/>
  <c r="AA316" i="31" s="1"/>
  <c r="V322" i="31"/>
  <c r="W322" i="31" s="1"/>
  <c r="U322" i="31"/>
  <c r="C322" i="31"/>
  <c r="D322" i="31" s="1"/>
  <c r="X141" i="31"/>
  <c r="Y141" i="31" s="1"/>
  <c r="V141" i="31"/>
  <c r="U141" i="31"/>
  <c r="C141" i="31"/>
  <c r="X140" i="31"/>
  <c r="Z140" i="31" s="1"/>
  <c r="V140" i="31"/>
  <c r="W140" i="31" s="1"/>
  <c r="U140" i="31"/>
  <c r="C140" i="31"/>
  <c r="D140" i="31" s="1"/>
  <c r="B140"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171" i="31"/>
  <c r="Y171" i="31" s="1"/>
  <c r="V171" i="31"/>
  <c r="U171" i="31"/>
  <c r="C171" i="31"/>
  <c r="X170" i="31"/>
  <c r="Z170" i="31" s="1"/>
  <c r="V170" i="31"/>
  <c r="W170" i="31" s="1"/>
  <c r="U170" i="31"/>
  <c r="C170" i="31"/>
  <c r="D170" i="31" s="1"/>
  <c r="B170" i="31"/>
  <c r="Y263" i="31"/>
  <c r="V263" i="31"/>
  <c r="U263" i="31"/>
  <c r="C263" i="31"/>
  <c r="Z262" i="31"/>
  <c r="Y262" i="31"/>
  <c r="AA262" i="31" s="1"/>
  <c r="V262" i="31"/>
  <c r="W262" i="31" s="1"/>
  <c r="U262" i="31"/>
  <c r="C262" i="31"/>
  <c r="D262" i="31" s="1"/>
  <c r="B262" i="31"/>
  <c r="X247" i="31"/>
  <c r="Y247" i="31" s="1"/>
  <c r="V147" i="31"/>
  <c r="U147" i="31"/>
  <c r="C147" i="31"/>
  <c r="X246" i="31"/>
  <c r="Y246" i="31" s="1"/>
  <c r="AA246" i="31" s="1"/>
  <c r="V146" i="31"/>
  <c r="W146" i="31" s="1"/>
  <c r="U146" i="31"/>
  <c r="C146" i="31"/>
  <c r="D146" i="31" s="1"/>
  <c r="B146" i="31"/>
  <c r="Y257" i="31"/>
  <c r="V299" i="31"/>
  <c r="U299" i="31"/>
  <c r="C299" i="31"/>
  <c r="Z256" i="31"/>
  <c r="Y256" i="31"/>
  <c r="AA256" i="31" s="1"/>
  <c r="V298" i="31"/>
  <c r="W298" i="31" s="1"/>
  <c r="U298" i="31"/>
  <c r="C298" i="31"/>
  <c r="D298" i="31" s="1"/>
  <c r="B298" i="31"/>
  <c r="X245" i="31"/>
  <c r="Y245" i="31" s="1"/>
  <c r="V259" i="31"/>
  <c r="U259" i="31"/>
  <c r="C259" i="31"/>
  <c r="X244" i="31"/>
  <c r="Z244" i="31" s="1"/>
  <c r="V258" i="31"/>
  <c r="W258" i="31" s="1"/>
  <c r="U258" i="31"/>
  <c r="C258" i="31"/>
  <c r="D258" i="31" s="1"/>
  <c r="B258" i="31"/>
  <c r="X167" i="31"/>
  <c r="Y167" i="31" s="1"/>
  <c r="V195" i="31"/>
  <c r="U195" i="31"/>
  <c r="C195" i="31"/>
  <c r="X166" i="31"/>
  <c r="Z166" i="31" s="1"/>
  <c r="V194" i="31"/>
  <c r="W194" i="31" s="1"/>
  <c r="U194" i="31"/>
  <c r="C194" i="31"/>
  <c r="D194" i="31" s="1"/>
  <c r="B194" i="31"/>
  <c r="X133" i="31"/>
  <c r="Y133" i="31" s="1"/>
  <c r="V139" i="31"/>
  <c r="U139" i="31"/>
  <c r="C139" i="31"/>
  <c r="X132" i="31"/>
  <c r="Y132" i="31" s="1"/>
  <c r="AA132" i="31" s="1"/>
  <c r="V138" i="31"/>
  <c r="W138" i="31" s="1"/>
  <c r="U138" i="31"/>
  <c r="C138" i="31"/>
  <c r="D138" i="31" s="1"/>
  <c r="X123" i="31"/>
  <c r="Y123" i="31" s="1"/>
  <c r="V123" i="31"/>
  <c r="U123" i="31"/>
  <c r="C123" i="31"/>
  <c r="X122" i="31"/>
  <c r="Z122" i="31" s="1"/>
  <c r="V122" i="31"/>
  <c r="W122" i="31" s="1"/>
  <c r="U122" i="31"/>
  <c r="C122" i="31"/>
  <c r="D122" i="31" s="1"/>
  <c r="B122" i="31"/>
  <c r="X265" i="31"/>
  <c r="Y265" i="31" s="1"/>
  <c r="V265" i="31"/>
  <c r="U265" i="31"/>
  <c r="C265" i="31"/>
  <c r="X264" i="31"/>
  <c r="Y264" i="31" s="1"/>
  <c r="AA264" i="31" s="1"/>
  <c r="V264" i="31"/>
  <c r="W264" i="31" s="1"/>
  <c r="U264" i="31"/>
  <c r="C264" i="31"/>
  <c r="D264" i="31" s="1"/>
  <c r="B264" i="31"/>
  <c r="X307" i="31"/>
  <c r="Y307" i="31" s="1"/>
  <c r="V307" i="31"/>
  <c r="U307" i="31"/>
  <c r="C307" i="31"/>
  <c r="X306" i="31"/>
  <c r="Z306" i="31" s="1"/>
  <c r="V306" i="31"/>
  <c r="W306" i="31" s="1"/>
  <c r="U306" i="31"/>
  <c r="C306" i="31"/>
  <c r="D306" i="31" s="1"/>
  <c r="B306" i="31"/>
  <c r="X183" i="31"/>
  <c r="Y183" i="31" s="1"/>
  <c r="V227" i="31"/>
  <c r="U227" i="31"/>
  <c r="C227" i="31"/>
  <c r="X182" i="31"/>
  <c r="Z182" i="31" s="1"/>
  <c r="V226" i="31"/>
  <c r="W226" i="31" s="1"/>
  <c r="U226" i="31"/>
  <c r="C226" i="31"/>
  <c r="D226" i="31" s="1"/>
  <c r="B226" i="31"/>
  <c r="X251" i="31"/>
  <c r="Y251" i="31" s="1"/>
  <c r="V257" i="31"/>
  <c r="U257" i="31"/>
  <c r="C257" i="31"/>
  <c r="X250" i="31"/>
  <c r="Z250" i="31" s="1"/>
  <c r="V256" i="31"/>
  <c r="W256" i="31" s="1"/>
  <c r="U256" i="31"/>
  <c r="C256" i="31"/>
  <c r="D256" i="31" s="1"/>
  <c r="B256" i="31"/>
  <c r="X259" i="31"/>
  <c r="Y259" i="31" s="1"/>
  <c r="V255" i="31"/>
  <c r="U255" i="31"/>
  <c r="C255" i="31"/>
  <c r="X258" i="31"/>
  <c r="Z258" i="31" s="1"/>
  <c r="V254" i="31"/>
  <c r="W254" i="31" s="1"/>
  <c r="U254" i="31"/>
  <c r="C254" i="31"/>
  <c r="D254" i="31" s="1"/>
  <c r="B254" i="31"/>
  <c r="X127" i="31"/>
  <c r="Y127" i="31" s="1"/>
  <c r="V127" i="31"/>
  <c r="U127" i="31"/>
  <c r="C127" i="31"/>
  <c r="X126" i="31"/>
  <c r="Z126" i="31" s="1"/>
  <c r="V126" i="31"/>
  <c r="W126" i="31" s="1"/>
  <c r="U126" i="31"/>
  <c r="C126" i="31"/>
  <c r="D126" i="31" s="1"/>
  <c r="B126" i="31"/>
  <c r="Y13" i="31"/>
  <c r="V13" i="31"/>
  <c r="U13" i="31"/>
  <c r="C13" i="31"/>
  <c r="Z12" i="31"/>
  <c r="Y12" i="31"/>
  <c r="AA12" i="31" s="1"/>
  <c r="V12" i="31"/>
  <c r="W12" i="31" s="1"/>
  <c r="U12" i="31"/>
  <c r="C12" i="31"/>
  <c r="D12" i="31" s="1"/>
  <c r="B12" i="31"/>
  <c r="X233" i="31"/>
  <c r="Y233" i="31" s="1"/>
  <c r="V233" i="31"/>
  <c r="U233" i="31"/>
  <c r="C233" i="31"/>
  <c r="X232" i="31"/>
  <c r="Z232" i="31" s="1"/>
  <c r="V232" i="31"/>
  <c r="W232" i="31" s="1"/>
  <c r="U232" i="31"/>
  <c r="C232" i="31"/>
  <c r="D232" i="31" s="1"/>
  <c r="B232" i="31"/>
  <c r="X75" i="31"/>
  <c r="Y75" i="31" s="1"/>
  <c r="V77" i="31"/>
  <c r="U77" i="31"/>
  <c r="C77" i="31"/>
  <c r="X74" i="31"/>
  <c r="Z74" i="31" s="1"/>
  <c r="V76" i="31"/>
  <c r="W76" i="31" s="1"/>
  <c r="U76" i="31"/>
  <c r="C76" i="31"/>
  <c r="D76" i="31" s="1"/>
  <c r="X695" i="31"/>
  <c r="Y695" i="31" s="1"/>
  <c r="V695" i="31"/>
  <c r="U695" i="31"/>
  <c r="C695" i="31"/>
  <c r="X694" i="31"/>
  <c r="Z694" i="31" s="1"/>
  <c r="V694" i="31"/>
  <c r="W694" i="31" s="1"/>
  <c r="U694" i="31"/>
  <c r="C694" i="31"/>
  <c r="D694" i="31" s="1"/>
  <c r="B694" i="31"/>
  <c r="X341" i="31"/>
  <c r="Y341" i="31" s="1"/>
  <c r="V327" i="31"/>
  <c r="U327" i="31"/>
  <c r="C327" i="31"/>
  <c r="X340" i="31"/>
  <c r="Z340" i="31" s="1"/>
  <c r="V326" i="31"/>
  <c r="W326" i="31" s="1"/>
  <c r="U326" i="31"/>
  <c r="C326" i="31"/>
  <c r="D326" i="31" s="1"/>
  <c r="B326" i="31"/>
  <c r="X201" i="31"/>
  <c r="Y201" i="31" s="1"/>
  <c r="V201" i="31"/>
  <c r="U201" i="31"/>
  <c r="C201" i="31"/>
  <c r="X200" i="31"/>
  <c r="Z200" i="31" s="1"/>
  <c r="V200" i="31"/>
  <c r="W200" i="31" s="1"/>
  <c r="U200" i="31"/>
  <c r="C200" i="31"/>
  <c r="D200" i="31" s="1"/>
  <c r="B200" i="31"/>
  <c r="X161" i="31"/>
  <c r="Y161" i="31" s="1"/>
  <c r="V175" i="31"/>
  <c r="U175" i="31"/>
  <c r="C175" i="31"/>
  <c r="X160" i="31"/>
  <c r="Y160" i="31" s="1"/>
  <c r="AA160" i="31" s="1"/>
  <c r="V174" i="31"/>
  <c r="W174" i="31" s="1"/>
  <c r="U174" i="31"/>
  <c r="C174" i="31"/>
  <c r="D174" i="31" s="1"/>
  <c r="B174" i="31"/>
  <c r="X1137" i="31"/>
  <c r="Y1137" i="31" s="1"/>
  <c r="V75" i="31"/>
  <c r="U75" i="31"/>
  <c r="C75" i="31"/>
  <c r="X1136" i="31"/>
  <c r="Z1136" i="31" s="1"/>
  <c r="V74" i="31"/>
  <c r="W74" i="31" s="1"/>
  <c r="U74" i="31"/>
  <c r="C74" i="31"/>
  <c r="D74" i="31" s="1"/>
  <c r="B74" i="31"/>
  <c r="X193" i="31"/>
  <c r="Y193" i="31" s="1"/>
  <c r="V261" i="31"/>
  <c r="U261" i="31"/>
  <c r="C261" i="31"/>
  <c r="X192" i="31"/>
  <c r="Y192" i="31" s="1"/>
  <c r="AA192" i="31" s="1"/>
  <c r="V260" i="31"/>
  <c r="W260" i="31" s="1"/>
  <c r="U260" i="31"/>
  <c r="C260" i="31"/>
  <c r="D260" i="31" s="1"/>
  <c r="B260" i="31"/>
  <c r="X159" i="31"/>
  <c r="Y159" i="31" s="1"/>
  <c r="V169" i="31"/>
  <c r="U169" i="31"/>
  <c r="C169" i="31"/>
  <c r="X158" i="31"/>
  <c r="Z158" i="31" s="1"/>
  <c r="V168" i="31"/>
  <c r="W168" i="31" s="1"/>
  <c r="U168" i="31"/>
  <c r="C168" i="31"/>
  <c r="D168" i="31" s="1"/>
  <c r="B168" i="31"/>
  <c r="X225" i="31"/>
  <c r="Y225" i="31" s="1"/>
  <c r="V253" i="31"/>
  <c r="U253" i="31"/>
  <c r="C253" i="31"/>
  <c r="X224" i="31"/>
  <c r="Z224" i="31" s="1"/>
  <c r="V252" i="31"/>
  <c r="W252" i="31" s="1"/>
  <c r="U252" i="31"/>
  <c r="C252" i="31"/>
  <c r="D252" i="31" s="1"/>
  <c r="B252" i="31"/>
  <c r="X73" i="31"/>
  <c r="Y73" i="31" s="1"/>
  <c r="V73" i="31"/>
  <c r="U73" i="31"/>
  <c r="C73" i="31"/>
  <c r="X72" i="31"/>
  <c r="Y72" i="31" s="1"/>
  <c r="AA72" i="31" s="1"/>
  <c r="V72" i="31"/>
  <c r="W72" i="31" s="1"/>
  <c r="U72" i="31"/>
  <c r="C72" i="31"/>
  <c r="D72" i="31" s="1"/>
  <c r="B72" i="31"/>
  <c r="X179" i="31"/>
  <c r="Y179" i="31" s="1"/>
  <c r="V213" i="31"/>
  <c r="U213" i="31"/>
  <c r="C213" i="31"/>
  <c r="X178" i="31"/>
  <c r="Z178" i="31" s="1"/>
  <c r="V212" i="31"/>
  <c r="W212" i="31" s="1"/>
  <c r="U212" i="31"/>
  <c r="C212" i="31"/>
  <c r="D212" i="31" s="1"/>
  <c r="Y1115" i="31"/>
  <c r="V1097" i="31"/>
  <c r="U1097" i="31"/>
  <c r="C1097" i="31"/>
  <c r="Z1114" i="31"/>
  <c r="Y1114" i="31"/>
  <c r="AA1114" i="31" s="1"/>
  <c r="V1096" i="31"/>
  <c r="W1096" i="31" s="1"/>
  <c r="U1096" i="31"/>
  <c r="C1096" i="31"/>
  <c r="D1096" i="31" s="1"/>
  <c r="B1096" i="31"/>
  <c r="X155" i="31"/>
  <c r="Y155" i="31" s="1"/>
  <c r="V153" i="31"/>
  <c r="U153" i="31"/>
  <c r="C153" i="31"/>
  <c r="X154" i="31"/>
  <c r="Y154" i="31" s="1"/>
  <c r="AA154" i="31" s="1"/>
  <c r="V152" i="31"/>
  <c r="W152" i="31" s="1"/>
  <c r="U152" i="31"/>
  <c r="C152" i="31"/>
  <c r="D152" i="31" s="1"/>
  <c r="B152" i="31"/>
  <c r="X153" i="31"/>
  <c r="Y153" i="31" s="1"/>
  <c r="V167" i="31"/>
  <c r="U167" i="31"/>
  <c r="C167" i="31"/>
  <c r="X152" i="31"/>
  <c r="Z152" i="31" s="1"/>
  <c r="V166" i="31"/>
  <c r="W166" i="31" s="1"/>
  <c r="U166" i="31"/>
  <c r="C166" i="31"/>
  <c r="D166" i="31" s="1"/>
  <c r="B166" i="31"/>
  <c r="X71" i="31"/>
  <c r="Y71" i="31" s="1"/>
  <c r="V71" i="31"/>
  <c r="U71" i="31"/>
  <c r="C71" i="31"/>
  <c r="X70" i="31"/>
  <c r="Z70" i="31" s="1"/>
  <c r="V70" i="31"/>
  <c r="W70" i="31" s="1"/>
  <c r="U70" i="31"/>
  <c r="C70" i="31"/>
  <c r="D70" i="31" s="1"/>
  <c r="B70" i="31"/>
  <c r="Y1133" i="31"/>
  <c r="V1133" i="31"/>
  <c r="U1133" i="31"/>
  <c r="C1133" i="31"/>
  <c r="Z1132" i="31"/>
  <c r="Y1132" i="31"/>
  <c r="AA1132" i="31" s="1"/>
  <c r="V1132" i="31"/>
  <c r="W1132" i="31" s="1"/>
  <c r="U1132" i="31"/>
  <c r="C1132" i="31"/>
  <c r="D1132" i="31" s="1"/>
  <c r="B1132" i="31"/>
  <c r="Y281" i="31"/>
  <c r="V301" i="31"/>
  <c r="U301" i="31"/>
  <c r="C301" i="31"/>
  <c r="Z280" i="31"/>
  <c r="Y280" i="31"/>
  <c r="AA280" i="31" s="1"/>
  <c r="V300" i="31"/>
  <c r="W300" i="31" s="1"/>
  <c r="U300" i="31"/>
  <c r="C300" i="31"/>
  <c r="D300" i="31" s="1"/>
  <c r="B300" i="31"/>
  <c r="Y1125" i="31"/>
  <c r="V69" i="31"/>
  <c r="U69" i="31"/>
  <c r="C69" i="31"/>
  <c r="Z1124" i="31"/>
  <c r="Y1124" i="31"/>
  <c r="AA1124" i="31" s="1"/>
  <c r="V68" i="31"/>
  <c r="W68" i="31" s="1"/>
  <c r="U68" i="31"/>
  <c r="C68" i="31"/>
  <c r="D68" i="31" s="1"/>
  <c r="B68" i="31"/>
  <c r="X151" i="31"/>
  <c r="Y151" i="31" s="1"/>
  <c r="V165" i="31"/>
  <c r="U165" i="31"/>
  <c r="C165" i="31"/>
  <c r="X150" i="31"/>
  <c r="Z150" i="31" s="1"/>
  <c r="V164" i="31"/>
  <c r="W164" i="31" s="1"/>
  <c r="U164" i="31"/>
  <c r="C164" i="31"/>
  <c r="D164" i="31" s="1"/>
  <c r="B164" i="31"/>
  <c r="X207" i="31"/>
  <c r="Y207" i="31" s="1"/>
  <c r="V207" i="31"/>
  <c r="U207" i="31"/>
  <c r="C207" i="31"/>
  <c r="X206" i="31"/>
  <c r="Z206" i="31" s="1"/>
  <c r="V206" i="31"/>
  <c r="W206" i="31" s="1"/>
  <c r="U206" i="31"/>
  <c r="C206" i="31"/>
  <c r="D206" i="31" s="1"/>
  <c r="B206" i="31"/>
  <c r="X143" i="31"/>
  <c r="Y143" i="31" s="1"/>
  <c r="V159" i="31"/>
  <c r="U159" i="31"/>
  <c r="C159" i="31"/>
  <c r="X142" i="31"/>
  <c r="Z142" i="31" s="1"/>
  <c r="V158" i="31"/>
  <c r="W158" i="31" s="1"/>
  <c r="U158" i="31"/>
  <c r="C158" i="31"/>
  <c r="D158" i="31" s="1"/>
  <c r="B158" i="31"/>
  <c r="X157" i="31"/>
  <c r="Y157" i="31" s="1"/>
  <c r="V289" i="31"/>
  <c r="U289" i="31"/>
  <c r="C289" i="31"/>
  <c r="X156" i="31"/>
  <c r="Y156" i="31" s="1"/>
  <c r="AA156" i="31" s="1"/>
  <c r="V288" i="31"/>
  <c r="W288" i="31" s="1"/>
  <c r="U288" i="31"/>
  <c r="C288" i="31"/>
  <c r="D288" i="31" s="1"/>
  <c r="B288" i="31"/>
  <c r="X65" i="31"/>
  <c r="Y65" i="31" s="1"/>
  <c r="V65" i="31"/>
  <c r="U65" i="31"/>
  <c r="C65" i="31"/>
  <c r="X64" i="31"/>
  <c r="Y64" i="31" s="1"/>
  <c r="AA64" i="31" s="1"/>
  <c r="V64" i="31"/>
  <c r="W64" i="31" s="1"/>
  <c r="U64" i="31"/>
  <c r="C64" i="31"/>
  <c r="D64" i="31" s="1"/>
  <c r="B64" i="31"/>
  <c r="X181" i="31"/>
  <c r="Y181" i="31" s="1"/>
  <c r="V177" i="31"/>
  <c r="U177" i="31"/>
  <c r="C177" i="31"/>
  <c r="X180" i="31"/>
  <c r="Z180" i="31" s="1"/>
  <c r="V176" i="31"/>
  <c r="W176" i="31" s="1"/>
  <c r="U176" i="31"/>
  <c r="C176" i="31"/>
  <c r="D176" i="31" s="1"/>
  <c r="B176" i="31"/>
  <c r="X313" i="31"/>
  <c r="Y313" i="31" s="1"/>
  <c r="V157" i="31"/>
  <c r="U157" i="31"/>
  <c r="C157" i="31"/>
  <c r="X312" i="31"/>
  <c r="Z312" i="31" s="1"/>
  <c r="V156" i="31"/>
  <c r="W156" i="31" s="1"/>
  <c r="U156" i="31"/>
  <c r="C156" i="31"/>
  <c r="D156" i="31" s="1"/>
  <c r="B156" i="31"/>
  <c r="X261" i="31"/>
  <c r="Y261" i="31" s="1"/>
  <c r="V283" i="31"/>
  <c r="U283" i="31"/>
  <c r="C283" i="31"/>
  <c r="X260" i="31"/>
  <c r="Z260" i="31" s="1"/>
  <c r="V282" i="31"/>
  <c r="W282" i="31" s="1"/>
  <c r="U282" i="31"/>
  <c r="C282" i="31"/>
  <c r="D282" i="31" s="1"/>
  <c r="B282" i="31"/>
  <c r="X277" i="31"/>
  <c r="Y277" i="31" s="1"/>
  <c r="V311" i="31"/>
  <c r="U311" i="31"/>
  <c r="C311" i="31"/>
  <c r="X276" i="31"/>
  <c r="Z276" i="31" s="1"/>
  <c r="V310" i="31"/>
  <c r="W310" i="31" s="1"/>
  <c r="U310" i="31"/>
  <c r="C310" i="31"/>
  <c r="D310" i="31" s="1"/>
  <c r="B310" i="31"/>
  <c r="X63" i="31"/>
  <c r="Y63" i="31" s="1"/>
  <c r="V63" i="31"/>
  <c r="U63" i="31"/>
  <c r="C63" i="31"/>
  <c r="X62" i="31"/>
  <c r="Y62" i="31" s="1"/>
  <c r="AA62" i="31" s="1"/>
  <c r="V62" i="31"/>
  <c r="W62" i="31" s="1"/>
  <c r="U62" i="31"/>
  <c r="C62" i="31"/>
  <c r="D62" i="31" s="1"/>
  <c r="X99" i="31"/>
  <c r="Y99" i="31" s="1"/>
  <c r="V99" i="31"/>
  <c r="U99" i="31"/>
  <c r="C99" i="31"/>
  <c r="X98" i="31"/>
  <c r="Z98" i="31" s="1"/>
  <c r="V98" i="31"/>
  <c r="W98" i="31" s="1"/>
  <c r="U98" i="31"/>
  <c r="C98" i="31"/>
  <c r="D98" i="31" s="1"/>
  <c r="B98" i="31"/>
  <c r="X351" i="31"/>
  <c r="Y351" i="31" s="1"/>
  <c r="V351" i="31"/>
  <c r="U351" i="31"/>
  <c r="C351" i="31"/>
  <c r="X350" i="31"/>
  <c r="Y350" i="31" s="1"/>
  <c r="AA350" i="31" s="1"/>
  <c r="V350" i="31"/>
  <c r="W350" i="31" s="1"/>
  <c r="U350" i="31"/>
  <c r="C350" i="31"/>
  <c r="D350" i="31" s="1"/>
  <c r="B350" i="31"/>
  <c r="X1099" i="31"/>
  <c r="Y1099" i="31" s="1"/>
  <c r="V1073" i="31"/>
  <c r="U1073" i="31"/>
  <c r="C1073" i="31"/>
  <c r="X1098" i="31"/>
  <c r="Y1098" i="31" s="1"/>
  <c r="AA1098" i="31" s="1"/>
  <c r="V1072" i="31"/>
  <c r="W1072" i="31" s="1"/>
  <c r="U1072" i="31"/>
  <c r="C1072" i="31"/>
  <c r="D1072" i="31" s="1"/>
  <c r="B1072" i="31"/>
  <c r="Y285" i="31"/>
  <c r="V285" i="31"/>
  <c r="U285" i="31"/>
  <c r="C285" i="31"/>
  <c r="Z284" i="31"/>
  <c r="V284" i="31"/>
  <c r="W284" i="31" s="1"/>
  <c r="U284" i="31"/>
  <c r="C284" i="31"/>
  <c r="D284" i="31" s="1"/>
  <c r="B284" i="31"/>
  <c r="Y57" i="31"/>
  <c r="V1079" i="31"/>
  <c r="U1079" i="31"/>
  <c r="C1079" i="31"/>
  <c r="Z56" i="31"/>
  <c r="V1078" i="31"/>
  <c r="W1078" i="31" s="1"/>
  <c r="U1078" i="31"/>
  <c r="C1078" i="31"/>
  <c r="D1078" i="31" s="1"/>
  <c r="B1078" i="31"/>
  <c r="X355" i="31"/>
  <c r="Y355" i="31" s="1"/>
  <c r="V357" i="31"/>
  <c r="U357" i="31"/>
  <c r="C357" i="31"/>
  <c r="X354" i="31"/>
  <c r="Z354" i="31" s="1"/>
  <c r="V356" i="31"/>
  <c r="W356" i="31" s="1"/>
  <c r="U356" i="31"/>
  <c r="C356" i="31"/>
  <c r="D356" i="31" s="1"/>
  <c r="B356" i="31"/>
  <c r="X1085" i="31"/>
  <c r="Y1085" i="31" s="1"/>
  <c r="V387" i="31"/>
  <c r="U387" i="31"/>
  <c r="C387" i="31"/>
  <c r="X1084" i="31"/>
  <c r="Z1084" i="31" s="1"/>
  <c r="V386" i="31"/>
  <c r="W386" i="31" s="1"/>
  <c r="U386" i="31"/>
  <c r="C386" i="31"/>
  <c r="D386" i="31" s="1"/>
  <c r="Y69" i="31"/>
  <c r="V345" i="31"/>
  <c r="U345" i="31"/>
  <c r="C345" i="31"/>
  <c r="Z68" i="31"/>
  <c r="V344" i="31"/>
  <c r="W344" i="31" s="1"/>
  <c r="U344" i="31"/>
  <c r="C344" i="31"/>
  <c r="D344" i="31" s="1"/>
  <c r="B344" i="31"/>
  <c r="X243" i="31"/>
  <c r="Y243" i="31" s="1"/>
  <c r="V181" i="31"/>
  <c r="U181" i="31"/>
  <c r="C181" i="31"/>
  <c r="X242" i="31"/>
  <c r="Z242" i="31" s="1"/>
  <c r="V180" i="31"/>
  <c r="W180" i="31" s="1"/>
  <c r="U180" i="31"/>
  <c r="C180" i="31"/>
  <c r="D180" i="31" s="1"/>
  <c r="B180" i="31"/>
  <c r="X279" i="31"/>
  <c r="Y279" i="31" s="1"/>
  <c r="V173" i="31"/>
  <c r="U173" i="31"/>
  <c r="C173" i="31"/>
  <c r="X278" i="31"/>
  <c r="Y278" i="31" s="1"/>
  <c r="AA278" i="31" s="1"/>
  <c r="V172" i="31"/>
  <c r="W172" i="31" s="1"/>
  <c r="U172" i="31"/>
  <c r="C172" i="31"/>
  <c r="D172" i="31" s="1"/>
  <c r="B172" i="31"/>
  <c r="X221" i="31"/>
  <c r="Y221" i="31" s="1"/>
  <c r="V251" i="31"/>
  <c r="U251" i="31"/>
  <c r="C251" i="31"/>
  <c r="X220" i="31"/>
  <c r="Y220" i="31" s="1"/>
  <c r="AA220" i="31" s="1"/>
  <c r="V250" i="31"/>
  <c r="W250" i="31" s="1"/>
  <c r="U250" i="31"/>
  <c r="C250" i="31"/>
  <c r="D250" i="31" s="1"/>
  <c r="B250" i="31"/>
  <c r="X299" i="31"/>
  <c r="Y299" i="31" s="1"/>
  <c r="V281" i="31"/>
  <c r="U281" i="31"/>
  <c r="C281" i="31"/>
  <c r="X298" i="31"/>
  <c r="Z298" i="31" s="1"/>
  <c r="V280" i="31"/>
  <c r="W280" i="31" s="1"/>
  <c r="U280" i="31"/>
  <c r="C280" i="31"/>
  <c r="D280" i="31" s="1"/>
  <c r="B280" i="31"/>
  <c r="X241" i="31"/>
  <c r="Y241" i="31" s="1"/>
  <c r="V241" i="31"/>
  <c r="U241" i="31"/>
  <c r="C241" i="31"/>
  <c r="X240" i="31"/>
  <c r="Z240" i="31" s="1"/>
  <c r="V240" i="31"/>
  <c r="W240" i="31" s="1"/>
  <c r="U240" i="31"/>
  <c r="C240" i="31"/>
  <c r="D240" i="31" s="1"/>
  <c r="B240" i="31"/>
  <c r="X95" i="31"/>
  <c r="Y95" i="31" s="1"/>
  <c r="V97" i="31"/>
  <c r="U97" i="31"/>
  <c r="C97" i="31"/>
  <c r="X94" i="31"/>
  <c r="Z94" i="31" s="1"/>
  <c r="V96" i="31"/>
  <c r="W96" i="31" s="1"/>
  <c r="U96" i="31"/>
  <c r="C96" i="31"/>
  <c r="D96" i="31" s="1"/>
  <c r="X61" i="31"/>
  <c r="Y61" i="31" s="1"/>
  <c r="V61" i="31"/>
  <c r="U61" i="31"/>
  <c r="C61" i="31"/>
  <c r="X60" i="31"/>
  <c r="Y60" i="31" s="1"/>
  <c r="AA60" i="31" s="1"/>
  <c r="V60" i="31"/>
  <c r="W60" i="31" s="1"/>
  <c r="U60" i="31"/>
  <c r="C60" i="31"/>
  <c r="D60" i="31" s="1"/>
  <c r="X85" i="31"/>
  <c r="Y85" i="31" s="1"/>
  <c r="V1065" i="31"/>
  <c r="U1065" i="31"/>
  <c r="C1065" i="31"/>
  <c r="X84" i="31"/>
  <c r="Z84" i="31" s="1"/>
  <c r="V1064" i="31"/>
  <c r="W1064" i="31" s="1"/>
  <c r="U1064" i="31"/>
  <c r="C1064" i="31"/>
  <c r="D1064" i="31" s="1"/>
  <c r="B1064" i="31"/>
  <c r="X387" i="31"/>
  <c r="Y387" i="31" s="1"/>
  <c r="V1091" i="31"/>
  <c r="U1091" i="31"/>
  <c r="C1091" i="31"/>
  <c r="X386" i="31"/>
  <c r="Z386" i="31" s="1"/>
  <c r="V1090" i="31"/>
  <c r="W1090" i="31" s="1"/>
  <c r="U1090" i="31"/>
  <c r="C1090" i="31"/>
  <c r="D1090" i="31" s="1"/>
  <c r="B1090" i="31"/>
  <c r="X1091" i="31"/>
  <c r="Y1091" i="31" s="1"/>
  <c r="V389" i="31"/>
  <c r="U389" i="31"/>
  <c r="C389" i="31"/>
  <c r="X1090" i="31"/>
  <c r="Y1090" i="31" s="1"/>
  <c r="AA1090" i="31" s="1"/>
  <c r="V388" i="31"/>
  <c r="W388" i="31" s="1"/>
  <c r="U388" i="31"/>
  <c r="C388" i="31"/>
  <c r="D388" i="31" s="1"/>
  <c r="B388" i="31"/>
  <c r="X139" i="31"/>
  <c r="Y139" i="31" s="1"/>
  <c r="V151" i="31"/>
  <c r="U151" i="31"/>
  <c r="C151" i="31"/>
  <c r="X138" i="31"/>
  <c r="Y138" i="31" s="1"/>
  <c r="AA138" i="31" s="1"/>
  <c r="V150" i="31"/>
  <c r="W150" i="31" s="1"/>
  <c r="U150" i="31"/>
  <c r="C150" i="31"/>
  <c r="D150" i="31" s="1"/>
  <c r="B150" i="31"/>
  <c r="X205" i="31"/>
  <c r="Y205" i="31" s="1"/>
  <c r="V229" i="31"/>
  <c r="U229" i="31"/>
  <c r="C229" i="31"/>
  <c r="X204" i="31"/>
  <c r="Z204" i="31" s="1"/>
  <c r="V228" i="31"/>
  <c r="W228" i="31" s="1"/>
  <c r="U228" i="31"/>
  <c r="C228" i="31"/>
  <c r="D228" i="31" s="1"/>
  <c r="B228" i="31"/>
  <c r="X195" i="31"/>
  <c r="Y195" i="31" s="1"/>
  <c r="V211" i="31"/>
  <c r="U211" i="31"/>
  <c r="C211" i="31"/>
  <c r="X194" i="31"/>
  <c r="Z194" i="31" s="1"/>
  <c r="V210" i="31"/>
  <c r="W210" i="31" s="1"/>
  <c r="U210" i="31"/>
  <c r="C210" i="31"/>
  <c r="D210" i="31" s="1"/>
  <c r="B210" i="31"/>
  <c r="X177" i="31"/>
  <c r="Y177" i="31" s="1"/>
  <c r="V155" i="31"/>
  <c r="U155" i="31"/>
  <c r="C155" i="31"/>
  <c r="X176" i="31"/>
  <c r="Z176" i="31" s="1"/>
  <c r="V154" i="31"/>
  <c r="W154" i="31" s="1"/>
  <c r="U154" i="31"/>
  <c r="C154" i="31"/>
  <c r="D154" i="31" s="1"/>
  <c r="B154" i="31"/>
  <c r="X239" i="31"/>
  <c r="Y239" i="31" s="1"/>
  <c r="V239" i="31"/>
  <c r="U239" i="31"/>
  <c r="C239" i="31"/>
  <c r="X238" i="31"/>
  <c r="Z238" i="31" s="1"/>
  <c r="V238" i="31"/>
  <c r="W238" i="31" s="1"/>
  <c r="U238" i="31"/>
  <c r="C238" i="31"/>
  <c r="D238" i="31" s="1"/>
  <c r="B238" i="31"/>
  <c r="X59" i="31"/>
  <c r="Y59" i="31" s="1"/>
  <c r="V59" i="31"/>
  <c r="U59" i="31"/>
  <c r="C59" i="31"/>
  <c r="X58" i="31"/>
  <c r="Y58" i="31" s="1"/>
  <c r="AA58" i="31" s="1"/>
  <c r="V58" i="31"/>
  <c r="W58" i="31" s="1"/>
  <c r="U58" i="31"/>
  <c r="C58" i="31"/>
  <c r="D58" i="31" s="1"/>
  <c r="X125" i="31"/>
  <c r="Y125" i="31" s="1"/>
  <c r="V125" i="31"/>
  <c r="U125" i="31"/>
  <c r="C125" i="31"/>
  <c r="X124" i="31"/>
  <c r="Z124" i="31" s="1"/>
  <c r="V124" i="31"/>
  <c r="W124" i="31" s="1"/>
  <c r="U124" i="31"/>
  <c r="C124" i="31"/>
  <c r="D124" i="31" s="1"/>
  <c r="X55" i="31"/>
  <c r="Y55" i="31" s="1"/>
  <c r="V57" i="31"/>
  <c r="U57" i="31"/>
  <c r="C57" i="31"/>
  <c r="X54" i="31"/>
  <c r="Z54" i="31" s="1"/>
  <c r="V56" i="31"/>
  <c r="W56" i="31" s="1"/>
  <c r="U56" i="31"/>
  <c r="C56" i="31"/>
  <c r="D56" i="31" s="1"/>
  <c r="B56" i="31"/>
  <c r="X293" i="31"/>
  <c r="Y293" i="31" s="1"/>
  <c r="V293" i="31"/>
  <c r="U293" i="31"/>
  <c r="C293" i="31"/>
  <c r="X292" i="31"/>
  <c r="Y292" i="31" s="1"/>
  <c r="AA292" i="31" s="1"/>
  <c r="V292" i="31"/>
  <c r="W292" i="31" s="1"/>
  <c r="U292" i="31"/>
  <c r="C292" i="31"/>
  <c r="D292" i="31" s="1"/>
  <c r="B292" i="31"/>
  <c r="Y335" i="31"/>
  <c r="V335" i="31"/>
  <c r="U335" i="31"/>
  <c r="C335" i="31"/>
  <c r="Z334" i="31"/>
  <c r="Y334" i="31"/>
  <c r="AA334" i="31" s="1"/>
  <c r="V334" i="31"/>
  <c r="W334" i="31" s="1"/>
  <c r="U334" i="31"/>
  <c r="C334" i="31"/>
  <c r="D334" i="31" s="1"/>
  <c r="B334" i="31"/>
  <c r="X321" i="31"/>
  <c r="Y321" i="31" s="1"/>
  <c r="V133" i="31"/>
  <c r="U133" i="31"/>
  <c r="C133" i="31"/>
  <c r="X320" i="31"/>
  <c r="Z320" i="31" s="1"/>
  <c r="V132" i="31"/>
  <c r="W132" i="31" s="1"/>
  <c r="U132" i="31"/>
  <c r="C132" i="31"/>
  <c r="D132" i="31" s="1"/>
  <c r="B132" i="31"/>
  <c r="X255" i="31"/>
  <c r="Y255" i="31" s="1"/>
  <c r="V279" i="31"/>
  <c r="U279" i="31"/>
  <c r="C279" i="31"/>
  <c r="X254" i="31"/>
  <c r="Z254" i="31" s="1"/>
  <c r="V278" i="31"/>
  <c r="W278" i="31" s="1"/>
  <c r="U278" i="31"/>
  <c r="C278" i="31"/>
  <c r="D278" i="31" s="1"/>
  <c r="B278"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53" i="31"/>
  <c r="Y53" i="31" s="1"/>
  <c r="V55" i="31"/>
  <c r="U55" i="31"/>
  <c r="C55" i="31"/>
  <c r="X52" i="31"/>
  <c r="Y52" i="31" s="1"/>
  <c r="AA52" i="31" s="1"/>
  <c r="V54" i="31"/>
  <c r="W54" i="31" s="1"/>
  <c r="U54" i="31"/>
  <c r="C54" i="31"/>
  <c r="D54" i="31" s="1"/>
  <c r="B54" i="31"/>
  <c r="X327" i="31"/>
  <c r="Y327" i="31" s="1"/>
  <c r="V333" i="31"/>
  <c r="U333" i="31"/>
  <c r="C333" i="31"/>
  <c r="X326" i="31"/>
  <c r="Z326" i="31" s="1"/>
  <c r="V332" i="31"/>
  <c r="W332" i="31" s="1"/>
  <c r="U332" i="31"/>
  <c r="C332" i="31"/>
  <c r="D332" i="31" s="1"/>
  <c r="X235" i="31"/>
  <c r="Y235" i="31" s="1"/>
  <c r="V235" i="31"/>
  <c r="U235" i="31"/>
  <c r="C235" i="31"/>
  <c r="X234" i="31"/>
  <c r="Z234" i="31" s="1"/>
  <c r="V234" i="31"/>
  <c r="W234" i="31" s="1"/>
  <c r="U234" i="31"/>
  <c r="C234" i="31"/>
  <c r="D234" i="31" s="1"/>
  <c r="B234" i="31"/>
  <c r="X51" i="31"/>
  <c r="Y51" i="31" s="1"/>
  <c r="V53" i="31"/>
  <c r="U53" i="31"/>
  <c r="C53" i="31"/>
  <c r="X50" i="31"/>
  <c r="Y50" i="31" s="1"/>
  <c r="AA50" i="31" s="1"/>
  <c r="V52" i="31"/>
  <c r="W52" i="31" s="1"/>
  <c r="U52" i="31"/>
  <c r="C52" i="31"/>
  <c r="D52" i="31" s="1"/>
  <c r="B52" i="31"/>
  <c r="X223" i="31"/>
  <c r="Y223" i="31" s="1"/>
  <c r="V271" i="31"/>
  <c r="U271" i="31"/>
  <c r="C271" i="31"/>
  <c r="X222" i="31"/>
  <c r="Z222" i="31" s="1"/>
  <c r="V270" i="31"/>
  <c r="W270" i="31" s="1"/>
  <c r="U270" i="31"/>
  <c r="C270" i="31"/>
  <c r="D270" i="31" s="1"/>
  <c r="X269" i="31"/>
  <c r="Y269" i="31" s="1"/>
  <c r="V269" i="31"/>
  <c r="U269" i="31"/>
  <c r="C269" i="31"/>
  <c r="X268" i="31"/>
  <c r="Y268" i="31" s="1"/>
  <c r="AA268" i="31" s="1"/>
  <c r="V268" i="31"/>
  <c r="W268" i="31" s="1"/>
  <c r="U268" i="31"/>
  <c r="C268" i="31"/>
  <c r="D268" i="31" s="1"/>
  <c r="B268" i="31"/>
  <c r="X191" i="31"/>
  <c r="Y191" i="31" s="1"/>
  <c r="V191" i="31"/>
  <c r="U191" i="31"/>
  <c r="C191" i="31"/>
  <c r="X190" i="31"/>
  <c r="Y190" i="31" s="1"/>
  <c r="AA190" i="31" s="1"/>
  <c r="V190" i="31"/>
  <c r="W190" i="31" s="1"/>
  <c r="U190" i="31"/>
  <c r="C190" i="31"/>
  <c r="D190" i="31" s="1"/>
  <c r="B190" i="31"/>
  <c r="X189" i="31"/>
  <c r="Y189" i="31" s="1"/>
  <c r="V189" i="31"/>
  <c r="U189" i="31"/>
  <c r="C189" i="31"/>
  <c r="X188" i="31"/>
  <c r="Z188" i="31" s="1"/>
  <c r="V188" i="31"/>
  <c r="W188" i="31" s="1"/>
  <c r="U188" i="31"/>
  <c r="C188" i="31"/>
  <c r="D188" i="31" s="1"/>
  <c r="B188" i="31"/>
  <c r="X203" i="31"/>
  <c r="Y203" i="31" s="1"/>
  <c r="V203" i="31"/>
  <c r="U203" i="31"/>
  <c r="C203" i="31"/>
  <c r="X202" i="31"/>
  <c r="V202" i="31"/>
  <c r="W202" i="31" s="1"/>
  <c r="U202" i="31"/>
  <c r="C202" i="31"/>
  <c r="D202" i="31" s="1"/>
  <c r="B202" i="31"/>
  <c r="X273" i="31"/>
  <c r="Y273" i="31" s="1"/>
  <c r="V273" i="31"/>
  <c r="U273" i="31"/>
  <c r="C273" i="31"/>
  <c r="X272" i="31"/>
  <c r="Z272" i="31" s="1"/>
  <c r="V272" i="31"/>
  <c r="W272" i="31" s="1"/>
  <c r="U272" i="31"/>
  <c r="C272" i="31"/>
  <c r="D272" i="31" s="1"/>
  <c r="B27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303" i="31"/>
  <c r="Y303" i="31" s="1"/>
  <c r="V321" i="31"/>
  <c r="U321" i="31"/>
  <c r="C321" i="31"/>
  <c r="X302" i="31"/>
  <c r="Z302" i="31" s="1"/>
  <c r="V320" i="31"/>
  <c r="W320" i="31" s="1"/>
  <c r="U320" i="31"/>
  <c r="C320" i="31"/>
  <c r="D320" i="31" s="1"/>
  <c r="B320" i="31"/>
  <c r="X301" i="31"/>
  <c r="Y301" i="31" s="1"/>
  <c r="V317" i="31"/>
  <c r="U317" i="31"/>
  <c r="C317" i="31"/>
  <c r="X300" i="31"/>
  <c r="Y300" i="31" s="1"/>
  <c r="AA300" i="31" s="1"/>
  <c r="V316" i="31"/>
  <c r="W316" i="31" s="1"/>
  <c r="U316" i="31"/>
  <c r="C316" i="31"/>
  <c r="D316" i="31" s="1"/>
  <c r="B316" i="31"/>
  <c r="X311" i="31"/>
  <c r="Y311" i="31" s="1"/>
  <c r="V313" i="31"/>
  <c r="U313" i="31"/>
  <c r="C313" i="31"/>
  <c r="X310" i="31"/>
  <c r="Y310" i="31" s="1"/>
  <c r="AA310" i="31" s="1"/>
  <c r="V312" i="31"/>
  <c r="W312" i="31" s="1"/>
  <c r="U312" i="31"/>
  <c r="C312" i="31"/>
  <c r="D312" i="31" s="1"/>
  <c r="B312" i="31"/>
  <c r="X135" i="31"/>
  <c r="Y135" i="31" s="1"/>
  <c r="V135" i="31"/>
  <c r="U135" i="31"/>
  <c r="C135" i="31"/>
  <c r="X134" i="31"/>
  <c r="Z134" i="31" s="1"/>
  <c r="V134" i="31"/>
  <c r="W134" i="31" s="1"/>
  <c r="U134" i="31"/>
  <c r="C134" i="31"/>
  <c r="D134" i="31" s="1"/>
  <c r="B134" i="31"/>
  <c r="X287" i="31"/>
  <c r="Y287" i="31" s="1"/>
  <c r="V305" i="31"/>
  <c r="U305" i="31"/>
  <c r="C305" i="31"/>
  <c r="X286" i="31"/>
  <c r="V304" i="31"/>
  <c r="W304" i="31" s="1"/>
  <c r="U304" i="31"/>
  <c r="C304" i="31"/>
  <c r="D304" i="31" s="1"/>
  <c r="B304"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1121" i="31"/>
  <c r="Y1121" i="31" s="1"/>
  <c r="V1121" i="31"/>
  <c r="U1121" i="31"/>
  <c r="C1121" i="31"/>
  <c r="X1120" i="31"/>
  <c r="Z1120" i="31" s="1"/>
  <c r="V1120" i="31"/>
  <c r="W1120" i="31" s="1"/>
  <c r="U1120" i="31"/>
  <c r="C1120" i="31"/>
  <c r="D1120" i="31" s="1"/>
  <c r="B1120"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137" i="31"/>
  <c r="Y137" i="31" s="1"/>
  <c r="V137" i="31"/>
  <c r="U137" i="31"/>
  <c r="C137" i="31"/>
  <c r="X136" i="31"/>
  <c r="Y136" i="31" s="1"/>
  <c r="AA136" i="31" s="1"/>
  <c r="V136" i="31"/>
  <c r="W136" i="31" s="1"/>
  <c r="U136" i="31"/>
  <c r="C136" i="31"/>
  <c r="D136" i="31" s="1"/>
  <c r="B136"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1119" i="31"/>
  <c r="Y1119" i="31" s="1"/>
  <c r="V1119" i="31"/>
  <c r="U1119" i="31"/>
  <c r="C1119" i="31"/>
  <c r="X1118" i="31"/>
  <c r="Z1118" i="31" s="1"/>
  <c r="V1118" i="31"/>
  <c r="W1118" i="31" s="1"/>
  <c r="U1118" i="31"/>
  <c r="C1118" i="31"/>
  <c r="D1118" i="31" s="1"/>
  <c r="B1118"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1117" i="31"/>
  <c r="Y1117" i="31" s="1"/>
  <c r="V1117" i="31"/>
  <c r="U1117" i="31"/>
  <c r="C1117" i="31"/>
  <c r="X1116" i="31"/>
  <c r="Y1116" i="31" s="1"/>
  <c r="AA1116" i="31" s="1"/>
  <c r="V1116" i="31"/>
  <c r="W1116" i="31" s="1"/>
  <c r="U1116" i="31"/>
  <c r="C1116" i="31"/>
  <c r="D1116" i="31" s="1"/>
  <c r="B1116"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113" i="31"/>
  <c r="Y1113" i="31" s="1"/>
  <c r="V1113" i="31"/>
  <c r="U1113" i="31"/>
  <c r="C1113" i="31"/>
  <c r="X1112" i="31"/>
  <c r="Z1112" i="31" s="1"/>
  <c r="V1112" i="31"/>
  <c r="W1112" i="31" s="1"/>
  <c r="U1112" i="31"/>
  <c r="C1112" i="31"/>
  <c r="D1112" i="31" s="1"/>
  <c r="B1112" i="31"/>
  <c r="X1063" i="31"/>
  <c r="Y1063" i="31" s="1"/>
  <c r="V1063" i="31"/>
  <c r="U1063" i="31"/>
  <c r="C1063" i="31"/>
  <c r="X1062" i="31"/>
  <c r="Y1062" i="31" s="1"/>
  <c r="AA1062" i="31" s="1"/>
  <c r="V1062" i="31"/>
  <c r="W1062" i="31" s="1"/>
  <c r="U1062" i="31"/>
  <c r="C1062" i="31"/>
  <c r="D1062" i="31" s="1"/>
  <c r="B1062" i="31"/>
  <c r="X1105" i="31"/>
  <c r="Y1105" i="31" s="1"/>
  <c r="V1105" i="31"/>
  <c r="U1105" i="31"/>
  <c r="C1105" i="31"/>
  <c r="X1104" i="31"/>
  <c r="Z1104" i="31" s="1"/>
  <c r="V1104" i="31"/>
  <c r="W1104" i="31" s="1"/>
  <c r="U1104" i="31"/>
  <c r="C1104" i="31"/>
  <c r="D1104" i="31" s="1"/>
  <c r="B1104" i="31"/>
  <c r="X1103" i="31"/>
  <c r="Y1103" i="31" s="1"/>
  <c r="V1103" i="31"/>
  <c r="U1103" i="31"/>
  <c r="C1103" i="31"/>
  <c r="X1102" i="31"/>
  <c r="Z1102" i="31" s="1"/>
  <c r="V1102" i="31"/>
  <c r="W1102" i="31" s="1"/>
  <c r="U1102" i="31"/>
  <c r="C1102" i="31"/>
  <c r="D1102" i="31" s="1"/>
  <c r="B1102" i="31"/>
  <c r="X1069" i="31"/>
  <c r="Y1069" i="31" s="1"/>
  <c r="V1069" i="31"/>
  <c r="U1069" i="31"/>
  <c r="C1069" i="31"/>
  <c r="X1068" i="31"/>
  <c r="Z1068" i="31" s="1"/>
  <c r="V1068" i="31"/>
  <c r="W1068" i="31" s="1"/>
  <c r="U1068" i="31"/>
  <c r="C1068" i="31"/>
  <c r="D1068" i="31" s="1"/>
  <c r="B1068" i="31"/>
  <c r="X1109" i="31"/>
  <c r="Y1109" i="31" s="1"/>
  <c r="V1109" i="31"/>
  <c r="U1109" i="31"/>
  <c r="C1109" i="31"/>
  <c r="X1108" i="31"/>
  <c r="Z1108" i="31" s="1"/>
  <c r="V1108" i="31"/>
  <c r="W1108" i="31" s="1"/>
  <c r="U1108" i="31"/>
  <c r="C1108" i="31"/>
  <c r="D1108" i="31" s="1"/>
  <c r="B1108"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89" i="31"/>
  <c r="Y89" i="31" s="1"/>
  <c r="V89" i="31"/>
  <c r="U89" i="31"/>
  <c r="C89" i="31"/>
  <c r="X88" i="31"/>
  <c r="Z88" i="31" s="1"/>
  <c r="V88" i="31"/>
  <c r="W88" i="31" s="1"/>
  <c r="U88" i="31"/>
  <c r="C88" i="31"/>
  <c r="D88" i="31" s="1"/>
  <c r="B88" i="31"/>
  <c r="X345" i="31"/>
  <c r="Y345" i="31" s="1"/>
  <c r="V339" i="31"/>
  <c r="U339" i="31"/>
  <c r="C339" i="31"/>
  <c r="X344" i="31"/>
  <c r="Y344" i="31" s="1"/>
  <c r="AA344" i="31" s="1"/>
  <c r="V338" i="31"/>
  <c r="W338" i="31" s="1"/>
  <c r="U338" i="31"/>
  <c r="C338" i="31"/>
  <c r="D338" i="31" s="1"/>
  <c r="B338" i="31"/>
  <c r="X353" i="31"/>
  <c r="Y353" i="31" s="1"/>
  <c r="V91" i="31"/>
  <c r="U91" i="31"/>
  <c r="C91" i="31"/>
  <c r="X352" i="31"/>
  <c r="Z352" i="31" s="1"/>
  <c r="V90" i="31"/>
  <c r="W90" i="31" s="1"/>
  <c r="U90" i="31"/>
  <c r="C90" i="31"/>
  <c r="D90" i="31" s="1"/>
  <c r="B90" i="31"/>
  <c r="X97" i="31"/>
  <c r="Y97" i="31" s="1"/>
  <c r="V337" i="31"/>
  <c r="U337" i="31"/>
  <c r="C337" i="31"/>
  <c r="X96" i="31"/>
  <c r="Z96" i="31" s="1"/>
  <c r="V336" i="31"/>
  <c r="W336" i="31" s="1"/>
  <c r="U336" i="31"/>
  <c r="C336" i="31"/>
  <c r="D336" i="31" s="1"/>
  <c r="B336" i="31"/>
  <c r="X217" i="31"/>
  <c r="Y217" i="31" s="1"/>
  <c r="V205" i="31"/>
  <c r="U205" i="31"/>
  <c r="C205" i="31"/>
  <c r="X216" i="31"/>
  <c r="Z216" i="31" s="1"/>
  <c r="V204" i="31"/>
  <c r="W204" i="31" s="1"/>
  <c r="U204" i="31"/>
  <c r="C204" i="31"/>
  <c r="D204" i="31" s="1"/>
  <c r="B204" i="31"/>
  <c r="X771" i="31"/>
  <c r="Y771" i="31" s="1"/>
  <c r="V771" i="31"/>
  <c r="U771" i="31"/>
  <c r="C771" i="31"/>
  <c r="X770" i="31"/>
  <c r="Z770" i="31" s="1"/>
  <c r="V770" i="31"/>
  <c r="W770" i="31" s="1"/>
  <c r="U770" i="31"/>
  <c r="C770" i="31"/>
  <c r="D770" i="31" s="1"/>
  <c r="B770" i="31"/>
  <c r="X93" i="31"/>
  <c r="Y93" i="31" s="1"/>
  <c r="V93" i="31"/>
  <c r="U93" i="31"/>
  <c r="C93" i="31"/>
  <c r="X92" i="31"/>
  <c r="Y92" i="31" s="1"/>
  <c r="AA92" i="31" s="1"/>
  <c r="V92" i="31"/>
  <c r="W92" i="31" s="1"/>
  <c r="U92" i="31"/>
  <c r="C92" i="31"/>
  <c r="D92" i="31" s="1"/>
  <c r="B92" i="31"/>
  <c r="X197" i="31"/>
  <c r="Y197" i="31" s="1"/>
  <c r="V197" i="31"/>
  <c r="U197" i="31"/>
  <c r="C197" i="31"/>
  <c r="X196" i="31"/>
  <c r="Z196" i="31" s="1"/>
  <c r="V196" i="31"/>
  <c r="W196" i="31" s="1"/>
  <c r="U196" i="31"/>
  <c r="C196" i="31"/>
  <c r="D196" i="31" s="1"/>
  <c r="B196" i="31"/>
  <c r="X275" i="31"/>
  <c r="Y275" i="31" s="1"/>
  <c r="V83" i="31"/>
  <c r="U83" i="31"/>
  <c r="C83" i="31"/>
  <c r="X274" i="31"/>
  <c r="Z274" i="31" s="1"/>
  <c r="V82" i="31"/>
  <c r="W82" i="31" s="1"/>
  <c r="U82" i="31"/>
  <c r="C82" i="31"/>
  <c r="D82" i="31" s="1"/>
  <c r="B82" i="31"/>
  <c r="X175" i="31"/>
  <c r="Y175" i="31" s="1"/>
  <c r="V193" i="31"/>
  <c r="U193" i="31"/>
  <c r="C193" i="31"/>
  <c r="X174" i="31"/>
  <c r="Y174" i="31" s="1"/>
  <c r="AA174" i="31" s="1"/>
  <c r="V192" i="31"/>
  <c r="W192" i="31" s="1"/>
  <c r="U192" i="31"/>
  <c r="C192" i="31"/>
  <c r="D192" i="31" s="1"/>
  <c r="B192" i="31"/>
  <c r="X343" i="31"/>
  <c r="Y343" i="31" s="1"/>
  <c r="V343" i="31"/>
  <c r="U343" i="31"/>
  <c r="C343" i="31"/>
  <c r="X342" i="31"/>
  <c r="Z342" i="31" s="1"/>
  <c r="V342" i="31"/>
  <c r="W342" i="31" s="1"/>
  <c r="U342" i="31"/>
  <c r="C342" i="31"/>
  <c r="D342" i="31" s="1"/>
  <c r="B342" i="31"/>
  <c r="X169" i="31"/>
  <c r="Y169" i="31" s="1"/>
  <c r="V187" i="31"/>
  <c r="U187" i="31"/>
  <c r="C187" i="31"/>
  <c r="X168" i="31"/>
  <c r="Z168" i="31" s="1"/>
  <c r="V186" i="31"/>
  <c r="W186" i="31" s="1"/>
  <c r="U186" i="31"/>
  <c r="C186" i="31"/>
  <c r="D186" i="31" s="1"/>
  <c r="B186" i="31"/>
  <c r="X199" i="31"/>
  <c r="Y199" i="31" s="1"/>
  <c r="V199" i="31"/>
  <c r="U199" i="31"/>
  <c r="C199" i="31"/>
  <c r="X198" i="31"/>
  <c r="Z198" i="31" s="1"/>
  <c r="V198" i="31"/>
  <c r="W198" i="31" s="1"/>
  <c r="U198" i="31"/>
  <c r="C198" i="31"/>
  <c r="D198" i="31" s="1"/>
  <c r="B198" i="31"/>
  <c r="X49" i="31"/>
  <c r="Y49" i="31" s="1"/>
  <c r="V51" i="31"/>
  <c r="U51" i="31"/>
  <c r="C51" i="31"/>
  <c r="X48" i="31"/>
  <c r="Z48" i="31" s="1"/>
  <c r="V50" i="31"/>
  <c r="W50" i="31" s="1"/>
  <c r="U50" i="31"/>
  <c r="C50" i="31"/>
  <c r="D50" i="31" s="1"/>
  <c r="X231" i="31"/>
  <c r="Y231" i="31" s="1"/>
  <c r="V275" i="31"/>
  <c r="U275" i="31"/>
  <c r="C275" i="31"/>
  <c r="X230" i="31"/>
  <c r="Z230" i="31" s="1"/>
  <c r="V274" i="31"/>
  <c r="W274" i="31" s="1"/>
  <c r="U274" i="31"/>
  <c r="C274" i="31"/>
  <c r="D274" i="31" s="1"/>
  <c r="B274" i="31"/>
  <c r="X267" i="31"/>
  <c r="Y267" i="31" s="1"/>
  <c r="V267" i="31"/>
  <c r="U267" i="31"/>
  <c r="C267" i="31"/>
  <c r="X266" i="31"/>
  <c r="Z266" i="31" s="1"/>
  <c r="V266" i="31"/>
  <c r="W266" i="31" s="1"/>
  <c r="U266" i="31"/>
  <c r="C266" i="31"/>
  <c r="D266" i="31" s="1"/>
  <c r="B266" i="31"/>
  <c r="X33" i="31"/>
  <c r="Y33" i="31" s="1"/>
  <c r="V49" i="31"/>
  <c r="U49" i="31"/>
  <c r="C49" i="31"/>
  <c r="X32" i="31"/>
  <c r="Y32" i="31" s="1"/>
  <c r="AA32" i="31" s="1"/>
  <c r="V48" i="31"/>
  <c r="W48" i="31" s="1"/>
  <c r="U48" i="31"/>
  <c r="C48" i="31"/>
  <c r="D48" i="31" s="1"/>
  <c r="X337" i="31"/>
  <c r="Y337" i="31" s="1"/>
  <c r="V145" i="31"/>
  <c r="U145" i="31"/>
  <c r="C145" i="31"/>
  <c r="X336" i="31"/>
  <c r="Y336" i="31" s="1"/>
  <c r="AA336" i="31" s="1"/>
  <c r="V144" i="31"/>
  <c r="W144" i="31" s="1"/>
  <c r="U144" i="31"/>
  <c r="C144" i="31"/>
  <c r="D144" i="31" s="1"/>
  <c r="B144" i="31"/>
  <c r="X31" i="31"/>
  <c r="Y31" i="31" s="1"/>
  <c r="V33" i="31"/>
  <c r="U33" i="31"/>
  <c r="C33" i="31"/>
  <c r="X30" i="31"/>
  <c r="Y30" i="31" s="1"/>
  <c r="AA30" i="31" s="1"/>
  <c r="V32" i="31"/>
  <c r="W32" i="31" s="1"/>
  <c r="U32" i="31"/>
  <c r="C32" i="31"/>
  <c r="D32" i="31" s="1"/>
  <c r="X87" i="31"/>
  <c r="Y87" i="31" s="1"/>
  <c r="V87" i="31"/>
  <c r="U87" i="31"/>
  <c r="C87" i="31"/>
  <c r="X86" i="31"/>
  <c r="Z86" i="31" s="1"/>
  <c r="V86" i="31"/>
  <c r="W86" i="31" s="1"/>
  <c r="U86" i="31"/>
  <c r="C86" i="31"/>
  <c r="D86" i="31" s="1"/>
  <c r="B86" i="31"/>
  <c r="Y1081" i="31"/>
  <c r="V1093" i="31"/>
  <c r="U1093" i="31"/>
  <c r="C1093" i="31"/>
  <c r="Z1080" i="31"/>
  <c r="Y1080" i="31"/>
  <c r="AA1080" i="31" s="1"/>
  <c r="V1092" i="31"/>
  <c r="W1092" i="31" s="1"/>
  <c r="U1092" i="31"/>
  <c r="C1092" i="31"/>
  <c r="D1092" i="31" s="1"/>
  <c r="B1092" i="31"/>
  <c r="X1093" i="31"/>
  <c r="Y1093" i="31" s="1"/>
  <c r="V1095" i="31"/>
  <c r="U1095" i="31"/>
  <c r="C1095" i="31"/>
  <c r="X1092" i="31"/>
  <c r="Z1092" i="31" s="1"/>
  <c r="V1094" i="31"/>
  <c r="W1094" i="31" s="1"/>
  <c r="U1094" i="31"/>
  <c r="C1094" i="31"/>
  <c r="D1094" i="31" s="1"/>
  <c r="B1094" i="31"/>
  <c r="X1111" i="31"/>
  <c r="Y1111" i="31" s="1"/>
  <c r="V1111" i="31"/>
  <c r="U1111" i="31"/>
  <c r="C1111" i="31"/>
  <c r="X1110" i="31"/>
  <c r="Z1110" i="31" s="1"/>
  <c r="V1110" i="31"/>
  <c r="W1110" i="31" s="1"/>
  <c r="U1110" i="31"/>
  <c r="C1110" i="31"/>
  <c r="D1110" i="31" s="1"/>
  <c r="B1110" i="31"/>
  <c r="Y1083" i="31"/>
  <c r="V1115" i="31"/>
  <c r="U1115" i="31"/>
  <c r="C1115" i="31"/>
  <c r="Z1082" i="31"/>
  <c r="Y1082" i="31"/>
  <c r="AA1082" i="31" s="1"/>
  <c r="V1114" i="31"/>
  <c r="W1114" i="31" s="1"/>
  <c r="U1114" i="31"/>
  <c r="C1114" i="31"/>
  <c r="D1114" i="31" s="1"/>
  <c r="B1114" i="31"/>
  <c r="X1107" i="31"/>
  <c r="Y1107" i="31" s="1"/>
  <c r="V1107" i="31"/>
  <c r="U1107" i="31"/>
  <c r="C1107" i="31"/>
  <c r="X1106" i="31"/>
  <c r="Z1106" i="31" s="1"/>
  <c r="V1106" i="31"/>
  <c r="W1106" i="31" s="1"/>
  <c r="U1106" i="31"/>
  <c r="C1106" i="31"/>
  <c r="D1106" i="31" s="1"/>
  <c r="B1106" i="31"/>
  <c r="Y1073" i="31"/>
  <c r="V1081" i="31"/>
  <c r="U1081" i="31"/>
  <c r="C1081" i="31"/>
  <c r="Z1072" i="31"/>
  <c r="Y1072" i="31"/>
  <c r="AA1072" i="31" s="1"/>
  <c r="V1080" i="31"/>
  <c r="W1080" i="31" s="1"/>
  <c r="U1080" i="31"/>
  <c r="C1080" i="31"/>
  <c r="D1080" i="31" s="1"/>
  <c r="B1080" i="31"/>
  <c r="X165" i="31"/>
  <c r="Y165" i="31" s="1"/>
  <c r="V1083" i="31"/>
  <c r="U1083" i="31"/>
  <c r="C1083" i="31"/>
  <c r="X164" i="31"/>
  <c r="Z164" i="31" s="1"/>
  <c r="V1082" i="31"/>
  <c r="W1082" i="31" s="1"/>
  <c r="U1082" i="31"/>
  <c r="C1082" i="31"/>
  <c r="D1082" i="31" s="1"/>
  <c r="B1082" i="31"/>
  <c r="X173" i="31"/>
  <c r="Y173" i="31" s="1"/>
  <c r="V1089" i="31"/>
  <c r="U1089" i="31"/>
  <c r="C1089" i="31"/>
  <c r="X172" i="31"/>
  <c r="Y172" i="31" s="1"/>
  <c r="AA172" i="31" s="1"/>
  <c r="V1088" i="31"/>
  <c r="W1088" i="31" s="1"/>
  <c r="U1088" i="31"/>
  <c r="C1088" i="31"/>
  <c r="D1088"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29" i="31"/>
  <c r="Y29" i="31" s="1"/>
  <c r="V29" i="31"/>
  <c r="U29" i="31"/>
  <c r="C29" i="31"/>
  <c r="X28" i="31"/>
  <c r="Z28" i="31" s="1"/>
  <c r="V28" i="31"/>
  <c r="W28" i="31" s="1"/>
  <c r="U28" i="31"/>
  <c r="C28" i="31"/>
  <c r="D28" i="31" s="1"/>
  <c r="B28"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52" i="31"/>
  <c r="Z58" i="31"/>
  <c r="Z76" i="31"/>
  <c r="Y48" i="31"/>
  <c r="AA48" i="31" s="1"/>
  <c r="Z32"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50" i="31"/>
  <c r="Y70" i="31"/>
  <c r="AA70" i="31" s="1"/>
  <c r="Z72" i="31"/>
  <c r="Y122" i="31"/>
  <c r="AA122" i="31" s="1"/>
  <c r="Z62" i="31"/>
  <c r="Y1136" i="31"/>
  <c r="AA1136" i="31" s="1"/>
  <c r="Y1088" i="31"/>
  <c r="AA1088" i="31" s="1"/>
  <c r="Z64" i="31"/>
  <c r="Y80" i="31"/>
  <c r="AA80" i="31" s="1"/>
  <c r="Y906" i="31"/>
  <c r="AA906" i="31" s="1"/>
  <c r="Z30" i="31"/>
  <c r="Z60" i="31"/>
  <c r="Y158" i="31"/>
  <c r="AA158" i="31" s="1"/>
  <c r="Y542" i="31"/>
  <c r="AA542" i="31" s="1"/>
  <c r="Z798" i="31"/>
  <c r="Y648" i="31"/>
  <c r="AA648" i="31" s="1"/>
  <c r="Y706" i="31"/>
  <c r="AA706" i="31" s="1"/>
  <c r="Y544" i="31"/>
  <c r="AA544" i="31" s="1"/>
  <c r="Y598" i="31"/>
  <c r="AA598" i="31" s="1"/>
  <c r="Y474" i="31"/>
  <c r="AA474" i="31" s="1"/>
  <c r="Y54" i="31"/>
  <c r="AA54" i="31" s="1"/>
  <c r="Z154" i="31"/>
  <c r="Y74" i="31"/>
  <c r="AA74" i="31" s="1"/>
  <c r="Y20" i="31"/>
  <c r="AA20" i="31" s="1"/>
  <c r="Z468" i="31"/>
  <c r="Z482" i="31"/>
  <c r="Z800" i="31"/>
  <c r="Y1120" i="31"/>
  <c r="AA1120" i="31" s="1"/>
  <c r="Z826" i="31"/>
  <c r="Y214" i="31"/>
  <c r="AA214" i="31" s="1"/>
  <c r="Y450" i="31"/>
  <c r="AA450" i="31" s="1"/>
  <c r="Y774" i="31"/>
  <c r="AA774" i="31" s="1"/>
  <c r="Y134" i="31"/>
  <c r="AA134" i="31" s="1"/>
  <c r="Z568" i="31"/>
  <c r="Y572" i="31"/>
  <c r="AA572" i="31" s="1"/>
  <c r="Z650" i="31"/>
  <c r="Z676" i="31"/>
  <c r="Y680" i="31"/>
  <c r="AA680" i="31" s="1"/>
  <c r="Z908" i="31"/>
  <c r="Y912" i="31"/>
  <c r="AA912" i="31" s="1"/>
  <c r="Z946" i="31"/>
  <c r="Z972" i="31"/>
  <c r="Y976" i="31"/>
  <c r="AA976" i="31" s="1"/>
  <c r="Y1012" i="31"/>
  <c r="AA1012" i="31" s="1"/>
  <c r="Y232" i="31"/>
  <c r="AA232" i="31" s="1"/>
  <c r="Y140" i="31"/>
  <c r="AA140" i="31" s="1"/>
  <c r="Y590" i="31"/>
  <c r="AA590" i="31" s="1"/>
  <c r="Y614" i="31"/>
  <c r="AA614" i="31" s="1"/>
  <c r="Z858" i="31"/>
  <c r="Y466" i="31"/>
  <c r="AA466" i="31" s="1"/>
  <c r="Y528" i="31"/>
  <c r="AA528" i="31" s="1"/>
  <c r="Y922" i="31"/>
  <c r="AA922" i="31" s="1"/>
  <c r="Y1162" i="31"/>
  <c r="AA1162" i="31" s="1"/>
  <c r="Z172" i="31"/>
  <c r="Z1128" i="31"/>
  <c r="Y402" i="31"/>
  <c r="AA402" i="31" s="1"/>
  <c r="Z546" i="31"/>
  <c r="Y582" i="31"/>
  <c r="AA582" i="31" s="1"/>
  <c r="Y752" i="31"/>
  <c r="AA752" i="31" s="1"/>
  <c r="Z790" i="31"/>
  <c r="Z418" i="31"/>
  <c r="Z914" i="31"/>
  <c r="Z92"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84" i="31"/>
  <c r="AA284" i="31" s="1"/>
  <c r="Z192" i="31"/>
  <c r="Z332" i="31"/>
  <c r="Y1056" i="31"/>
  <c r="AA1056" i="31" s="1"/>
  <c r="Z396" i="31"/>
  <c r="Y506" i="31"/>
  <c r="AA506" i="31" s="1"/>
  <c r="Y824" i="31"/>
  <c r="AA824" i="31" s="1"/>
  <c r="Y932" i="31"/>
  <c r="AA932" i="31" s="1"/>
  <c r="Y1174" i="31"/>
  <c r="AA1174" i="31" s="1"/>
  <c r="Z148" i="31"/>
  <c r="Y490" i="31"/>
  <c r="AA490" i="31" s="1"/>
  <c r="Y556" i="31"/>
  <c r="AA556" i="31" s="1"/>
  <c r="Z658" i="31"/>
  <c r="Y698" i="31"/>
  <c r="AA698" i="31" s="1"/>
  <c r="Y710" i="31"/>
  <c r="AA710" i="31" s="1"/>
  <c r="Y864" i="31"/>
  <c r="AA864" i="31" s="1"/>
  <c r="Z1010" i="31"/>
  <c r="Y1018" i="31"/>
  <c r="AA1018" i="31" s="1"/>
  <c r="Z1036" i="31"/>
  <c r="Z184" i="31"/>
  <c r="Z1060"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252" i="31"/>
  <c r="AA252" i="31" s="1"/>
  <c r="Z1152" i="31"/>
  <c r="Y1104" i="31"/>
  <c r="AA1104"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298" i="31"/>
  <c r="AA298" i="31" s="1"/>
  <c r="Z324" i="31"/>
  <c r="Z1176" i="31"/>
  <c r="Z24" i="31"/>
  <c r="AQ602" i="8"/>
  <c r="Y28" i="31"/>
  <c r="AA28" i="31" s="1"/>
  <c r="Z412" i="31"/>
  <c r="Z420" i="31"/>
  <c r="Z530" i="31"/>
  <c r="Z552" i="31"/>
  <c r="Z652" i="31"/>
  <c r="Z736" i="31"/>
  <c r="Y780" i="31"/>
  <c r="AA780" i="31" s="1"/>
  <c r="Y810" i="31"/>
  <c r="AA810" i="31" s="1"/>
  <c r="Y840" i="31"/>
  <c r="AA840" i="31" s="1"/>
  <c r="Y872" i="31"/>
  <c r="AA872" i="31" s="1"/>
  <c r="Z900" i="31"/>
  <c r="Y952" i="31"/>
  <c r="AA952" i="31" s="1"/>
  <c r="Z220" i="31"/>
  <c r="Z160" i="31"/>
  <c r="Z264" i="31"/>
  <c r="Z1138" i="31"/>
  <c r="Z368" i="31"/>
  <c r="Y188" i="31"/>
  <c r="AA188" i="31" s="1"/>
  <c r="Z138" i="31"/>
  <c r="Y16" i="31"/>
  <c r="AA16" i="31" s="1"/>
  <c r="Z174" i="31"/>
  <c r="Y352" i="31"/>
  <c r="AA352"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246"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1098" i="31"/>
  <c r="Y152" i="31"/>
  <c r="AA152" i="31" s="1"/>
  <c r="Y306" i="31"/>
  <c r="AA306" i="31" s="1"/>
  <c r="Z132" i="31"/>
  <c r="Z1140" i="31"/>
  <c r="Z108" i="31"/>
  <c r="Y342" i="31"/>
  <c r="AA342" i="31" s="1"/>
  <c r="Z1116"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136"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10" i="31"/>
  <c r="Y366" i="31"/>
  <c r="AA366" i="31" s="1"/>
  <c r="Z190" i="31"/>
  <c r="Y204" i="31"/>
  <c r="AA204" i="31" s="1"/>
  <c r="Z346" i="31"/>
  <c r="Z336" i="31"/>
  <c r="Z1062" i="31"/>
  <c r="Z500" i="31"/>
  <c r="Z522" i="31"/>
  <c r="Z390" i="31"/>
  <c r="Z644" i="31"/>
  <c r="Z850" i="31"/>
  <c r="Z860" i="31"/>
  <c r="Z882" i="31"/>
  <c r="Z892" i="31"/>
  <c r="Y896" i="31"/>
  <c r="AA896" i="31" s="1"/>
  <c r="Y920" i="31"/>
  <c r="AA920" i="31" s="1"/>
  <c r="Y962" i="31"/>
  <c r="AA962" i="31" s="1"/>
  <c r="Y968" i="31"/>
  <c r="AA968" i="31" s="1"/>
  <c r="Z1004" i="31"/>
  <c r="Y1008" i="31"/>
  <c r="AA1008" i="31" s="1"/>
  <c r="Z292" i="31"/>
  <c r="Y180" i="31"/>
  <c r="AA180" i="31" s="1"/>
  <c r="Z378" i="31"/>
  <c r="Y34" i="31"/>
  <c r="AA34" i="31" s="1"/>
  <c r="Z344"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86" i="31"/>
  <c r="AA86" i="31" s="1"/>
  <c r="Y168" i="31"/>
  <c r="AA168" i="31" s="1"/>
  <c r="Y96" i="31"/>
  <c r="AA96" i="31" s="1"/>
  <c r="Y1102" i="31"/>
  <c r="AA1102" i="31" s="1"/>
  <c r="Y1054" i="31"/>
  <c r="AA1054" i="31" s="1"/>
  <c r="Z398" i="31"/>
  <c r="Y398" i="31"/>
  <c r="AA398" i="31" s="1"/>
  <c r="Z408" i="31"/>
  <c r="Y408" i="31"/>
  <c r="AA408" i="31" s="1"/>
  <c r="Z430" i="31"/>
  <c r="Y430" i="31"/>
  <c r="AA430" i="31" s="1"/>
  <c r="Y1148" i="31"/>
  <c r="AA1148" i="31" s="1"/>
  <c r="Y120" i="31"/>
  <c r="AA120" i="31" s="1"/>
  <c r="Y1106" i="31"/>
  <c r="AA1106" i="31" s="1"/>
  <c r="Y198" i="31"/>
  <c r="AA198" i="31" s="1"/>
  <c r="Y216" i="31"/>
  <c r="AA216" i="31" s="1"/>
  <c r="Y1068" i="31"/>
  <c r="AA1068" i="31" s="1"/>
  <c r="Y1178" i="31"/>
  <c r="AA1178" i="31" s="1"/>
  <c r="Y1146" i="31"/>
  <c r="AA1146" i="31" s="1"/>
  <c r="Y1158" i="31"/>
  <c r="AA1158" i="31" s="1"/>
  <c r="Y104" i="31"/>
  <c r="AA104" i="31" s="1"/>
  <c r="Y770" i="31"/>
  <c r="AA770" i="31" s="1"/>
  <c r="Y1108" i="31"/>
  <c r="AA1108" i="31" s="1"/>
  <c r="Y1066" i="31"/>
  <c r="AA1066" i="31" s="1"/>
  <c r="Y416" i="31"/>
  <c r="AA416" i="31" s="1"/>
  <c r="Z446" i="31"/>
  <c r="Y446" i="31"/>
  <c r="AA446" i="31" s="1"/>
  <c r="Y100" i="31"/>
  <c r="AA100" i="31" s="1"/>
  <c r="Y1156" i="31"/>
  <c r="AA1156" i="31" s="1"/>
  <c r="Y102" i="31"/>
  <c r="AA102" i="31" s="1"/>
  <c r="Y230" i="31"/>
  <c r="AA230" i="31" s="1"/>
  <c r="Y1170" i="31"/>
  <c r="AA1170" i="31" s="1"/>
  <c r="Y1070" i="31"/>
  <c r="AA1070" i="31" s="1"/>
  <c r="Y1144" i="31"/>
  <c r="AA1144" i="31" s="1"/>
  <c r="Y394" i="31"/>
  <c r="AA394" i="31" s="1"/>
  <c r="Y1168" i="31"/>
  <c r="AA1168" i="31" s="1"/>
  <c r="Y1092" i="31"/>
  <c r="AA1092" i="31" s="1"/>
  <c r="Y266" i="31"/>
  <c r="AA266" i="31" s="1"/>
  <c r="Y196" i="31"/>
  <c r="AA196" i="31" s="1"/>
  <c r="Z414" i="31"/>
  <c r="Y414" i="31"/>
  <c r="AA414" i="31" s="1"/>
  <c r="Z424" i="31"/>
  <c r="Y424" i="31"/>
  <c r="AA424" i="31" s="1"/>
  <c r="Y1122" i="31"/>
  <c r="AA1122" i="31" s="1"/>
  <c r="Y1154" i="31"/>
  <c r="AA1154" i="31" s="1"/>
  <c r="Y1166" i="31"/>
  <c r="AA1166" i="31" s="1"/>
  <c r="Y164" i="31"/>
  <c r="AA164" i="31" s="1"/>
  <c r="Y1110" i="31"/>
  <c r="AA1110" i="31" s="1"/>
  <c r="Y274" i="31"/>
  <c r="AA274" i="31" s="1"/>
  <c r="Y88" i="31"/>
  <c r="AA88" i="31" s="1"/>
  <c r="Y1112" i="31"/>
  <c r="AA111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1118" i="31"/>
  <c r="AA1118"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286" i="31"/>
  <c r="Y286" i="31"/>
  <c r="AA286" i="31" s="1"/>
  <c r="Z202" i="31"/>
  <c r="Y202" i="31"/>
  <c r="AA202"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300" i="31"/>
  <c r="Z370" i="31"/>
  <c r="Z268" i="31"/>
  <c r="Z1090" i="31"/>
  <c r="Z278" i="31"/>
  <c r="Z350" i="31"/>
  <c r="Z156" i="31"/>
  <c r="Z130" i="31"/>
  <c r="Z328" i="31"/>
  <c r="Z106" i="31"/>
  <c r="Z186" i="31"/>
  <c r="Z1078" i="31"/>
  <c r="Z1058" i="31"/>
  <c r="Z36" i="31"/>
  <c r="Z44" i="31"/>
  <c r="Y194" i="31"/>
  <c r="AA194" i="31" s="1"/>
  <c r="Y240" i="31"/>
  <c r="AA240" i="31" s="1"/>
  <c r="Y56" i="31"/>
  <c r="AA56" i="31" s="1"/>
  <c r="Y312" i="31"/>
  <c r="AA312" i="31" s="1"/>
  <c r="Y224" i="31"/>
  <c r="AA224" i="31" s="1"/>
  <c r="Y182" i="31"/>
  <c r="AA182" i="31" s="1"/>
  <c r="Y14" i="31"/>
  <c r="AA14" i="31" s="1"/>
  <c r="Y348" i="31"/>
  <c r="AA348" i="31" s="1"/>
  <c r="Y308" i="31"/>
  <c r="AA308" i="31" s="1"/>
  <c r="Y208" i="31"/>
  <c r="AA208" i="31" s="1"/>
  <c r="Y1172" i="31"/>
  <c r="AA1172" i="31" s="1"/>
  <c r="Y116" i="31"/>
  <c r="AA116" i="31" s="1"/>
  <c r="Y288" i="31"/>
  <c r="AA288" i="31" s="1"/>
  <c r="Y248" i="31"/>
  <c r="AA248" i="31" s="1"/>
  <c r="Y22" i="31"/>
  <c r="AA22" i="31" s="1"/>
  <c r="Y42" i="31"/>
  <c r="AA42" i="31" s="1"/>
  <c r="Y236" i="31"/>
  <c r="AA236" i="31" s="1"/>
  <c r="Y8" i="31"/>
  <c r="AA8" i="31" s="1"/>
  <c r="Y362" i="31"/>
  <c r="AA362" i="31" s="1"/>
  <c r="Y272" i="31"/>
  <c r="AA272" i="31" s="1"/>
  <c r="Y326" i="31"/>
  <c r="AA326" i="31" s="1"/>
  <c r="Y176" i="31"/>
  <c r="AA176" i="31" s="1"/>
  <c r="Y94" i="31"/>
  <c r="AA94" i="31" s="1"/>
  <c r="Y354" i="31"/>
  <c r="AA354" i="31" s="1"/>
  <c r="Y260" i="31"/>
  <c r="AA260" i="31" s="1"/>
  <c r="Y694" i="31"/>
  <c r="AA694" i="31" s="1"/>
  <c r="Y250" i="31"/>
  <c r="AA250" i="31" s="1"/>
  <c r="Y296" i="31"/>
  <c r="AA296" i="31" s="1"/>
  <c r="Y1076" i="31"/>
  <c r="AA1076" i="31" s="1"/>
  <c r="Y294" i="31"/>
  <c r="AA294" i="31" s="1"/>
  <c r="Y1142" i="31"/>
  <c r="AA1142" i="31" s="1"/>
  <c r="Y114" i="31"/>
  <c r="AA114" i="31" s="1"/>
  <c r="Y226" i="31"/>
  <c r="AA226" i="31" s="1"/>
  <c r="Y146" i="31"/>
  <c r="AA146" i="31" s="1"/>
  <c r="Y210" i="31"/>
  <c r="AA210" i="31" s="1"/>
  <c r="Y40" i="31"/>
  <c r="AA40" i="31" s="1"/>
  <c r="Y228" i="31"/>
  <c r="AA228" i="31" s="1"/>
  <c r="Y1052" i="31"/>
  <c r="AA1052" i="31" s="1"/>
  <c r="Y360" i="31"/>
  <c r="AA360" i="31" s="1"/>
  <c r="Y376" i="31"/>
  <c r="AA376" i="31" s="1"/>
  <c r="Y234" i="31"/>
  <c r="AA234" i="31" s="1"/>
  <c r="Y320" i="31"/>
  <c r="AA320" i="31" s="1"/>
  <c r="Y238" i="31"/>
  <c r="AA238" i="31" s="1"/>
  <c r="Y1084" i="31"/>
  <c r="AA1084" i="31" s="1"/>
  <c r="Y276" i="31"/>
  <c r="AA276" i="31" s="1"/>
  <c r="Y150" i="31"/>
  <c r="AA150" i="31" s="1"/>
  <c r="Y178" i="31"/>
  <c r="AA178" i="31" s="1"/>
  <c r="Y340" i="31"/>
  <c r="AA340" i="31" s="1"/>
  <c r="Y258" i="31"/>
  <c r="AA258" i="31" s="1"/>
  <c r="Y244" i="31"/>
  <c r="AA244" i="31" s="1"/>
  <c r="Y170" i="31"/>
  <c r="AA170" i="31" s="1"/>
  <c r="Y218" i="31"/>
  <c r="AA218" i="31" s="1"/>
  <c r="Y144" i="31"/>
  <c r="AA144" i="31" s="1"/>
  <c r="Y330" i="31"/>
  <c r="AA330" i="31" s="1"/>
  <c r="Y112" i="31"/>
  <c r="AA112" i="31" s="1"/>
  <c r="Y90" i="31"/>
  <c r="AA90" i="31" s="1"/>
  <c r="Y82" i="31"/>
  <c r="AA82" i="31" s="1"/>
  <c r="Y1134" i="31"/>
  <c r="AA1134" i="31" s="1"/>
  <c r="Y212" i="31"/>
  <c r="AA212" i="31" s="1"/>
  <c r="Y1050" i="31"/>
  <c r="AA1050" i="31" s="1"/>
  <c r="Y358" i="31"/>
  <c r="AA358" i="31" s="1"/>
  <c r="Y374" i="31"/>
  <c r="AA374" i="31" s="1"/>
  <c r="Y254" i="31"/>
  <c r="AA254" i="31" s="1"/>
  <c r="Y84" i="31"/>
  <c r="AA84" i="31" s="1"/>
  <c r="Y68" i="31"/>
  <c r="AA68" i="31" s="1"/>
  <c r="Y206" i="31"/>
  <c r="AA206" i="31" s="1"/>
  <c r="Y200" i="31"/>
  <c r="AA200" i="31" s="1"/>
  <c r="Y126" i="31"/>
  <c r="AA126" i="31" s="1"/>
  <c r="Y166" i="31"/>
  <c r="AA166" i="31" s="1"/>
  <c r="Y304" i="31"/>
  <c r="AA304" i="31" s="1"/>
  <c r="Y162" i="31"/>
  <c r="AA162" i="31" s="1"/>
  <c r="Y338" i="31"/>
  <c r="AA338" i="31" s="1"/>
  <c r="Y110" i="31"/>
  <c r="AA110" i="31" s="1"/>
  <c r="Y66" i="31"/>
  <c r="AA66" i="31" s="1"/>
  <c r="Y1064" i="31"/>
  <c r="AA1064" i="31" s="1"/>
  <c r="Y26" i="31"/>
  <c r="AA26" i="31" s="1"/>
  <c r="Y1048" i="31"/>
  <c r="AA1048" i="31" s="1"/>
  <c r="Y302" i="31"/>
  <c r="AA302" i="31" s="1"/>
  <c r="Y372" i="31"/>
  <c r="AA372" i="31" s="1"/>
  <c r="Y222" i="31"/>
  <c r="AA222" i="31" s="1"/>
  <c r="Y290" i="31"/>
  <c r="AA290" i="31" s="1"/>
  <c r="Y124" i="31"/>
  <c r="AA124" i="31" s="1"/>
  <c r="Y386" i="31"/>
  <c r="AA386" i="31" s="1"/>
  <c r="Y242" i="31"/>
  <c r="AA242" i="31" s="1"/>
  <c r="Y98" i="31"/>
  <c r="AA98" i="31" s="1"/>
  <c r="Y142" i="31"/>
  <c r="AA142" i="31" s="1"/>
  <c r="Y318" i="31"/>
  <c r="AA318" i="31" s="1"/>
  <c r="Y18" i="31"/>
  <c r="AA18" i="31" s="1"/>
  <c r="Y78" i="31"/>
  <c r="AA78" i="31" s="1"/>
  <c r="Y356" i="31"/>
  <c r="AA356" i="31" s="1"/>
  <c r="Y270" i="31"/>
  <c r="AA270" i="31" s="1"/>
  <c r="Y38" i="31"/>
  <c r="AA38" i="31" s="1"/>
  <c r="Y46" i="31"/>
  <c r="AA46" i="31" s="1"/>
  <c r="DG2" i="30"/>
  <c r="DH151" i="30" s="1"/>
  <c r="H622" i="8" l="1"/>
  <c r="J622" i="8"/>
  <c r="DK155" i="30"/>
  <c r="DG151" i="30"/>
  <c r="L322" i="31" l="1"/>
  <c r="G323" i="31"/>
  <c r="O323" i="31"/>
  <c r="F66" i="31"/>
  <c r="N66" i="31"/>
  <c r="I67" i="31"/>
  <c r="Q67" i="31"/>
  <c r="G386" i="31"/>
  <c r="O386" i="31"/>
  <c r="J387" i="31"/>
  <c r="K332" i="31"/>
  <c r="F333" i="31"/>
  <c r="N333" i="31"/>
  <c r="L1084" i="31"/>
  <c r="G1085" i="31"/>
  <c r="O1085" i="31"/>
  <c r="F248" i="31"/>
  <c r="N248" i="31"/>
  <c r="I249" i="31"/>
  <c r="Q249" i="31"/>
  <c r="H302" i="31"/>
  <c r="P302" i="31"/>
  <c r="K303" i="31"/>
  <c r="J212" i="31"/>
  <c r="M213" i="31"/>
  <c r="L124" i="31"/>
  <c r="G125" i="31"/>
  <c r="O125" i="31"/>
  <c r="F138" i="31"/>
  <c r="N138" i="31"/>
  <c r="I139" i="31"/>
  <c r="Q139" i="31"/>
  <c r="H270" i="31"/>
  <c r="P270" i="31"/>
  <c r="K271" i="31"/>
  <c r="J96" i="31"/>
  <c r="M97" i="31"/>
  <c r="L1088" i="31"/>
  <c r="G1089" i="31"/>
  <c r="O1089" i="31"/>
  <c r="L1126" i="31"/>
  <c r="G1127" i="31"/>
  <c r="O1127" i="31"/>
  <c r="H58" i="31"/>
  <c r="P58" i="31"/>
  <c r="K59" i="31"/>
  <c r="L1124" i="31"/>
  <c r="G1125" i="31"/>
  <c r="O1125" i="31"/>
  <c r="H62" i="31"/>
  <c r="P62" i="31"/>
  <c r="K63" i="31"/>
  <c r="L1136" i="31"/>
  <c r="G1137" i="31"/>
  <c r="O1137" i="31"/>
  <c r="H80" i="31"/>
  <c r="P80" i="31"/>
  <c r="K81" i="31"/>
  <c r="J60" i="31"/>
  <c r="M61" i="31"/>
  <c r="F48" i="31"/>
  <c r="N48" i="31"/>
  <c r="I49" i="31"/>
  <c r="Q49" i="31"/>
  <c r="J78" i="31"/>
  <c r="M79" i="31"/>
  <c r="F32" i="31"/>
  <c r="N32" i="31"/>
  <c r="I33" i="31"/>
  <c r="Q33" i="31"/>
  <c r="M76" i="31"/>
  <c r="H77" i="31"/>
  <c r="P77" i="31"/>
  <c r="G50" i="31"/>
  <c r="O50" i="31"/>
  <c r="M322" i="31"/>
  <c r="H323" i="31"/>
  <c r="P323" i="31"/>
  <c r="G66" i="31"/>
  <c r="O66" i="31"/>
  <c r="J67" i="31"/>
  <c r="H386" i="31"/>
  <c r="P386" i="31"/>
  <c r="K387" i="31"/>
  <c r="L332" i="31"/>
  <c r="G333" i="31"/>
  <c r="O333" i="31"/>
  <c r="M1084" i="31"/>
  <c r="H1085" i="31"/>
  <c r="P1085" i="31"/>
  <c r="G248" i="31"/>
  <c r="F322" i="31"/>
  <c r="N322" i="31"/>
  <c r="I323" i="31"/>
  <c r="Q323" i="31"/>
  <c r="H66" i="31"/>
  <c r="P66" i="31"/>
  <c r="K67" i="31"/>
  <c r="I386" i="31"/>
  <c r="Q386" i="31"/>
  <c r="L387" i="31"/>
  <c r="M332" i="31"/>
  <c r="H333" i="31"/>
  <c r="P333" i="31"/>
  <c r="F1084" i="31"/>
  <c r="N1084" i="31"/>
  <c r="I1085" i="31"/>
  <c r="Q1085" i="31"/>
  <c r="H248" i="31"/>
  <c r="P248" i="31"/>
  <c r="K249" i="31"/>
  <c r="J302" i="31"/>
  <c r="M303" i="31"/>
  <c r="L212" i="31"/>
  <c r="G213" i="31"/>
  <c r="O213" i="31"/>
  <c r="F124" i="31"/>
  <c r="N124" i="31"/>
  <c r="I125" i="31"/>
  <c r="Q125" i="31"/>
  <c r="H138" i="31"/>
  <c r="P138" i="31"/>
  <c r="K139" i="31"/>
  <c r="J270" i="31"/>
  <c r="M271" i="31"/>
  <c r="L96" i="31"/>
  <c r="G97" i="31"/>
  <c r="O97" i="31"/>
  <c r="F1088" i="31"/>
  <c r="N1088" i="31"/>
  <c r="I1089" i="31"/>
  <c r="Q1089" i="31"/>
  <c r="F1126" i="31"/>
  <c r="N1126" i="31"/>
  <c r="I1127" i="31"/>
  <c r="Q1127" i="31"/>
  <c r="J58" i="31"/>
  <c r="G322" i="31"/>
  <c r="O322" i="31"/>
  <c r="J323" i="31"/>
  <c r="I66" i="31"/>
  <c r="Q66" i="31"/>
  <c r="L67" i="31"/>
  <c r="J386" i="31"/>
  <c r="M387" i="31"/>
  <c r="F332" i="31"/>
  <c r="N332" i="31"/>
  <c r="I333" i="31"/>
  <c r="Q333" i="31"/>
  <c r="G1084" i="31"/>
  <c r="O1084" i="31"/>
  <c r="J1085" i="31"/>
  <c r="I248" i="31"/>
  <c r="H322" i="31"/>
  <c r="P322" i="31"/>
  <c r="K323" i="31"/>
  <c r="J66" i="31"/>
  <c r="M67" i="31"/>
  <c r="K386" i="31"/>
  <c r="F387" i="31"/>
  <c r="N387" i="31"/>
  <c r="G332" i="31"/>
  <c r="O332" i="31"/>
  <c r="J333" i="31"/>
  <c r="H1084" i="31"/>
  <c r="P1084" i="31"/>
  <c r="K1085" i="31"/>
  <c r="J248" i="31"/>
  <c r="M249" i="31"/>
  <c r="I322" i="31"/>
  <c r="Q322" i="31"/>
  <c r="L323" i="31"/>
  <c r="K66" i="31"/>
  <c r="F67" i="31"/>
  <c r="N67" i="31"/>
  <c r="L386" i="31"/>
  <c r="G387" i="31"/>
  <c r="O387" i="31"/>
  <c r="H332" i="31"/>
  <c r="P332" i="31"/>
  <c r="K333" i="31"/>
  <c r="I1084" i="31"/>
  <c r="Q1084" i="31"/>
  <c r="L1085" i="31"/>
  <c r="K248" i="31"/>
  <c r="J322" i="31"/>
  <c r="M323" i="31"/>
  <c r="L66" i="31"/>
  <c r="G67" i="31"/>
  <c r="O67" i="31"/>
  <c r="M386" i="31"/>
  <c r="H387" i="31"/>
  <c r="P387" i="31"/>
  <c r="I332" i="31"/>
  <c r="Q332" i="31"/>
  <c r="L333" i="31"/>
  <c r="J1084" i="31"/>
  <c r="M1085" i="31"/>
  <c r="L248" i="31"/>
  <c r="G249" i="31"/>
  <c r="O249" i="31"/>
  <c r="K322" i="31"/>
  <c r="F323" i="31"/>
  <c r="N323" i="31"/>
  <c r="M66" i="31"/>
  <c r="H67" i="31"/>
  <c r="P67" i="31"/>
  <c r="F386" i="31"/>
  <c r="N386" i="31"/>
  <c r="I387" i="31"/>
  <c r="Q387" i="31"/>
  <c r="J332" i="31"/>
  <c r="M333" i="31"/>
  <c r="K1084" i="31"/>
  <c r="F1085" i="31"/>
  <c r="N1085" i="31"/>
  <c r="M248" i="31"/>
  <c r="P249" i="31"/>
  <c r="K302" i="31"/>
  <c r="H303" i="31"/>
  <c r="K212" i="31"/>
  <c r="I213" i="31"/>
  <c r="K124" i="31"/>
  <c r="J125" i="31"/>
  <c r="M138" i="31"/>
  <c r="L139" i="31"/>
  <c r="O270" i="31"/>
  <c r="N271" i="31"/>
  <c r="F96" i="31"/>
  <c r="P96" i="31"/>
  <c r="N97" i="31"/>
  <c r="G1088" i="31"/>
  <c r="Q1088" i="31"/>
  <c r="N1089" i="31"/>
  <c r="P1126" i="31"/>
  <c r="M1127" i="31"/>
  <c r="I58" i="31"/>
  <c r="F59" i="31"/>
  <c r="O59" i="31"/>
  <c r="I1124" i="31"/>
  <c r="N1125" i="31"/>
  <c r="I62" i="31"/>
  <c r="N63" i="31"/>
  <c r="H1136" i="31"/>
  <c r="Q1136" i="31"/>
  <c r="M1137" i="31"/>
  <c r="G80" i="31"/>
  <c r="Q80" i="31"/>
  <c r="M81" i="31"/>
  <c r="N60" i="31"/>
  <c r="J61" i="31"/>
  <c r="M48" i="31"/>
  <c r="J49" i="31"/>
  <c r="M78" i="31"/>
  <c r="I79" i="31"/>
  <c r="L32" i="31"/>
  <c r="H33" i="31"/>
  <c r="F76" i="31"/>
  <c r="O76" i="31"/>
  <c r="K77" i="31"/>
  <c r="L50" i="31"/>
  <c r="H51" i="31"/>
  <c r="P51" i="31"/>
  <c r="M1125" i="31"/>
  <c r="L81" i="31"/>
  <c r="G33" i="31"/>
  <c r="O51" i="31"/>
  <c r="O248" i="31"/>
  <c r="L302" i="31"/>
  <c r="I303" i="31"/>
  <c r="M212" i="31"/>
  <c r="J213" i="31"/>
  <c r="M124" i="31"/>
  <c r="K125" i="31"/>
  <c r="O138" i="31"/>
  <c r="M139" i="31"/>
  <c r="F270" i="31"/>
  <c r="Q270" i="31"/>
  <c r="O271" i="31"/>
  <c r="G96" i="31"/>
  <c r="Q96" i="31"/>
  <c r="P97" i="31"/>
  <c r="H1088" i="31"/>
  <c r="P1089" i="31"/>
  <c r="G1126" i="31"/>
  <c r="Q1126" i="31"/>
  <c r="N1127" i="31"/>
  <c r="K58" i="31"/>
  <c r="G59" i="31"/>
  <c r="P59" i="31"/>
  <c r="J1124" i="31"/>
  <c r="F1125" i="31"/>
  <c r="P1125" i="31"/>
  <c r="J62" i="31"/>
  <c r="F63" i="31"/>
  <c r="O63" i="31"/>
  <c r="I1136" i="31"/>
  <c r="N1137" i="31"/>
  <c r="I80" i="31"/>
  <c r="N81" i="31"/>
  <c r="F60" i="31"/>
  <c r="O60" i="31"/>
  <c r="K61" i="31"/>
  <c r="O48" i="31"/>
  <c r="K49" i="31"/>
  <c r="N78" i="31"/>
  <c r="J79" i="31"/>
  <c r="M32" i="31"/>
  <c r="J33" i="31"/>
  <c r="G76" i="31"/>
  <c r="P76" i="31"/>
  <c r="L77" i="31"/>
  <c r="M50" i="31"/>
  <c r="I51" i="31"/>
  <c r="Q51" i="31"/>
  <c r="N51" i="31"/>
  <c r="G1136" i="31"/>
  <c r="L48" i="31"/>
  <c r="K50" i="31"/>
  <c r="Q248" i="31"/>
  <c r="M302" i="31"/>
  <c r="J303" i="31"/>
  <c r="N212" i="31"/>
  <c r="K213" i="31"/>
  <c r="O124" i="31"/>
  <c r="L125" i="31"/>
  <c r="Q138" i="31"/>
  <c r="N139" i="31"/>
  <c r="G270" i="31"/>
  <c r="F271" i="31"/>
  <c r="P271" i="31"/>
  <c r="H96" i="31"/>
  <c r="F97" i="31"/>
  <c r="Q97" i="31"/>
  <c r="I1088" i="31"/>
  <c r="F1089" i="31"/>
  <c r="H1126" i="31"/>
  <c r="P1127" i="31"/>
  <c r="L58" i="31"/>
  <c r="H59" i="31"/>
  <c r="Q59" i="31"/>
  <c r="K1124" i="31"/>
  <c r="H1125" i="31"/>
  <c r="Q1125" i="31"/>
  <c r="K62" i="31"/>
  <c r="G63" i="31"/>
  <c r="P63" i="31"/>
  <c r="J1136" i="31"/>
  <c r="F1137" i="31"/>
  <c r="P1137" i="31"/>
  <c r="J80" i="31"/>
  <c r="F81" i="31"/>
  <c r="O81" i="31"/>
  <c r="G60" i="31"/>
  <c r="P60" i="31"/>
  <c r="L61" i="31"/>
  <c r="G48" i="31"/>
  <c r="P48" i="31"/>
  <c r="L49" i="31"/>
  <c r="F78" i="31"/>
  <c r="O78" i="31"/>
  <c r="K79" i="31"/>
  <c r="O32" i="31"/>
  <c r="K33" i="31"/>
  <c r="H76" i="31"/>
  <c r="Q76" i="31"/>
  <c r="M77" i="31"/>
  <c r="N50" i="31"/>
  <c r="J51" i="31"/>
  <c r="F51" i="31"/>
  <c r="M63" i="31"/>
  <c r="H49" i="31"/>
  <c r="P33" i="31"/>
  <c r="F249" i="31"/>
  <c r="N302" i="31"/>
  <c r="L303" i="31"/>
  <c r="O212" i="31"/>
  <c r="L213" i="31"/>
  <c r="P124" i="31"/>
  <c r="M125" i="31"/>
  <c r="G138" i="31"/>
  <c r="O139" i="31"/>
  <c r="I270" i="31"/>
  <c r="G271" i="31"/>
  <c r="Q271" i="31"/>
  <c r="I96" i="31"/>
  <c r="H97" i="31"/>
  <c r="J1088" i="31"/>
  <c r="H1089" i="31"/>
  <c r="I1126" i="31"/>
  <c r="F1127" i="31"/>
  <c r="M58" i="31"/>
  <c r="I59" i="31"/>
  <c r="M1124" i="31"/>
  <c r="I1125" i="31"/>
  <c r="L62" i="31"/>
  <c r="H63" i="31"/>
  <c r="Q63" i="31"/>
  <c r="K1136" i="31"/>
  <c r="H1137" i="31"/>
  <c r="Q1137" i="31"/>
  <c r="K80" i="31"/>
  <c r="G81" i="31"/>
  <c r="P81" i="31"/>
  <c r="H60" i="31"/>
  <c r="Q60" i="31"/>
  <c r="N61" i="31"/>
  <c r="H48" i="31"/>
  <c r="Q48" i="31"/>
  <c r="M49" i="31"/>
  <c r="G78" i="31"/>
  <c r="P78" i="31"/>
  <c r="L79" i="31"/>
  <c r="G32" i="31"/>
  <c r="P32" i="31"/>
  <c r="L33" i="31"/>
  <c r="I76" i="31"/>
  <c r="N77" i="31"/>
  <c r="F50" i="31"/>
  <c r="P50" i="31"/>
  <c r="K51" i="31"/>
  <c r="J50" i="31"/>
  <c r="O80" i="31"/>
  <c r="H79" i="31"/>
  <c r="J77" i="31"/>
  <c r="H249" i="31"/>
  <c r="O302" i="31"/>
  <c r="N303" i="31"/>
  <c r="F212" i="31"/>
  <c r="P212" i="31"/>
  <c r="N213" i="31"/>
  <c r="G124" i="31"/>
  <c r="Q124" i="31"/>
  <c r="N125" i="31"/>
  <c r="I138" i="31"/>
  <c r="F139" i="31"/>
  <c r="P139" i="31"/>
  <c r="K270" i="31"/>
  <c r="H271" i="31"/>
  <c r="K96" i="31"/>
  <c r="I97" i="31"/>
  <c r="K1088" i="31"/>
  <c r="J1089" i="31"/>
  <c r="J1126" i="31"/>
  <c r="H1127" i="31"/>
  <c r="N58" i="31"/>
  <c r="J59" i="31"/>
  <c r="N1124" i="31"/>
  <c r="J1125" i="31"/>
  <c r="M62" i="31"/>
  <c r="I63" i="31"/>
  <c r="M1136" i="31"/>
  <c r="I1137" i="31"/>
  <c r="L80" i="31"/>
  <c r="H81" i="31"/>
  <c r="Q81" i="31"/>
  <c r="I60" i="31"/>
  <c r="F61" i="31"/>
  <c r="O61" i="31"/>
  <c r="I48" i="31"/>
  <c r="N49" i="31"/>
  <c r="H78" i="31"/>
  <c r="Q78" i="31"/>
  <c r="N79" i="31"/>
  <c r="H32" i="31"/>
  <c r="Q32" i="31"/>
  <c r="M33" i="31"/>
  <c r="J76" i="31"/>
  <c r="F77" i="31"/>
  <c r="O77" i="31"/>
  <c r="H50" i="31"/>
  <c r="Q50" i="31"/>
  <c r="L51" i="31"/>
  <c r="G62" i="31"/>
  <c r="F80" i="31"/>
  <c r="M60" i="31"/>
  <c r="N76" i="31"/>
  <c r="J249" i="31"/>
  <c r="F302" i="31"/>
  <c r="Q302" i="31"/>
  <c r="O303" i="31"/>
  <c r="G212" i="31"/>
  <c r="Q212" i="31"/>
  <c r="P213" i="31"/>
  <c r="H124" i="31"/>
  <c r="P125" i="31"/>
  <c r="J138" i="31"/>
  <c r="G139" i="31"/>
  <c r="L270" i="31"/>
  <c r="I271" i="31"/>
  <c r="M96" i="31"/>
  <c r="J97" i="31"/>
  <c r="M1088" i="31"/>
  <c r="K1089" i="31"/>
  <c r="K1126" i="31"/>
  <c r="J1127" i="31"/>
  <c r="O58" i="31"/>
  <c r="L59" i="31"/>
  <c r="F1124" i="31"/>
  <c r="O1124" i="31"/>
  <c r="K1125" i="31"/>
  <c r="N62" i="31"/>
  <c r="J63" i="31"/>
  <c r="N1136" i="31"/>
  <c r="J1137" i="31"/>
  <c r="M80" i="31"/>
  <c r="I81" i="31"/>
  <c r="K60" i="31"/>
  <c r="G61" i="31"/>
  <c r="P61" i="31"/>
  <c r="J48" i="31"/>
  <c r="F49" i="31"/>
  <c r="O49" i="31"/>
  <c r="I78" i="31"/>
  <c r="F79" i="31"/>
  <c r="O79" i="31"/>
  <c r="I32" i="31"/>
  <c r="N33" i="31"/>
  <c r="K76" i="31"/>
  <c r="G77" i="31"/>
  <c r="Q77" i="31"/>
  <c r="I50" i="31"/>
  <c r="M51" i="31"/>
  <c r="I77" i="31"/>
  <c r="Q62" i="31"/>
  <c r="I61" i="31"/>
  <c r="K32" i="31"/>
  <c r="L249" i="31"/>
  <c r="G302" i="31"/>
  <c r="F303" i="31"/>
  <c r="P303" i="31"/>
  <c r="H212" i="31"/>
  <c r="F213" i="31"/>
  <c r="Q213" i="31"/>
  <c r="I124" i="31"/>
  <c r="F125" i="31"/>
  <c r="K138" i="31"/>
  <c r="H139" i="31"/>
  <c r="M270" i="31"/>
  <c r="J271" i="31"/>
  <c r="N96" i="31"/>
  <c r="K97" i="31"/>
  <c r="O1088" i="31"/>
  <c r="L1089" i="31"/>
  <c r="M1126" i="31"/>
  <c r="K1127" i="31"/>
  <c r="F58" i="31"/>
  <c r="Q58" i="31"/>
  <c r="M59" i="31"/>
  <c r="G1124" i="31"/>
  <c r="P1124" i="31"/>
  <c r="L1125" i="31"/>
  <c r="F62" i="31"/>
  <c r="O62" i="31"/>
  <c r="L63" i="31"/>
  <c r="F1136" i="31"/>
  <c r="O1136" i="31"/>
  <c r="K1137" i="31"/>
  <c r="N80" i="31"/>
  <c r="J81" i="31"/>
  <c r="L60" i="31"/>
  <c r="H61" i="31"/>
  <c r="Q61" i="31"/>
  <c r="K48" i="31"/>
  <c r="G49" i="31"/>
  <c r="P49" i="31"/>
  <c r="K78" i="31"/>
  <c r="G79" i="31"/>
  <c r="P79" i="31"/>
  <c r="J32" i="31"/>
  <c r="F33" i="31"/>
  <c r="O33" i="31"/>
  <c r="L76" i="31"/>
  <c r="L1137" i="31"/>
  <c r="Q79" i="31"/>
  <c r="G51" i="31"/>
  <c r="N249" i="31"/>
  <c r="I302" i="31"/>
  <c r="G303" i="31"/>
  <c r="Q303" i="31"/>
  <c r="I212" i="31"/>
  <c r="H213" i="31"/>
  <c r="J124" i="31"/>
  <c r="H125" i="31"/>
  <c r="L138" i="31"/>
  <c r="J139" i="31"/>
  <c r="N270" i="31"/>
  <c r="L271" i="31"/>
  <c r="O96" i="31"/>
  <c r="L97" i="31"/>
  <c r="P1088" i="31"/>
  <c r="M1089" i="31"/>
  <c r="O1126" i="31"/>
  <c r="L1127" i="31"/>
  <c r="G58" i="31"/>
  <c r="N59" i="31"/>
  <c r="H1124" i="31"/>
  <c r="Q1124" i="31"/>
  <c r="P1136" i="31"/>
  <c r="L78" i="31"/>
  <c r="O237" i="31"/>
  <c r="G237" i="31"/>
  <c r="M236" i="31"/>
  <c r="K221" i="31"/>
  <c r="Q220" i="31"/>
  <c r="I220" i="31"/>
  <c r="O243" i="31"/>
  <c r="G243" i="31"/>
  <c r="M242" i="31"/>
  <c r="K27" i="31"/>
  <c r="Q26" i="31"/>
  <c r="I26" i="31"/>
  <c r="O47" i="31"/>
  <c r="G47" i="31"/>
  <c r="M46" i="31"/>
  <c r="K45" i="31"/>
  <c r="N237" i="31"/>
  <c r="F237" i="31"/>
  <c r="L236" i="31"/>
  <c r="J221" i="31"/>
  <c r="P220" i="31"/>
  <c r="H220" i="31"/>
  <c r="N243" i="31"/>
  <c r="F243" i="31"/>
  <c r="L242" i="31"/>
  <c r="J27" i="31"/>
  <c r="P26" i="31"/>
  <c r="H26" i="31"/>
  <c r="N47" i="31"/>
  <c r="F47" i="31"/>
  <c r="L46" i="31"/>
  <c r="J45" i="31"/>
  <c r="P44" i="31"/>
  <c r="H44" i="31"/>
  <c r="N1141" i="31"/>
  <c r="F1141" i="31"/>
  <c r="L1140" i="31"/>
  <c r="J35" i="31"/>
  <c r="P34" i="31"/>
  <c r="H34" i="31"/>
  <c r="N43" i="31"/>
  <c r="F43" i="31"/>
  <c r="L42" i="31"/>
  <c r="J41" i="31"/>
  <c r="P40" i="31"/>
  <c r="H40" i="31"/>
  <c r="N1135" i="31"/>
  <c r="F1135" i="31"/>
  <c r="L1134" i="31"/>
  <c r="J1139" i="31"/>
  <c r="P1138" i="31"/>
  <c r="H1138" i="31"/>
  <c r="N39" i="31"/>
  <c r="F39" i="31"/>
  <c r="L38" i="31"/>
  <c r="J37" i="31"/>
  <c r="P36" i="31"/>
  <c r="H36" i="31"/>
  <c r="N379" i="31"/>
  <c r="F379" i="31"/>
  <c r="L378" i="31"/>
  <c r="J25" i="31"/>
  <c r="P24" i="31"/>
  <c r="H24" i="31"/>
  <c r="N23" i="31"/>
  <c r="F23" i="31"/>
  <c r="L22" i="31"/>
  <c r="J217" i="31"/>
  <c r="P216" i="31"/>
  <c r="H216" i="31"/>
  <c r="N31" i="31"/>
  <c r="F31" i="31"/>
  <c r="L30" i="31"/>
  <c r="P21" i="31"/>
  <c r="H21" i="31"/>
  <c r="N20" i="31"/>
  <c r="F20" i="31"/>
  <c r="Q1131" i="31"/>
  <c r="I1131" i="31"/>
  <c r="M1130" i="31"/>
  <c r="M237" i="31"/>
  <c r="K236" i="31"/>
  <c r="Q221" i="31"/>
  <c r="I221" i="31"/>
  <c r="O220" i="31"/>
  <c r="G220" i="31"/>
  <c r="M243" i="31"/>
  <c r="K242" i="31"/>
  <c r="Q27" i="31"/>
  <c r="I27" i="31"/>
  <c r="O26" i="31"/>
  <c r="G26" i="31"/>
  <c r="M47" i="31"/>
  <c r="K46" i="31"/>
  <c r="Q45" i="31"/>
  <c r="I45" i="31"/>
  <c r="L237" i="31"/>
  <c r="J236" i="31"/>
  <c r="P221" i="31"/>
  <c r="H221" i="31"/>
  <c r="N220" i="31"/>
  <c r="F220" i="31"/>
  <c r="L243" i="31"/>
  <c r="J242" i="31"/>
  <c r="P27" i="31"/>
  <c r="H27" i="31"/>
  <c r="N26" i="31"/>
  <c r="F26" i="31"/>
  <c r="L47" i="31"/>
  <c r="J46" i="31"/>
  <c r="P45" i="31"/>
  <c r="H45" i="31"/>
  <c r="K237" i="31"/>
  <c r="Q236" i="31"/>
  <c r="I236" i="31"/>
  <c r="O221" i="31"/>
  <c r="G221" i="31"/>
  <c r="M220" i="31"/>
  <c r="K243" i="31"/>
  <c r="Q242" i="31"/>
  <c r="I242" i="31"/>
  <c r="O27" i="31"/>
  <c r="G27" i="31"/>
  <c r="M26" i="31"/>
  <c r="K47" i="31"/>
  <c r="Q46" i="31"/>
  <c r="I46" i="31"/>
  <c r="O45" i="31"/>
  <c r="J237" i="31"/>
  <c r="Q237" i="31"/>
  <c r="I237" i="31"/>
  <c r="O236" i="31"/>
  <c r="G236" i="31"/>
  <c r="M221" i="31"/>
  <c r="K220" i="31"/>
  <c r="Q243" i="31"/>
  <c r="I243" i="31"/>
  <c r="O242" i="31"/>
  <c r="G242" i="31"/>
  <c r="M27" i="31"/>
  <c r="K26" i="31"/>
  <c r="Q47" i="31"/>
  <c r="I47" i="31"/>
  <c r="O46" i="31"/>
  <c r="G46" i="31"/>
  <c r="P237" i="31"/>
  <c r="H237" i="31"/>
  <c r="N236" i="31"/>
  <c r="F236" i="31"/>
  <c r="L221" i="31"/>
  <c r="J220" i="31"/>
  <c r="P243" i="31"/>
  <c r="H243" i="31"/>
  <c r="N242" i="31"/>
  <c r="F242" i="31"/>
  <c r="L27" i="31"/>
  <c r="J26" i="31"/>
  <c r="P47" i="31"/>
  <c r="H47" i="31"/>
  <c r="N46" i="31"/>
  <c r="F46" i="31"/>
  <c r="L45" i="31"/>
  <c r="J44" i="31"/>
  <c r="P1141" i="31"/>
  <c r="H1141" i="31"/>
  <c r="N1140" i="31"/>
  <c r="F1140" i="31"/>
  <c r="L35" i="31"/>
  <c r="J34" i="31"/>
  <c r="P43" i="31"/>
  <c r="H43" i="31"/>
  <c r="N42" i="31"/>
  <c r="F42" i="31"/>
  <c r="L41" i="31"/>
  <c r="J40" i="31"/>
  <c r="P1135" i="31"/>
  <c r="H1135" i="31"/>
  <c r="N1134" i="31"/>
  <c r="F1134" i="31"/>
  <c r="L1139" i="31"/>
  <c r="J1138" i="31"/>
  <c r="F221" i="31"/>
  <c r="P46" i="31"/>
  <c r="N44" i="31"/>
  <c r="G1141" i="31"/>
  <c r="J1140" i="31"/>
  <c r="M35" i="31"/>
  <c r="O34" i="31"/>
  <c r="I43" i="31"/>
  <c r="K42" i="31"/>
  <c r="N41" i="31"/>
  <c r="Q40" i="31"/>
  <c r="F40" i="31"/>
  <c r="J1135" i="31"/>
  <c r="M1134" i="31"/>
  <c r="O1139" i="31"/>
  <c r="G1138" i="31"/>
  <c r="L39" i="31"/>
  <c r="Q38" i="31"/>
  <c r="H38" i="31"/>
  <c r="M37" i="31"/>
  <c r="I36" i="31"/>
  <c r="M379" i="31"/>
  <c r="I378" i="31"/>
  <c r="N25" i="31"/>
  <c r="J24" i="31"/>
  <c r="O23" i="31"/>
  <c r="J22" i="31"/>
  <c r="O217" i="31"/>
  <c r="F217" i="31"/>
  <c r="K216" i="31"/>
  <c r="P31" i="31"/>
  <c r="G31" i="31"/>
  <c r="K30" i="31"/>
  <c r="O21" i="31"/>
  <c r="F21" i="31"/>
  <c r="K20" i="31"/>
  <c r="P1131" i="31"/>
  <c r="G1131" i="31"/>
  <c r="J1130" i="31"/>
  <c r="N231" i="31"/>
  <c r="F231" i="31"/>
  <c r="L230" i="31"/>
  <c r="J1099" i="31"/>
  <c r="P1098" i="31"/>
  <c r="H1098" i="31"/>
  <c r="N247" i="31"/>
  <c r="F247" i="31"/>
  <c r="L246" i="31"/>
  <c r="J223" i="31"/>
  <c r="P222" i="31"/>
  <c r="H222" i="31"/>
  <c r="N183" i="31"/>
  <c r="F183" i="31"/>
  <c r="L182" i="31"/>
  <c r="J353" i="31"/>
  <c r="L220" i="31"/>
  <c r="H46" i="31"/>
  <c r="N45" i="31"/>
  <c r="M44" i="31"/>
  <c r="Q1141" i="31"/>
  <c r="I1140" i="31"/>
  <c r="K35" i="31"/>
  <c r="N34" i="31"/>
  <c r="G43" i="31"/>
  <c r="J42" i="31"/>
  <c r="M41" i="31"/>
  <c r="O40" i="31"/>
  <c r="I1135" i="31"/>
  <c r="K1134" i="31"/>
  <c r="N1139" i="31"/>
  <c r="Q1138" i="31"/>
  <c r="F1138" i="31"/>
  <c r="K39" i="31"/>
  <c r="P38" i="31"/>
  <c r="G38" i="31"/>
  <c r="L37" i="31"/>
  <c r="Q36" i="31"/>
  <c r="G36" i="31"/>
  <c r="L379" i="31"/>
  <c r="Q378" i="31"/>
  <c r="H378" i="31"/>
  <c r="M25" i="31"/>
  <c r="I24" i="31"/>
  <c r="M23" i="31"/>
  <c r="I22" i="31"/>
  <c r="N217" i="31"/>
  <c r="J216" i="31"/>
  <c r="O31" i="31"/>
  <c r="J30" i="31"/>
  <c r="N21" i="31"/>
  <c r="J20" i="31"/>
  <c r="O1131" i="31"/>
  <c r="F1131" i="31"/>
  <c r="I1130" i="31"/>
  <c r="M231" i="31"/>
  <c r="K230" i="31"/>
  <c r="Q1099" i="31"/>
  <c r="I1099" i="31"/>
  <c r="O1098" i="31"/>
  <c r="G1098" i="31"/>
  <c r="M247" i="31"/>
  <c r="K246" i="31"/>
  <c r="Q223" i="31"/>
  <c r="I223" i="31"/>
  <c r="O222" i="31"/>
  <c r="G222" i="31"/>
  <c r="M183" i="31"/>
  <c r="K182" i="31"/>
  <c r="Q353" i="31"/>
  <c r="I353" i="31"/>
  <c r="J243" i="31"/>
  <c r="M45" i="31"/>
  <c r="L44" i="31"/>
  <c r="O1141" i="31"/>
  <c r="H1140" i="31"/>
  <c r="I35" i="31"/>
  <c r="M34" i="31"/>
  <c r="Q43" i="31"/>
  <c r="I42" i="31"/>
  <c r="K41" i="31"/>
  <c r="N40" i="31"/>
  <c r="G1135" i="31"/>
  <c r="J1134" i="31"/>
  <c r="M1139" i="31"/>
  <c r="O1138" i="31"/>
  <c r="J39" i="31"/>
  <c r="O38" i="31"/>
  <c r="F38" i="31"/>
  <c r="K37" i="31"/>
  <c r="O36" i="31"/>
  <c r="F36" i="31"/>
  <c r="K379" i="31"/>
  <c r="P378" i="31"/>
  <c r="G378" i="31"/>
  <c r="L25" i="31"/>
  <c r="Q24" i="31"/>
  <c r="G24" i="31"/>
  <c r="L23" i="31"/>
  <c r="Q22" i="31"/>
  <c r="H22" i="31"/>
  <c r="M217" i="31"/>
  <c r="I216" i="31"/>
  <c r="M31" i="31"/>
  <c r="I30" i="31"/>
  <c r="M21" i="31"/>
  <c r="I20" i="31"/>
  <c r="N1131" i="31"/>
  <c r="Q1130" i="31"/>
  <c r="H1130" i="31"/>
  <c r="L231" i="31"/>
  <c r="J230" i="31"/>
  <c r="P1099" i="31"/>
  <c r="H1099" i="31"/>
  <c r="N1098" i="31"/>
  <c r="F1098" i="31"/>
  <c r="L247" i="31"/>
  <c r="J246" i="31"/>
  <c r="P223" i="31"/>
  <c r="H223" i="31"/>
  <c r="N222" i="31"/>
  <c r="F222" i="31"/>
  <c r="L183" i="31"/>
  <c r="J182" i="31"/>
  <c r="P242" i="31"/>
  <c r="G45" i="31"/>
  <c r="K44" i="31"/>
  <c r="M1141" i="31"/>
  <c r="Q1140" i="31"/>
  <c r="G1140" i="31"/>
  <c r="H35" i="31"/>
  <c r="L34" i="31"/>
  <c r="O43" i="31"/>
  <c r="H42" i="31"/>
  <c r="I41" i="31"/>
  <c r="M40" i="31"/>
  <c r="Q1135" i="31"/>
  <c r="I1134" i="31"/>
  <c r="K1139" i="31"/>
  <c r="N1138" i="31"/>
  <c r="I39" i="31"/>
  <c r="N38" i="31"/>
  <c r="I37" i="31"/>
  <c r="N36" i="31"/>
  <c r="J379" i="31"/>
  <c r="O378" i="31"/>
  <c r="F378" i="31"/>
  <c r="K25" i="31"/>
  <c r="O24" i="31"/>
  <c r="F24" i="31"/>
  <c r="K23" i="31"/>
  <c r="P22" i="31"/>
  <c r="G22" i="31"/>
  <c r="L217" i="31"/>
  <c r="Q216" i="31"/>
  <c r="G216" i="31"/>
  <c r="L31" i="31"/>
  <c r="Q30" i="31"/>
  <c r="H30" i="31"/>
  <c r="L21" i="31"/>
  <c r="Q20" i="31"/>
  <c r="H20" i="31"/>
  <c r="M1131" i="31"/>
  <c r="P1130" i="31"/>
  <c r="G1130" i="31"/>
  <c r="K231" i="31"/>
  <c r="Q230" i="31"/>
  <c r="I230" i="31"/>
  <c r="O1099" i="31"/>
  <c r="G1099" i="31"/>
  <c r="M1098" i="31"/>
  <c r="K247" i="31"/>
  <c r="Q246" i="31"/>
  <c r="I246" i="31"/>
  <c r="O223" i="31"/>
  <c r="G223" i="31"/>
  <c r="M222" i="31"/>
  <c r="K183" i="31"/>
  <c r="Q182" i="31"/>
  <c r="I182" i="31"/>
  <c r="H242" i="31"/>
  <c r="N27" i="31"/>
  <c r="F45" i="31"/>
  <c r="I44" i="31"/>
  <c r="L1141" i="31"/>
  <c r="P1140" i="31"/>
  <c r="Q35" i="31"/>
  <c r="G35" i="31"/>
  <c r="K34" i="31"/>
  <c r="M43" i="31"/>
  <c r="Q42" i="31"/>
  <c r="G42" i="31"/>
  <c r="H41" i="31"/>
  <c r="L40" i="31"/>
  <c r="O1135" i="31"/>
  <c r="H1134" i="31"/>
  <c r="I1139" i="31"/>
  <c r="M1138" i="31"/>
  <c r="Q39" i="31"/>
  <c r="H39" i="31"/>
  <c r="M38" i="31"/>
  <c r="Q37" i="31"/>
  <c r="H37" i="31"/>
  <c r="M36" i="31"/>
  <c r="I379" i="31"/>
  <c r="N378" i="31"/>
  <c r="I25" i="31"/>
  <c r="N24" i="31"/>
  <c r="J23" i="31"/>
  <c r="O22" i="31"/>
  <c r="F22" i="31"/>
  <c r="K217" i="31"/>
  <c r="O216" i="31"/>
  <c r="F216" i="31"/>
  <c r="K31" i="31"/>
  <c r="P30" i="31"/>
  <c r="G30" i="31"/>
  <c r="K21" i="31"/>
  <c r="P20" i="31"/>
  <c r="G20" i="31"/>
  <c r="L1131" i="31"/>
  <c r="O1130" i="31"/>
  <c r="F1130" i="31"/>
  <c r="J231" i="31"/>
  <c r="P230" i="31"/>
  <c r="H230" i="31"/>
  <c r="N1099" i="31"/>
  <c r="F1099" i="31"/>
  <c r="L1098" i="31"/>
  <c r="J247" i="31"/>
  <c r="P246" i="31"/>
  <c r="H246" i="31"/>
  <c r="N223" i="31"/>
  <c r="F223" i="31"/>
  <c r="L222" i="31"/>
  <c r="J183" i="31"/>
  <c r="P182" i="31"/>
  <c r="H182" i="31"/>
  <c r="F27" i="31"/>
  <c r="G44" i="31"/>
  <c r="K1141" i="31"/>
  <c r="O1140" i="31"/>
  <c r="P35" i="31"/>
  <c r="F35" i="31"/>
  <c r="I34" i="31"/>
  <c r="L43" i="31"/>
  <c r="P42" i="31"/>
  <c r="Q41" i="31"/>
  <c r="G41" i="31"/>
  <c r="K40" i="31"/>
  <c r="M1135" i="31"/>
  <c r="Q1134" i="31"/>
  <c r="G1134" i="31"/>
  <c r="P236" i="31"/>
  <c r="L26" i="31"/>
  <c r="Q44" i="31"/>
  <c r="F44" i="31"/>
  <c r="J1141" i="31"/>
  <c r="M1140" i="31"/>
  <c r="O35" i="31"/>
  <c r="G34" i="31"/>
  <c r="K43" i="31"/>
  <c r="O42" i="31"/>
  <c r="P41" i="31"/>
  <c r="F41" i="31"/>
  <c r="I40" i="31"/>
  <c r="L1135" i="31"/>
  <c r="P1134" i="31"/>
  <c r="Q1139" i="31"/>
  <c r="G1139" i="31"/>
  <c r="K1138" i="31"/>
  <c r="O39" i="31"/>
  <c r="J38" i="31"/>
  <c r="O37" i="31"/>
  <c r="F37" i="31"/>
  <c r="K36" i="31"/>
  <c r="P379" i="31"/>
  <c r="G379" i="31"/>
  <c r="K378" i="31"/>
  <c r="P25" i="31"/>
  <c r="G25" i="31"/>
  <c r="L24" i="31"/>
  <c r="Q23" i="31"/>
  <c r="H23" i="31"/>
  <c r="M22" i="31"/>
  <c r="Q217" i="31"/>
  <c r="H217" i="31"/>
  <c r="M216" i="31"/>
  <c r="I31" i="31"/>
  <c r="N30" i="31"/>
  <c r="I21" i="31"/>
  <c r="M20" i="31"/>
  <c r="J1131" i="31"/>
  <c r="L1130" i="31"/>
  <c r="P231" i="31"/>
  <c r="H231" i="31"/>
  <c r="N230" i="31"/>
  <c r="F230" i="31"/>
  <c r="L1099" i="31"/>
  <c r="J1098" i="31"/>
  <c r="P247" i="31"/>
  <c r="H247" i="31"/>
  <c r="N246" i="31"/>
  <c r="F246" i="31"/>
  <c r="L223" i="31"/>
  <c r="J222" i="31"/>
  <c r="P183" i="31"/>
  <c r="H183" i="31"/>
  <c r="N182" i="31"/>
  <c r="F182" i="31"/>
  <c r="F34" i="31"/>
  <c r="F1139" i="31"/>
  <c r="N37" i="31"/>
  <c r="M378" i="31"/>
  <c r="I23" i="31"/>
  <c r="L216" i="31"/>
  <c r="Q21" i="31"/>
  <c r="G231" i="31"/>
  <c r="K1098" i="31"/>
  <c r="M223" i="31"/>
  <c r="G183" i="31"/>
  <c r="O353" i="31"/>
  <c r="K352" i="31"/>
  <c r="M355" i="31"/>
  <c r="K354" i="31"/>
  <c r="Q143" i="31"/>
  <c r="I143" i="31"/>
  <c r="O142" i="31"/>
  <c r="G142" i="31"/>
  <c r="M277" i="31"/>
  <c r="K276" i="31"/>
  <c r="Q287" i="31"/>
  <c r="I287" i="31"/>
  <c r="O286" i="31"/>
  <c r="G286" i="31"/>
  <c r="M245" i="31"/>
  <c r="K244" i="31"/>
  <c r="Q85" i="31"/>
  <c r="I85" i="31"/>
  <c r="O84" i="31"/>
  <c r="G84" i="31"/>
  <c r="Q1077" i="31"/>
  <c r="I1077" i="31"/>
  <c r="O1076" i="31"/>
  <c r="G1076" i="31"/>
  <c r="M215" i="31"/>
  <c r="K214" i="31"/>
  <c r="L1101" i="31"/>
  <c r="Q1100" i="31"/>
  <c r="I1100" i="31"/>
  <c r="O95" i="31"/>
  <c r="G95" i="31"/>
  <c r="M94" i="31"/>
  <c r="J129" i="31"/>
  <c r="O128" i="31"/>
  <c r="G128" i="31"/>
  <c r="M1061" i="31"/>
  <c r="K1060" i="31"/>
  <c r="Q119" i="31"/>
  <c r="I119" i="31"/>
  <c r="O118" i="31"/>
  <c r="G118" i="31"/>
  <c r="J43" i="31"/>
  <c r="L1138" i="31"/>
  <c r="G37" i="31"/>
  <c r="J378" i="31"/>
  <c r="Q25" i="31"/>
  <c r="G23" i="31"/>
  <c r="Q31" i="31"/>
  <c r="J21" i="31"/>
  <c r="O230" i="31"/>
  <c r="I1098" i="31"/>
  <c r="Q247" i="31"/>
  <c r="K223" i="31"/>
  <c r="O182" i="31"/>
  <c r="N353" i="31"/>
  <c r="J352" i="31"/>
  <c r="L355" i="31"/>
  <c r="J354" i="31"/>
  <c r="P143" i="31"/>
  <c r="H143" i="31"/>
  <c r="N142" i="31"/>
  <c r="F142" i="31"/>
  <c r="L277" i="31"/>
  <c r="J276" i="31"/>
  <c r="P287" i="31"/>
  <c r="H287" i="31"/>
  <c r="N286" i="31"/>
  <c r="F286" i="31"/>
  <c r="L245" i="31"/>
  <c r="J244" i="31"/>
  <c r="P85" i="31"/>
  <c r="H85" i="31"/>
  <c r="N84" i="31"/>
  <c r="F84" i="31"/>
  <c r="P1077" i="31"/>
  <c r="H1077" i="31"/>
  <c r="N1076" i="31"/>
  <c r="F1076" i="31"/>
  <c r="L215" i="31"/>
  <c r="J214" i="31"/>
  <c r="K1101" i="31"/>
  <c r="P1100" i="31"/>
  <c r="H1100" i="31"/>
  <c r="N95" i="31"/>
  <c r="F95" i="31"/>
  <c r="L94" i="31"/>
  <c r="Q129" i="31"/>
  <c r="I129" i="31"/>
  <c r="N128" i="31"/>
  <c r="F128" i="31"/>
  <c r="L1061" i="31"/>
  <c r="M42" i="31"/>
  <c r="O41" i="31"/>
  <c r="I1138" i="31"/>
  <c r="P39" i="31"/>
  <c r="O25" i="31"/>
  <c r="N22" i="31"/>
  <c r="J31" i="31"/>
  <c r="G21" i="31"/>
  <c r="M230" i="31"/>
  <c r="O247" i="31"/>
  <c r="M182" i="31"/>
  <c r="M353" i="31"/>
  <c r="Q352" i="31"/>
  <c r="I352" i="31"/>
  <c r="K355" i="31"/>
  <c r="Q354" i="31"/>
  <c r="I354" i="31"/>
  <c r="O143" i="31"/>
  <c r="G143" i="31"/>
  <c r="M142" i="31"/>
  <c r="K277" i="31"/>
  <c r="Q276" i="31"/>
  <c r="I276" i="31"/>
  <c r="O287" i="31"/>
  <c r="G287" i="31"/>
  <c r="M286" i="31"/>
  <c r="K245" i="31"/>
  <c r="Q244" i="31"/>
  <c r="I244" i="31"/>
  <c r="O85" i="31"/>
  <c r="G85" i="31"/>
  <c r="M84" i="31"/>
  <c r="O1077" i="31"/>
  <c r="G1077" i="31"/>
  <c r="M1076" i="31"/>
  <c r="K215" i="31"/>
  <c r="Q214" i="31"/>
  <c r="I214" i="31"/>
  <c r="J1101" i="31"/>
  <c r="O1100" i="31"/>
  <c r="G1100" i="31"/>
  <c r="M95" i="31"/>
  <c r="K94" i="31"/>
  <c r="P129" i="31"/>
  <c r="H129" i="31"/>
  <c r="M128" i="31"/>
  <c r="K1061" i="31"/>
  <c r="Q1060" i="31"/>
  <c r="I1060" i="31"/>
  <c r="O119" i="31"/>
  <c r="G119" i="31"/>
  <c r="M39" i="31"/>
  <c r="L36" i="31"/>
  <c r="H25" i="31"/>
  <c r="K22" i="31"/>
  <c r="H31" i="31"/>
  <c r="O20" i="31"/>
  <c r="G230" i="31"/>
  <c r="I247" i="31"/>
  <c r="Q222" i="31"/>
  <c r="G182" i="31"/>
  <c r="L353" i="31"/>
  <c r="P352" i="31"/>
  <c r="H352" i="31"/>
  <c r="J355" i="31"/>
  <c r="P354" i="31"/>
  <c r="H354" i="31"/>
  <c r="N143" i="31"/>
  <c r="F143" i="31"/>
  <c r="L142" i="31"/>
  <c r="J277" i="31"/>
  <c r="P276" i="31"/>
  <c r="H276" i="31"/>
  <c r="N287" i="31"/>
  <c r="F287" i="31"/>
  <c r="L286" i="31"/>
  <c r="J245" i="31"/>
  <c r="P244" i="31"/>
  <c r="H244" i="31"/>
  <c r="N85" i="31"/>
  <c r="F85" i="31"/>
  <c r="L84" i="31"/>
  <c r="N1077" i="31"/>
  <c r="F1077" i="31"/>
  <c r="L1076" i="31"/>
  <c r="J215" i="31"/>
  <c r="P214" i="31"/>
  <c r="H214" i="31"/>
  <c r="Q1101" i="31"/>
  <c r="I1101" i="31"/>
  <c r="N1100" i="31"/>
  <c r="F1100" i="31"/>
  <c r="L95" i="31"/>
  <c r="J94" i="31"/>
  <c r="O129" i="31"/>
  <c r="G129" i="31"/>
  <c r="L128" i="31"/>
  <c r="J1061" i="31"/>
  <c r="P1060" i="31"/>
  <c r="H1060" i="31"/>
  <c r="N119" i="31"/>
  <c r="F119" i="31"/>
  <c r="J47" i="31"/>
  <c r="O44" i="31"/>
  <c r="G40" i="31"/>
  <c r="K1135" i="31"/>
  <c r="G39" i="31"/>
  <c r="J36" i="31"/>
  <c r="Q379" i="31"/>
  <c r="F25" i="31"/>
  <c r="P217" i="31"/>
  <c r="O30" i="31"/>
  <c r="L20" i="31"/>
  <c r="M1099" i="31"/>
  <c r="G247" i="31"/>
  <c r="K222" i="31"/>
  <c r="K353" i="31"/>
  <c r="O352" i="31"/>
  <c r="G352" i="31"/>
  <c r="Q355" i="31"/>
  <c r="I355" i="31"/>
  <c r="O354" i="31"/>
  <c r="G354" i="31"/>
  <c r="M143" i="31"/>
  <c r="K142" i="31"/>
  <c r="Q277" i="31"/>
  <c r="I277" i="31"/>
  <c r="O276" i="31"/>
  <c r="G276" i="31"/>
  <c r="M287" i="31"/>
  <c r="K286" i="31"/>
  <c r="Q245" i="31"/>
  <c r="I245" i="31"/>
  <c r="O244" i="31"/>
  <c r="G244" i="31"/>
  <c r="M85" i="31"/>
  <c r="K84" i="31"/>
  <c r="M1077" i="31"/>
  <c r="K1076" i="31"/>
  <c r="Q215" i="31"/>
  <c r="I215" i="31"/>
  <c r="O214" i="31"/>
  <c r="G214" i="31"/>
  <c r="P1101" i="31"/>
  <c r="H1101" i="31"/>
  <c r="M1100" i="31"/>
  <c r="K95" i="31"/>
  <c r="Q94" i="31"/>
  <c r="I94" i="31"/>
  <c r="N129" i="31"/>
  <c r="F129" i="31"/>
  <c r="K128" i="31"/>
  <c r="Q1061" i="31"/>
  <c r="I1061" i="31"/>
  <c r="O1060" i="31"/>
  <c r="G1060" i="31"/>
  <c r="M119" i="31"/>
  <c r="I1141" i="31"/>
  <c r="O1134" i="31"/>
  <c r="O379" i="31"/>
  <c r="M24" i="31"/>
  <c r="I217" i="31"/>
  <c r="M30" i="31"/>
  <c r="K1131" i="31"/>
  <c r="N1130" i="31"/>
  <c r="Q231" i="31"/>
  <c r="K1099" i="31"/>
  <c r="O246" i="31"/>
  <c r="I222" i="31"/>
  <c r="Q183" i="31"/>
  <c r="H353" i="31"/>
  <c r="N352" i="31"/>
  <c r="F352" i="31"/>
  <c r="P355" i="31"/>
  <c r="H355" i="31"/>
  <c r="N354" i="31"/>
  <c r="F354" i="31"/>
  <c r="L143" i="31"/>
  <c r="J142" i="31"/>
  <c r="P277" i="31"/>
  <c r="H277" i="31"/>
  <c r="N276" i="31"/>
  <c r="F276" i="31"/>
  <c r="L287" i="31"/>
  <c r="J286" i="31"/>
  <c r="P245" i="31"/>
  <c r="H245" i="31"/>
  <c r="N244" i="31"/>
  <c r="F244" i="31"/>
  <c r="L85" i="31"/>
  <c r="J84" i="31"/>
  <c r="L1077" i="31"/>
  <c r="J1076" i="31"/>
  <c r="P215" i="31"/>
  <c r="H215" i="31"/>
  <c r="N214" i="31"/>
  <c r="F214" i="31"/>
  <c r="O1101" i="31"/>
  <c r="G1101" i="31"/>
  <c r="L1100" i="31"/>
  <c r="J95" i="31"/>
  <c r="P94" i="31"/>
  <c r="H94" i="31"/>
  <c r="M129" i="31"/>
  <c r="J128" i="31"/>
  <c r="P1061" i="31"/>
  <c r="H1061" i="31"/>
  <c r="N1060" i="31"/>
  <c r="F1060" i="31"/>
  <c r="L119" i="31"/>
  <c r="H236" i="31"/>
  <c r="N221" i="31"/>
  <c r="K1140" i="31"/>
  <c r="N35" i="31"/>
  <c r="P1139" i="31"/>
  <c r="K38" i="31"/>
  <c r="H379" i="31"/>
  <c r="K24" i="31"/>
  <c r="G217" i="31"/>
  <c r="F30" i="31"/>
  <c r="H1131" i="31"/>
  <c r="K1130" i="31"/>
  <c r="O231" i="31"/>
  <c r="M246" i="31"/>
  <c r="O183" i="31"/>
  <c r="G353" i="31"/>
  <c r="M352" i="31"/>
  <c r="O355" i="31"/>
  <c r="G355" i="31"/>
  <c r="M354" i="31"/>
  <c r="K143" i="31"/>
  <c r="Q142" i="31"/>
  <c r="I142" i="31"/>
  <c r="O277" i="31"/>
  <c r="G277" i="31"/>
  <c r="M276" i="31"/>
  <c r="K287" i="31"/>
  <c r="Q286" i="31"/>
  <c r="I286" i="31"/>
  <c r="O245" i="31"/>
  <c r="G245" i="31"/>
  <c r="M244" i="31"/>
  <c r="K85" i="31"/>
  <c r="Q84" i="31"/>
  <c r="I84" i="31"/>
  <c r="K1077" i="31"/>
  <c r="Q1076" i="31"/>
  <c r="I1076" i="31"/>
  <c r="O215" i="31"/>
  <c r="G215" i="31"/>
  <c r="M214" i="31"/>
  <c r="N1101" i="31"/>
  <c r="F1101" i="31"/>
  <c r="K1100" i="31"/>
  <c r="Q95" i="31"/>
  <c r="I95" i="31"/>
  <c r="O94" i="31"/>
  <c r="G94" i="31"/>
  <c r="L129" i="31"/>
  <c r="Q128" i="31"/>
  <c r="I128" i="31"/>
  <c r="O1061" i="31"/>
  <c r="G1061" i="31"/>
  <c r="Q34" i="31"/>
  <c r="H1139" i="31"/>
  <c r="I38" i="31"/>
  <c r="P37" i="31"/>
  <c r="P23" i="31"/>
  <c r="N216" i="31"/>
  <c r="I231" i="31"/>
  <c r="Q1098" i="31"/>
  <c r="G246" i="31"/>
  <c r="I183" i="31"/>
  <c r="P353" i="31"/>
  <c r="F353" i="31"/>
  <c r="L352" i="31"/>
  <c r="N355" i="31"/>
  <c r="F355" i="31"/>
  <c r="L354" i="31"/>
  <c r="J143" i="31"/>
  <c r="P142" i="31"/>
  <c r="H142" i="31"/>
  <c r="N277" i="31"/>
  <c r="F277" i="31"/>
  <c r="L276" i="31"/>
  <c r="J287" i="31"/>
  <c r="P286" i="31"/>
  <c r="H286" i="31"/>
  <c r="N245" i="31"/>
  <c r="F245" i="31"/>
  <c r="L244" i="31"/>
  <c r="J85" i="31"/>
  <c r="P84" i="31"/>
  <c r="H84" i="31"/>
  <c r="J1077" i="31"/>
  <c r="P1076" i="31"/>
  <c r="H1076" i="31"/>
  <c r="N215" i="31"/>
  <c r="F215" i="31"/>
  <c r="L214" i="31"/>
  <c r="M1101" i="31"/>
  <c r="J1100" i="31"/>
  <c r="P95" i="31"/>
  <c r="H95" i="31"/>
  <c r="N94" i="31"/>
  <c r="F94" i="31"/>
  <c r="K129" i="31"/>
  <c r="P128" i="31"/>
  <c r="H128" i="31"/>
  <c r="N1061" i="31"/>
  <c r="F1061" i="31"/>
  <c r="L1060"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225" i="31"/>
  <c r="H225" i="31"/>
  <c r="N224" i="31"/>
  <c r="F224" i="31"/>
  <c r="L19" i="31"/>
  <c r="J18" i="31"/>
  <c r="P329" i="31"/>
  <c r="H329" i="31"/>
  <c r="N328" i="31"/>
  <c r="F328" i="31"/>
  <c r="L185" i="31"/>
  <c r="J184" i="31"/>
  <c r="P325" i="31"/>
  <c r="H325" i="31"/>
  <c r="N324" i="31"/>
  <c r="F324" i="31"/>
  <c r="L209" i="31"/>
  <c r="J208" i="31"/>
  <c r="P295" i="31"/>
  <c r="H295" i="31"/>
  <c r="N294" i="31"/>
  <c r="F294" i="31"/>
  <c r="L161" i="31"/>
  <c r="J160" i="31"/>
  <c r="P163" i="31"/>
  <c r="H163" i="31"/>
  <c r="N162" i="31"/>
  <c r="F162" i="31"/>
  <c r="L319" i="31"/>
  <c r="M1060"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225" i="31"/>
  <c r="G225" i="31"/>
  <c r="M224" i="31"/>
  <c r="K19" i="31"/>
  <c r="Q18" i="31"/>
  <c r="I18" i="31"/>
  <c r="O329" i="31"/>
  <c r="G329" i="31"/>
  <c r="M328" i="31"/>
  <c r="K185" i="31"/>
  <c r="Q184" i="31"/>
  <c r="I184" i="31"/>
  <c r="O325" i="31"/>
  <c r="G325" i="31"/>
  <c r="M324" i="31"/>
  <c r="K209" i="31"/>
  <c r="Q208" i="31"/>
  <c r="I208" i="31"/>
  <c r="O295" i="31"/>
  <c r="G295" i="31"/>
  <c r="M294" i="31"/>
  <c r="K161" i="31"/>
  <c r="Q160" i="31"/>
  <c r="I160" i="31"/>
  <c r="O163" i="31"/>
  <c r="G163" i="31"/>
  <c r="M162" i="31"/>
  <c r="K319" i="31"/>
  <c r="Q318" i="31"/>
  <c r="I318" i="31"/>
  <c r="J1060"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225" i="31"/>
  <c r="F225" i="31"/>
  <c r="L224" i="31"/>
  <c r="J19" i="31"/>
  <c r="P18" i="31"/>
  <c r="H18" i="31"/>
  <c r="N329" i="31"/>
  <c r="F329" i="31"/>
  <c r="L328" i="31"/>
  <c r="J185" i="31"/>
  <c r="P184" i="31"/>
  <c r="H184" i="31"/>
  <c r="N325" i="31"/>
  <c r="F325" i="31"/>
  <c r="L324" i="31"/>
  <c r="J209" i="31"/>
  <c r="P208" i="31"/>
  <c r="H208" i="31"/>
  <c r="N295" i="31"/>
  <c r="F295" i="31"/>
  <c r="L294" i="31"/>
  <c r="J161" i="31"/>
  <c r="P160" i="31"/>
  <c r="H160"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225" i="31"/>
  <c r="K224" i="31"/>
  <c r="Q19" i="31"/>
  <c r="I19" i="31"/>
  <c r="O18" i="31"/>
  <c r="G18" i="31"/>
  <c r="M329" i="31"/>
  <c r="K328" i="31"/>
  <c r="Q185" i="31"/>
  <c r="I185" i="31"/>
  <c r="O184" i="31"/>
  <c r="G184" i="31"/>
  <c r="M325" i="31"/>
  <c r="K324" i="31"/>
  <c r="Q209" i="31"/>
  <c r="I209" i="31"/>
  <c r="O208" i="31"/>
  <c r="G208" i="31"/>
  <c r="M295" i="31"/>
  <c r="K294" i="31"/>
  <c r="Q161" i="31"/>
  <c r="I161" i="31"/>
  <c r="O160" i="31"/>
  <c r="G160" i="31"/>
  <c r="M163"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225" i="31"/>
  <c r="J224" i="31"/>
  <c r="P19" i="31"/>
  <c r="H19" i="31"/>
  <c r="N18" i="31"/>
  <c r="F18" i="31"/>
  <c r="L329" i="31"/>
  <c r="J328" i="31"/>
  <c r="P185" i="31"/>
  <c r="H185" i="31"/>
  <c r="N184" i="31"/>
  <c r="F184" i="31"/>
  <c r="L325" i="31"/>
  <c r="J324" i="31"/>
  <c r="P209" i="31"/>
  <c r="H209" i="31"/>
  <c r="N208" i="31"/>
  <c r="F208" i="31"/>
  <c r="L295" i="31"/>
  <c r="J294" i="31"/>
  <c r="P161" i="31"/>
  <c r="H161" i="31"/>
  <c r="N160" i="31"/>
  <c r="F160" i="31"/>
  <c r="L163" i="31"/>
  <c r="J162"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225" i="31"/>
  <c r="Q224" i="31"/>
  <c r="I224" i="31"/>
  <c r="O19" i="31"/>
  <c r="G19" i="31"/>
  <c r="M18" i="31"/>
  <c r="K329" i="31"/>
  <c r="Q328" i="31"/>
  <c r="I328" i="31"/>
  <c r="O185" i="31"/>
  <c r="G185" i="31"/>
  <c r="M184" i="31"/>
  <c r="K325" i="31"/>
  <c r="Q324" i="31"/>
  <c r="I324" i="31"/>
  <c r="O209" i="31"/>
  <c r="G209" i="31"/>
  <c r="M208" i="31"/>
  <c r="K295" i="31"/>
  <c r="Q294" i="31"/>
  <c r="I294" i="31"/>
  <c r="O161" i="31"/>
  <c r="G161" i="31"/>
  <c r="M160" i="31"/>
  <c r="K163" i="31"/>
  <c r="Q162" i="31"/>
  <c r="I162"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225" i="31"/>
  <c r="P224" i="31"/>
  <c r="H224" i="31"/>
  <c r="N19" i="31"/>
  <c r="F19" i="31"/>
  <c r="L18" i="31"/>
  <c r="J329" i="31"/>
  <c r="P328" i="31"/>
  <c r="H328" i="31"/>
  <c r="N185" i="31"/>
  <c r="F185" i="31"/>
  <c r="L184" i="31"/>
  <c r="J325" i="31"/>
  <c r="P324" i="31"/>
  <c r="H324" i="31"/>
  <c r="N209" i="31"/>
  <c r="F209" i="31"/>
  <c r="L208" i="31"/>
  <c r="J295" i="31"/>
  <c r="P294" i="31"/>
  <c r="H294" i="31"/>
  <c r="N161" i="31"/>
  <c r="F161" i="31"/>
  <c r="L160" i="31"/>
  <c r="J163" i="31"/>
  <c r="P162" i="31"/>
  <c r="H162"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225" i="31"/>
  <c r="I225" i="31"/>
  <c r="O224" i="31"/>
  <c r="G224" i="31"/>
  <c r="M19" i="31"/>
  <c r="K18" i="31"/>
  <c r="Q329" i="31"/>
  <c r="I329" i="31"/>
  <c r="O328" i="31"/>
  <c r="G328" i="31"/>
  <c r="M185" i="31"/>
  <c r="K184" i="31"/>
  <c r="Q325" i="31"/>
  <c r="I325" i="31"/>
  <c r="O324" i="31"/>
  <c r="G324" i="31"/>
  <c r="M209" i="31"/>
  <c r="K208" i="31"/>
  <c r="Q295" i="31"/>
  <c r="I295" i="31"/>
  <c r="O294" i="31"/>
  <c r="G294" i="31"/>
  <c r="M161" i="31"/>
  <c r="K160" i="31"/>
  <c r="Q163" i="31"/>
  <c r="I163" i="31"/>
  <c r="O162" i="31"/>
  <c r="G162" i="31"/>
  <c r="M319" i="31"/>
  <c r="K318" i="31"/>
  <c r="Q131" i="31"/>
  <c r="I131" i="31"/>
  <c r="O130" i="31"/>
  <c r="G130" i="31"/>
  <c r="M347" i="31"/>
  <c r="Q319" i="31"/>
  <c r="O318" i="31"/>
  <c r="H131" i="31"/>
  <c r="M130" i="31"/>
  <c r="I347" i="31"/>
  <c r="O346" i="31"/>
  <c r="G346" i="31"/>
  <c r="M315" i="31"/>
  <c r="K314" i="31"/>
  <c r="Q309" i="31"/>
  <c r="I309" i="31"/>
  <c r="O308" i="31"/>
  <c r="G308" i="31"/>
  <c r="M149" i="31"/>
  <c r="K148" i="31"/>
  <c r="Q219" i="31"/>
  <c r="I219" i="31"/>
  <c r="O218" i="31"/>
  <c r="G218" i="31"/>
  <c r="M179" i="31"/>
  <c r="K178" i="31"/>
  <c r="P1059" i="31"/>
  <c r="H1059" i="31"/>
  <c r="M1058" i="31"/>
  <c r="K17" i="31"/>
  <c r="Q16" i="31"/>
  <c r="I16" i="31"/>
  <c r="O349" i="31"/>
  <c r="G349" i="31"/>
  <c r="M348" i="31"/>
  <c r="J341" i="31"/>
  <c r="O340" i="31"/>
  <c r="G340" i="31"/>
  <c r="O141" i="31"/>
  <c r="G141" i="31"/>
  <c r="M140" i="31"/>
  <c r="K15" i="31"/>
  <c r="Q14" i="31"/>
  <c r="I14" i="31"/>
  <c r="O297" i="31"/>
  <c r="G297" i="31"/>
  <c r="M296" i="31"/>
  <c r="K171" i="31"/>
  <c r="Q170" i="31"/>
  <c r="I170" i="31"/>
  <c r="N263" i="31"/>
  <c r="F263" i="31"/>
  <c r="K262" i="31"/>
  <c r="Q147" i="31"/>
  <c r="I147" i="31"/>
  <c r="O146" i="31"/>
  <c r="G146" i="31"/>
  <c r="L299" i="31"/>
  <c r="Q298" i="31"/>
  <c r="I298" i="31"/>
  <c r="O259" i="31"/>
  <c r="G259" i="31"/>
  <c r="M258" i="31"/>
  <c r="K195" i="31"/>
  <c r="Q194" i="31"/>
  <c r="I194" i="31"/>
  <c r="K123" i="31"/>
  <c r="Q122" i="31"/>
  <c r="I122" i="31"/>
  <c r="O265" i="31"/>
  <c r="G265" i="31"/>
  <c r="M264" i="31"/>
  <c r="O319" i="31"/>
  <c r="M318" i="31"/>
  <c r="P131" i="31"/>
  <c r="G131" i="31"/>
  <c r="L130" i="31"/>
  <c r="Q347" i="31"/>
  <c r="H347" i="31"/>
  <c r="N346" i="31"/>
  <c r="F346" i="31"/>
  <c r="L315" i="31"/>
  <c r="J314" i="31"/>
  <c r="P309" i="31"/>
  <c r="H309" i="31"/>
  <c r="N308" i="31"/>
  <c r="F308" i="31"/>
  <c r="L149" i="31"/>
  <c r="J148" i="31"/>
  <c r="P219" i="31"/>
  <c r="H219" i="31"/>
  <c r="N218" i="31"/>
  <c r="F218" i="31"/>
  <c r="L179" i="31"/>
  <c r="J178" i="31"/>
  <c r="O1059" i="31"/>
  <c r="G1059" i="31"/>
  <c r="L1058" i="31"/>
  <c r="J17" i="31"/>
  <c r="P16" i="31"/>
  <c r="H16" i="31"/>
  <c r="N349" i="31"/>
  <c r="F349" i="31"/>
  <c r="L348" i="31"/>
  <c r="Q341" i="31"/>
  <c r="I341" i="31"/>
  <c r="N340" i="31"/>
  <c r="F340" i="31"/>
  <c r="N141" i="31"/>
  <c r="F141" i="31"/>
  <c r="L140" i="31"/>
  <c r="J15" i="31"/>
  <c r="P14" i="31"/>
  <c r="H14" i="31"/>
  <c r="N297" i="31"/>
  <c r="F297" i="31"/>
  <c r="L296" i="31"/>
  <c r="J171" i="31"/>
  <c r="P170" i="31"/>
  <c r="H170" i="31"/>
  <c r="M263" i="31"/>
  <c r="J262" i="31"/>
  <c r="P147" i="31"/>
  <c r="H147" i="31"/>
  <c r="N146" i="31"/>
  <c r="F146" i="31"/>
  <c r="K299" i="31"/>
  <c r="P298" i="31"/>
  <c r="H298" i="31"/>
  <c r="N259" i="31"/>
  <c r="F259" i="31"/>
  <c r="L258" i="31"/>
  <c r="J195" i="31"/>
  <c r="P194" i="31"/>
  <c r="H194" i="31"/>
  <c r="J123" i="31"/>
  <c r="P122" i="31"/>
  <c r="H122" i="31"/>
  <c r="N265" i="31"/>
  <c r="F265" i="31"/>
  <c r="L264" i="31"/>
  <c r="J307" i="31"/>
  <c r="J319" i="31"/>
  <c r="L318" i="31"/>
  <c r="O131" i="31"/>
  <c r="F131" i="31"/>
  <c r="K130" i="31"/>
  <c r="P347" i="31"/>
  <c r="G347" i="31"/>
  <c r="M346" i="31"/>
  <c r="K315" i="31"/>
  <c r="Q314" i="31"/>
  <c r="I314" i="31"/>
  <c r="O309" i="31"/>
  <c r="G309" i="31"/>
  <c r="M308" i="31"/>
  <c r="K149" i="31"/>
  <c r="Q148" i="31"/>
  <c r="I148" i="31"/>
  <c r="O219" i="31"/>
  <c r="G219" i="31"/>
  <c r="M218" i="31"/>
  <c r="K179" i="31"/>
  <c r="Q178" i="31"/>
  <c r="I178" i="31"/>
  <c r="N1059" i="31"/>
  <c r="F1059" i="31"/>
  <c r="K1058" i="31"/>
  <c r="Q17" i="31"/>
  <c r="I17" i="31"/>
  <c r="O16" i="31"/>
  <c r="G16" i="31"/>
  <c r="M349" i="31"/>
  <c r="K348" i="31"/>
  <c r="P341" i="31"/>
  <c r="H341" i="31"/>
  <c r="M340" i="31"/>
  <c r="M141" i="31"/>
  <c r="K140" i="31"/>
  <c r="Q15" i="31"/>
  <c r="I15" i="31"/>
  <c r="O14" i="31"/>
  <c r="G14" i="31"/>
  <c r="M297" i="31"/>
  <c r="K296" i="31"/>
  <c r="Q171" i="31"/>
  <c r="I171" i="31"/>
  <c r="O170" i="31"/>
  <c r="G170" i="31"/>
  <c r="L263" i="31"/>
  <c r="Q262" i="31"/>
  <c r="I262" i="31"/>
  <c r="O147" i="31"/>
  <c r="G147" i="31"/>
  <c r="M146" i="31"/>
  <c r="J299" i="31"/>
  <c r="O298" i="31"/>
  <c r="G298" i="31"/>
  <c r="M259" i="31"/>
  <c r="K258" i="31"/>
  <c r="Q195" i="31"/>
  <c r="I195" i="31"/>
  <c r="O194" i="31"/>
  <c r="G194" i="31"/>
  <c r="N163" i="31"/>
  <c r="I319" i="31"/>
  <c r="J318" i="31"/>
  <c r="N131" i="31"/>
  <c r="J130" i="31"/>
  <c r="O347" i="31"/>
  <c r="F347" i="31"/>
  <c r="L346" i="31"/>
  <c r="J315" i="31"/>
  <c r="P314" i="31"/>
  <c r="H314" i="31"/>
  <c r="N309" i="31"/>
  <c r="F309" i="31"/>
  <c r="L308" i="31"/>
  <c r="J149" i="31"/>
  <c r="P148" i="31"/>
  <c r="H148" i="31"/>
  <c r="N219" i="31"/>
  <c r="F219" i="31"/>
  <c r="L218" i="31"/>
  <c r="J179" i="31"/>
  <c r="P178" i="31"/>
  <c r="H178" i="31"/>
  <c r="M1059" i="31"/>
  <c r="J1058" i="31"/>
  <c r="P17" i="31"/>
  <c r="H17" i="31"/>
  <c r="N16" i="31"/>
  <c r="F16" i="31"/>
  <c r="L349" i="31"/>
  <c r="J348" i="31"/>
  <c r="O341" i="31"/>
  <c r="G341" i="31"/>
  <c r="L340" i="31"/>
  <c r="L141" i="31"/>
  <c r="J140" i="31"/>
  <c r="P15" i="31"/>
  <c r="H15" i="31"/>
  <c r="N14" i="31"/>
  <c r="F14" i="31"/>
  <c r="L297" i="31"/>
  <c r="J296" i="31"/>
  <c r="P171" i="31"/>
  <c r="H171" i="31"/>
  <c r="N170" i="31"/>
  <c r="F170" i="31"/>
  <c r="K263" i="31"/>
  <c r="P262" i="31"/>
  <c r="H262" i="31"/>
  <c r="N147" i="31"/>
  <c r="F147" i="31"/>
  <c r="L146" i="31"/>
  <c r="Q299" i="31"/>
  <c r="I299" i="31"/>
  <c r="N298" i="31"/>
  <c r="F298" i="31"/>
  <c r="L259" i="31"/>
  <c r="J258" i="31"/>
  <c r="P195" i="31"/>
  <c r="H195" i="31"/>
  <c r="N194" i="31"/>
  <c r="F194" i="31"/>
  <c r="F163" i="31"/>
  <c r="G319" i="31"/>
  <c r="H318" i="31"/>
  <c r="M131" i="31"/>
  <c r="I130" i="31"/>
  <c r="N347" i="31"/>
  <c r="K346" i="31"/>
  <c r="Q315" i="31"/>
  <c r="I315" i="31"/>
  <c r="O314" i="31"/>
  <c r="G314" i="31"/>
  <c r="M309" i="31"/>
  <c r="K308" i="31"/>
  <c r="Q149" i="31"/>
  <c r="I149" i="31"/>
  <c r="O148" i="31"/>
  <c r="G148" i="31"/>
  <c r="M219" i="31"/>
  <c r="K218" i="31"/>
  <c r="Q179" i="31"/>
  <c r="I179" i="31"/>
  <c r="O178" i="31"/>
  <c r="G178" i="31"/>
  <c r="L1059" i="31"/>
  <c r="Q1058" i="31"/>
  <c r="I1058" i="31"/>
  <c r="O17" i="31"/>
  <c r="G17" i="31"/>
  <c r="M16" i="31"/>
  <c r="K349" i="31"/>
  <c r="Q348" i="31"/>
  <c r="I348" i="31"/>
  <c r="N341" i="31"/>
  <c r="F341" i="31"/>
  <c r="K340" i="31"/>
  <c r="K141" i="31"/>
  <c r="Q140" i="31"/>
  <c r="I140" i="31"/>
  <c r="O15" i="31"/>
  <c r="G15" i="31"/>
  <c r="M14" i="31"/>
  <c r="K297" i="31"/>
  <c r="Q296" i="31"/>
  <c r="I296" i="31"/>
  <c r="O171" i="31"/>
  <c r="G171" i="31"/>
  <c r="M170" i="31"/>
  <c r="J263" i="31"/>
  <c r="O262" i="31"/>
  <c r="G262" i="31"/>
  <c r="M147" i="31"/>
  <c r="K146" i="31"/>
  <c r="P299" i="31"/>
  <c r="H299" i="31"/>
  <c r="M298" i="31"/>
  <c r="K259" i="31"/>
  <c r="Q258" i="31"/>
  <c r="I258" i="31"/>
  <c r="O195" i="31"/>
  <c r="G195" i="31"/>
  <c r="M194" i="31"/>
  <c r="O123" i="31"/>
  <c r="G123" i="31"/>
  <c r="M122" i="31"/>
  <c r="K265" i="31"/>
  <c r="F319" i="31"/>
  <c r="G318" i="31"/>
  <c r="L131" i="31"/>
  <c r="Q130" i="31"/>
  <c r="H130" i="31"/>
  <c r="L347" i="31"/>
  <c r="J346" i="31"/>
  <c r="P315" i="31"/>
  <c r="H315" i="31"/>
  <c r="N314" i="31"/>
  <c r="F314" i="31"/>
  <c r="L309" i="31"/>
  <c r="J308" i="31"/>
  <c r="P149" i="31"/>
  <c r="H149" i="31"/>
  <c r="N148" i="31"/>
  <c r="F148" i="31"/>
  <c r="L219" i="31"/>
  <c r="J218" i="31"/>
  <c r="P179" i="31"/>
  <c r="H179" i="31"/>
  <c r="N178" i="31"/>
  <c r="F178" i="31"/>
  <c r="K1059" i="31"/>
  <c r="P1058" i="31"/>
  <c r="H1058" i="31"/>
  <c r="N17" i="31"/>
  <c r="F17" i="31"/>
  <c r="L16" i="31"/>
  <c r="J349" i="31"/>
  <c r="P348" i="31"/>
  <c r="H348" i="31"/>
  <c r="M341" i="31"/>
  <c r="J340" i="31"/>
  <c r="J141" i="31"/>
  <c r="P140" i="31"/>
  <c r="H140" i="31"/>
  <c r="N15" i="31"/>
  <c r="F15" i="31"/>
  <c r="L14" i="31"/>
  <c r="J297" i="31"/>
  <c r="P296" i="31"/>
  <c r="H296" i="31"/>
  <c r="N171" i="31"/>
  <c r="F171" i="31"/>
  <c r="L170" i="31"/>
  <c r="Q263" i="31"/>
  <c r="I263" i="31"/>
  <c r="N262" i="31"/>
  <c r="F262" i="31"/>
  <c r="L147" i="31"/>
  <c r="J146" i="31"/>
  <c r="O299" i="31"/>
  <c r="G299" i="31"/>
  <c r="L298" i="31"/>
  <c r="J259" i="31"/>
  <c r="P258" i="31"/>
  <c r="H258" i="31"/>
  <c r="N195" i="31"/>
  <c r="F195" i="31"/>
  <c r="L194" i="31"/>
  <c r="N123" i="31"/>
  <c r="F123" i="31"/>
  <c r="L122" i="31"/>
  <c r="J265" i="31"/>
  <c r="L162" i="31"/>
  <c r="F318" i="31"/>
  <c r="K131" i="31"/>
  <c r="P130" i="31"/>
  <c r="F130" i="31"/>
  <c r="K347" i="31"/>
  <c r="Q346" i="31"/>
  <c r="I346" i="31"/>
  <c r="O315" i="31"/>
  <c r="G315" i="31"/>
  <c r="M314" i="31"/>
  <c r="K309" i="31"/>
  <c r="Q308" i="31"/>
  <c r="I308" i="31"/>
  <c r="O149" i="31"/>
  <c r="G149" i="31"/>
  <c r="M148" i="31"/>
  <c r="K219" i="31"/>
  <c r="Q218" i="31"/>
  <c r="I218" i="31"/>
  <c r="O179" i="31"/>
  <c r="G179" i="31"/>
  <c r="M178" i="31"/>
  <c r="J1059" i="31"/>
  <c r="O1058" i="31"/>
  <c r="G1058" i="31"/>
  <c r="M17" i="31"/>
  <c r="K16" i="31"/>
  <c r="Q349" i="31"/>
  <c r="I349" i="31"/>
  <c r="O348" i="31"/>
  <c r="G348" i="31"/>
  <c r="L341" i="31"/>
  <c r="Q340" i="31"/>
  <c r="I340" i="31"/>
  <c r="Q141" i="31"/>
  <c r="I141" i="31"/>
  <c r="O140" i="31"/>
  <c r="G140" i="31"/>
  <c r="M15" i="31"/>
  <c r="K14" i="31"/>
  <c r="Q297" i="31"/>
  <c r="I297" i="31"/>
  <c r="O296" i="31"/>
  <c r="G296" i="31"/>
  <c r="M171" i="31"/>
  <c r="K170" i="31"/>
  <c r="P263" i="31"/>
  <c r="H263" i="31"/>
  <c r="M262" i="31"/>
  <c r="K147" i="31"/>
  <c r="Q146" i="31"/>
  <c r="I146" i="31"/>
  <c r="N299" i="31"/>
  <c r="F299" i="31"/>
  <c r="K298" i="31"/>
  <c r="Q259" i="31"/>
  <c r="I259" i="31"/>
  <c r="O258" i="31"/>
  <c r="G258" i="31"/>
  <c r="M195" i="31"/>
  <c r="K194" i="31"/>
  <c r="M123" i="31"/>
  <c r="K122" i="31"/>
  <c r="Q265" i="31"/>
  <c r="K162" i="31"/>
  <c r="P318" i="31"/>
  <c r="J131" i="31"/>
  <c r="N130" i="31"/>
  <c r="J347" i="31"/>
  <c r="P346" i="31"/>
  <c r="H346" i="31"/>
  <c r="N315" i="31"/>
  <c r="F315" i="31"/>
  <c r="L314" i="31"/>
  <c r="J309" i="31"/>
  <c r="P308" i="31"/>
  <c r="H308" i="31"/>
  <c r="N149" i="31"/>
  <c r="F149" i="31"/>
  <c r="L148" i="31"/>
  <c r="J219" i="31"/>
  <c r="P218" i="31"/>
  <c r="H218" i="31"/>
  <c r="N179" i="31"/>
  <c r="F179" i="31"/>
  <c r="L178" i="31"/>
  <c r="Q1059" i="31"/>
  <c r="I1059" i="31"/>
  <c r="N1058" i="31"/>
  <c r="F1058" i="31"/>
  <c r="L17" i="31"/>
  <c r="J16" i="31"/>
  <c r="P349" i="31"/>
  <c r="H349" i="31"/>
  <c r="N348" i="31"/>
  <c r="F348" i="31"/>
  <c r="K341" i="31"/>
  <c r="P340" i="31"/>
  <c r="H340" i="31"/>
  <c r="P141" i="31"/>
  <c r="H141" i="31"/>
  <c r="N140" i="31"/>
  <c r="F140" i="31"/>
  <c r="L15" i="31"/>
  <c r="J14" i="31"/>
  <c r="P297" i="31"/>
  <c r="H297" i="31"/>
  <c r="N296" i="31"/>
  <c r="F296" i="31"/>
  <c r="L171" i="31"/>
  <c r="J170" i="31"/>
  <c r="O263" i="31"/>
  <c r="G263" i="31"/>
  <c r="L262" i="31"/>
  <c r="J147" i="31"/>
  <c r="P146" i="31"/>
  <c r="M299" i="31"/>
  <c r="L265" i="31"/>
  <c r="N264" i="31"/>
  <c r="Q307" i="31"/>
  <c r="H307" i="31"/>
  <c r="N306" i="31"/>
  <c r="F306" i="31"/>
  <c r="L227" i="31"/>
  <c r="J226" i="31"/>
  <c r="P257" i="31"/>
  <c r="H257" i="31"/>
  <c r="N256" i="31"/>
  <c r="F256" i="31"/>
  <c r="L255" i="31"/>
  <c r="J254" i="31"/>
  <c r="P127" i="31"/>
  <c r="H127" i="31"/>
  <c r="N126" i="31"/>
  <c r="F126" i="31"/>
  <c r="K13" i="31"/>
  <c r="P12" i="31"/>
  <c r="H12" i="31"/>
  <c r="N233" i="31"/>
  <c r="F233" i="31"/>
  <c r="L232" i="31"/>
  <c r="N695" i="31"/>
  <c r="F695" i="31"/>
  <c r="L694" i="31"/>
  <c r="J327" i="31"/>
  <c r="P326" i="31"/>
  <c r="H326" i="31"/>
  <c r="N201" i="31"/>
  <c r="F201" i="31"/>
  <c r="L200" i="31"/>
  <c r="J175" i="31"/>
  <c r="P174" i="31"/>
  <c r="H174" i="31"/>
  <c r="N75" i="31"/>
  <c r="F75" i="31"/>
  <c r="L74" i="31"/>
  <c r="J261" i="31"/>
  <c r="P260" i="31"/>
  <c r="H260" i="31"/>
  <c r="N169" i="31"/>
  <c r="F169" i="31"/>
  <c r="L168" i="31"/>
  <c r="J253" i="31"/>
  <c r="P252" i="31"/>
  <c r="H252" i="31"/>
  <c r="N73" i="31"/>
  <c r="F73" i="31"/>
  <c r="L72" i="31"/>
  <c r="M1097" i="31"/>
  <c r="J1096" i="31"/>
  <c r="P153" i="31"/>
  <c r="H153" i="31"/>
  <c r="N152" i="31"/>
  <c r="F152" i="31"/>
  <c r="L167" i="31"/>
  <c r="J166" i="31"/>
  <c r="P71" i="31"/>
  <c r="H71" i="31"/>
  <c r="N70" i="31"/>
  <c r="F70" i="31"/>
  <c r="K1133" i="31"/>
  <c r="P1132" i="31"/>
  <c r="H146" i="31"/>
  <c r="J298" i="31"/>
  <c r="P259" i="31"/>
  <c r="O122" i="31"/>
  <c r="I265" i="31"/>
  <c r="K264" i="31"/>
  <c r="P307" i="31"/>
  <c r="G307" i="31"/>
  <c r="M306" i="31"/>
  <c r="K227" i="31"/>
  <c r="Q226" i="31"/>
  <c r="I226" i="31"/>
  <c r="O257" i="31"/>
  <c r="G257" i="31"/>
  <c r="M256" i="31"/>
  <c r="K255" i="31"/>
  <c r="Q254" i="31"/>
  <c r="I254" i="31"/>
  <c r="O127" i="31"/>
  <c r="G127" i="31"/>
  <c r="M126" i="31"/>
  <c r="J13" i="31"/>
  <c r="O12" i="31"/>
  <c r="G12" i="31"/>
  <c r="M233" i="31"/>
  <c r="K232" i="31"/>
  <c r="M695" i="31"/>
  <c r="K694" i="31"/>
  <c r="Q327" i="31"/>
  <c r="I327" i="31"/>
  <c r="O326" i="31"/>
  <c r="G326" i="31"/>
  <c r="M201" i="31"/>
  <c r="K200" i="31"/>
  <c r="Q175" i="31"/>
  <c r="I175" i="31"/>
  <c r="O174" i="31"/>
  <c r="G174" i="31"/>
  <c r="M75" i="31"/>
  <c r="K74" i="31"/>
  <c r="Q261" i="31"/>
  <c r="I261" i="31"/>
  <c r="O260" i="31"/>
  <c r="G260" i="31"/>
  <c r="M169" i="31"/>
  <c r="K168" i="31"/>
  <c r="Q253" i="31"/>
  <c r="I253" i="31"/>
  <c r="O252" i="31"/>
  <c r="G252" i="31"/>
  <c r="M73" i="31"/>
  <c r="K72" i="31"/>
  <c r="L1097" i="31"/>
  <c r="Q1096" i="31"/>
  <c r="I1096" i="31"/>
  <c r="O153" i="31"/>
  <c r="G153" i="31"/>
  <c r="M152" i="31"/>
  <c r="K167" i="31"/>
  <c r="Q166" i="31"/>
  <c r="I166" i="31"/>
  <c r="O71" i="31"/>
  <c r="H259" i="31"/>
  <c r="N122" i="31"/>
  <c r="H265" i="31"/>
  <c r="J264" i="31"/>
  <c r="O307" i="31"/>
  <c r="F307" i="31"/>
  <c r="L306" i="31"/>
  <c r="J227" i="31"/>
  <c r="P226" i="31"/>
  <c r="H226" i="31"/>
  <c r="N257" i="31"/>
  <c r="F257" i="31"/>
  <c r="L256" i="31"/>
  <c r="J255" i="31"/>
  <c r="P254" i="31"/>
  <c r="H254" i="31"/>
  <c r="N127" i="31"/>
  <c r="F127" i="31"/>
  <c r="L126" i="31"/>
  <c r="Q13" i="31"/>
  <c r="I13" i="31"/>
  <c r="N12" i="31"/>
  <c r="F12" i="31"/>
  <c r="L233" i="31"/>
  <c r="J232" i="31"/>
  <c r="L695" i="31"/>
  <c r="J694" i="31"/>
  <c r="P327" i="31"/>
  <c r="H327" i="31"/>
  <c r="N326" i="31"/>
  <c r="F326" i="31"/>
  <c r="L201" i="31"/>
  <c r="J200" i="31"/>
  <c r="P175" i="31"/>
  <c r="H175" i="31"/>
  <c r="N174" i="31"/>
  <c r="F174" i="31"/>
  <c r="L75" i="31"/>
  <c r="J74" i="31"/>
  <c r="P261" i="31"/>
  <c r="H261" i="31"/>
  <c r="N260" i="31"/>
  <c r="F260" i="31"/>
  <c r="L169" i="31"/>
  <c r="J168" i="31"/>
  <c r="P253" i="31"/>
  <c r="H253" i="31"/>
  <c r="N252" i="31"/>
  <c r="F252" i="31"/>
  <c r="L73" i="31"/>
  <c r="J72" i="31"/>
  <c r="K1097" i="31"/>
  <c r="P1096" i="31"/>
  <c r="H1096" i="31"/>
  <c r="N153" i="31"/>
  <c r="F153" i="31"/>
  <c r="L152" i="31"/>
  <c r="J167" i="31"/>
  <c r="P166" i="31"/>
  <c r="N258" i="31"/>
  <c r="Q123" i="31"/>
  <c r="J122" i="31"/>
  <c r="I264" i="31"/>
  <c r="N307" i="31"/>
  <c r="K306" i="31"/>
  <c r="Q227" i="31"/>
  <c r="I227" i="31"/>
  <c r="O226" i="31"/>
  <c r="G226" i="31"/>
  <c r="M257" i="31"/>
  <c r="K256" i="31"/>
  <c r="Q255" i="31"/>
  <c r="I255" i="31"/>
  <c r="O254" i="31"/>
  <c r="G254" i="31"/>
  <c r="M127" i="31"/>
  <c r="K126" i="31"/>
  <c r="P13" i="31"/>
  <c r="H13" i="31"/>
  <c r="M12" i="31"/>
  <c r="K233" i="31"/>
  <c r="Q232" i="31"/>
  <c r="I232" i="31"/>
  <c r="K695" i="31"/>
  <c r="Q694" i="31"/>
  <c r="I694" i="31"/>
  <c r="O327" i="31"/>
  <c r="G327" i="31"/>
  <c r="M326" i="31"/>
  <c r="K201" i="31"/>
  <c r="Q200" i="31"/>
  <c r="I200" i="31"/>
  <c r="O175" i="31"/>
  <c r="G175" i="31"/>
  <c r="M174" i="31"/>
  <c r="K75" i="31"/>
  <c r="Q74" i="31"/>
  <c r="I74" i="31"/>
  <c r="O261" i="31"/>
  <c r="G261" i="31"/>
  <c r="M260" i="31"/>
  <c r="K169" i="31"/>
  <c r="Q168" i="31"/>
  <c r="I168" i="31"/>
  <c r="O253" i="31"/>
  <c r="G253" i="31"/>
  <c r="M252" i="31"/>
  <c r="K73" i="31"/>
  <c r="Q72" i="31"/>
  <c r="I72" i="31"/>
  <c r="J1097" i="31"/>
  <c r="O1096" i="31"/>
  <c r="G1096" i="31"/>
  <c r="M153" i="31"/>
  <c r="K152" i="31"/>
  <c r="Q167" i="31"/>
  <c r="I167" i="31"/>
  <c r="O166" i="31"/>
  <c r="G166" i="31"/>
  <c r="M71" i="31"/>
  <c r="K70" i="31"/>
  <c r="F258" i="31"/>
  <c r="P123" i="31"/>
  <c r="G122" i="31"/>
  <c r="H264" i="31"/>
  <c r="M307" i="31"/>
  <c r="J306" i="31"/>
  <c r="P227" i="31"/>
  <c r="H227" i="31"/>
  <c r="N226" i="31"/>
  <c r="F226" i="31"/>
  <c r="L257" i="31"/>
  <c r="J256" i="31"/>
  <c r="P255" i="31"/>
  <c r="H255" i="31"/>
  <c r="N254" i="31"/>
  <c r="F254" i="31"/>
  <c r="L127" i="31"/>
  <c r="J126" i="31"/>
  <c r="O13" i="31"/>
  <c r="G13" i="31"/>
  <c r="L12" i="31"/>
  <c r="J233" i="31"/>
  <c r="P232" i="31"/>
  <c r="H232" i="31"/>
  <c r="J695" i="31"/>
  <c r="P694" i="31"/>
  <c r="H694" i="31"/>
  <c r="N327" i="31"/>
  <c r="F327" i="31"/>
  <c r="L326" i="31"/>
  <c r="J201" i="31"/>
  <c r="P200" i="31"/>
  <c r="H200" i="31"/>
  <c r="N175" i="31"/>
  <c r="F175" i="31"/>
  <c r="L174" i="31"/>
  <c r="J75" i="31"/>
  <c r="P74" i="31"/>
  <c r="H74" i="31"/>
  <c r="N261" i="31"/>
  <c r="F261" i="31"/>
  <c r="L260" i="31"/>
  <c r="J169" i="31"/>
  <c r="P168" i="31"/>
  <c r="H168" i="31"/>
  <c r="N253" i="31"/>
  <c r="F253" i="31"/>
  <c r="L252" i="31"/>
  <c r="J73" i="31"/>
  <c r="P72" i="31"/>
  <c r="H72" i="31"/>
  <c r="Q1097" i="31"/>
  <c r="I1097" i="31"/>
  <c r="N1096" i="31"/>
  <c r="F1096" i="31"/>
  <c r="L153" i="31"/>
  <c r="J152" i="31"/>
  <c r="P167" i="31"/>
  <c r="H167" i="31"/>
  <c r="N166" i="31"/>
  <c r="F166" i="31"/>
  <c r="L71" i="31"/>
  <c r="J70" i="31"/>
  <c r="O1133" i="31"/>
  <c r="G1133" i="31"/>
  <c r="L195" i="31"/>
  <c r="L123" i="31"/>
  <c r="F122" i="31"/>
  <c r="Q264" i="31"/>
  <c r="G264" i="31"/>
  <c r="L307" i="31"/>
  <c r="Q306" i="31"/>
  <c r="I306" i="31"/>
  <c r="O227" i="31"/>
  <c r="G227" i="31"/>
  <c r="M226" i="31"/>
  <c r="K257" i="31"/>
  <c r="Q256" i="31"/>
  <c r="I256" i="31"/>
  <c r="O255" i="31"/>
  <c r="G255" i="31"/>
  <c r="M254" i="31"/>
  <c r="K127" i="31"/>
  <c r="Q126" i="31"/>
  <c r="I126" i="31"/>
  <c r="N13" i="31"/>
  <c r="F13" i="31"/>
  <c r="K12" i="31"/>
  <c r="Q233" i="31"/>
  <c r="I233" i="31"/>
  <c r="O232" i="31"/>
  <c r="G232" i="31"/>
  <c r="Q695" i="31"/>
  <c r="I695" i="31"/>
  <c r="O694" i="31"/>
  <c r="G694" i="31"/>
  <c r="M327" i="31"/>
  <c r="K326" i="31"/>
  <c r="Q201" i="31"/>
  <c r="I201" i="31"/>
  <c r="O200" i="31"/>
  <c r="G200" i="31"/>
  <c r="M175" i="31"/>
  <c r="K174" i="31"/>
  <c r="Q75" i="31"/>
  <c r="I75" i="31"/>
  <c r="O74" i="31"/>
  <c r="G74" i="31"/>
  <c r="M261" i="31"/>
  <c r="K260" i="31"/>
  <c r="Q169" i="31"/>
  <c r="I169" i="31"/>
  <c r="O168" i="31"/>
  <c r="G168" i="31"/>
  <c r="M253" i="31"/>
  <c r="K252" i="31"/>
  <c r="Q73" i="31"/>
  <c r="I73" i="31"/>
  <c r="O72" i="31"/>
  <c r="G72" i="31"/>
  <c r="P1097" i="31"/>
  <c r="H1097" i="31"/>
  <c r="M1096" i="31"/>
  <c r="K153" i="31"/>
  <c r="Q152" i="31"/>
  <c r="I152" i="31"/>
  <c r="O167" i="31"/>
  <c r="G167" i="31"/>
  <c r="M166" i="31"/>
  <c r="K71" i="31"/>
  <c r="Q70" i="31"/>
  <c r="I70" i="31"/>
  <c r="N1133" i="31"/>
  <c r="F1133" i="31"/>
  <c r="I123" i="31"/>
  <c r="P265" i="31"/>
  <c r="P264" i="31"/>
  <c r="F264" i="31"/>
  <c r="K307" i="31"/>
  <c r="P306" i="31"/>
  <c r="H306" i="31"/>
  <c r="N227" i="31"/>
  <c r="F227" i="31"/>
  <c r="L226" i="31"/>
  <c r="J257" i="31"/>
  <c r="P256" i="31"/>
  <c r="H256" i="31"/>
  <c r="N255" i="31"/>
  <c r="F255" i="31"/>
  <c r="L254" i="31"/>
  <c r="J127" i="31"/>
  <c r="P126" i="31"/>
  <c r="H126" i="31"/>
  <c r="M13" i="31"/>
  <c r="J12" i="31"/>
  <c r="P233" i="31"/>
  <c r="H233" i="31"/>
  <c r="N232" i="31"/>
  <c r="F232" i="31"/>
  <c r="P695" i="31"/>
  <c r="H695" i="31"/>
  <c r="N694" i="31"/>
  <c r="F694" i="31"/>
  <c r="L327" i="31"/>
  <c r="J326" i="31"/>
  <c r="P201" i="31"/>
  <c r="H201" i="31"/>
  <c r="N200" i="31"/>
  <c r="F200" i="31"/>
  <c r="L175" i="31"/>
  <c r="J174" i="31"/>
  <c r="P75" i="31"/>
  <c r="H75" i="31"/>
  <c r="N74" i="31"/>
  <c r="F74" i="31"/>
  <c r="L261" i="31"/>
  <c r="J260" i="31"/>
  <c r="P169" i="31"/>
  <c r="H169" i="31"/>
  <c r="N168" i="31"/>
  <c r="F168" i="31"/>
  <c r="L253" i="31"/>
  <c r="J252" i="31"/>
  <c r="P73" i="31"/>
  <c r="H73" i="31"/>
  <c r="N72" i="31"/>
  <c r="F72" i="31"/>
  <c r="O1097" i="31"/>
  <c r="G1097" i="31"/>
  <c r="L1096" i="31"/>
  <c r="J153" i="31"/>
  <c r="P152" i="31"/>
  <c r="H152" i="31"/>
  <c r="N167" i="31"/>
  <c r="F167" i="31"/>
  <c r="L166" i="31"/>
  <c r="J71" i="31"/>
  <c r="P70" i="31"/>
  <c r="H70" i="31"/>
  <c r="M1133" i="31"/>
  <c r="J1132" i="31"/>
  <c r="O301" i="31"/>
  <c r="G301" i="31"/>
  <c r="L300" i="31"/>
  <c r="Q69" i="31"/>
  <c r="J194" i="31"/>
  <c r="H123" i="31"/>
  <c r="M265" i="31"/>
  <c r="O264" i="31"/>
  <c r="I307" i="31"/>
  <c r="O306" i="31"/>
  <c r="G306" i="31"/>
  <c r="M227" i="31"/>
  <c r="K226" i="31"/>
  <c r="Q257" i="31"/>
  <c r="I257" i="31"/>
  <c r="O256" i="31"/>
  <c r="G256" i="31"/>
  <c r="M255" i="31"/>
  <c r="K254" i="31"/>
  <c r="Q127" i="31"/>
  <c r="I127" i="31"/>
  <c r="O126" i="31"/>
  <c r="G126" i="31"/>
  <c r="L13" i="31"/>
  <c r="Q12" i="31"/>
  <c r="I12" i="31"/>
  <c r="O233" i="31"/>
  <c r="G233" i="31"/>
  <c r="M232" i="31"/>
  <c r="O695" i="31"/>
  <c r="G695" i="31"/>
  <c r="M694" i="31"/>
  <c r="K327" i="31"/>
  <c r="Q326" i="31"/>
  <c r="I326" i="31"/>
  <c r="O201" i="31"/>
  <c r="G201" i="31"/>
  <c r="M200" i="31"/>
  <c r="K175" i="31"/>
  <c r="Q174" i="31"/>
  <c r="I174" i="31"/>
  <c r="O75" i="31"/>
  <c r="G75" i="31"/>
  <c r="M74" i="31"/>
  <c r="K261" i="31"/>
  <c r="Q260" i="31"/>
  <c r="I260" i="31"/>
  <c r="O169" i="31"/>
  <c r="G169" i="31"/>
  <c r="M168" i="31"/>
  <c r="K253" i="31"/>
  <c r="Q252" i="31"/>
  <c r="I252" i="31"/>
  <c r="O73" i="31"/>
  <c r="G73" i="31"/>
  <c r="M72" i="31"/>
  <c r="N1097" i="31"/>
  <c r="F1097" i="31"/>
  <c r="K1096" i="31"/>
  <c r="Q153" i="31"/>
  <c r="I153" i="31"/>
  <c r="O152" i="31"/>
  <c r="G152" i="31"/>
  <c r="M167" i="31"/>
  <c r="K166" i="31"/>
  <c r="Q71" i="31"/>
  <c r="I71" i="31"/>
  <c r="P1133" i="31"/>
  <c r="M1132" i="31"/>
  <c r="Q301" i="31"/>
  <c r="H301" i="31"/>
  <c r="K300" i="31"/>
  <c r="O69" i="31"/>
  <c r="G69" i="31"/>
  <c r="L68" i="31"/>
  <c r="J165" i="31"/>
  <c r="P164" i="31"/>
  <c r="H164" i="31"/>
  <c r="N207" i="31"/>
  <c r="F207" i="31"/>
  <c r="L206" i="31"/>
  <c r="J159" i="31"/>
  <c r="P158" i="31"/>
  <c r="H158" i="31"/>
  <c r="N289" i="31"/>
  <c r="F289" i="31"/>
  <c r="L288" i="31"/>
  <c r="J65" i="31"/>
  <c r="P64" i="31"/>
  <c r="H64" i="31"/>
  <c r="N177" i="31"/>
  <c r="F177" i="31"/>
  <c r="L176" i="31"/>
  <c r="J157" i="31"/>
  <c r="P156" i="31"/>
  <c r="H156" i="31"/>
  <c r="N283" i="31"/>
  <c r="F283" i="31"/>
  <c r="L282" i="31"/>
  <c r="J311" i="31"/>
  <c r="P310" i="31"/>
  <c r="H310" i="31"/>
  <c r="J99" i="31"/>
  <c r="P98" i="31"/>
  <c r="H98" i="31"/>
  <c r="N351" i="31"/>
  <c r="F351" i="31"/>
  <c r="L350" i="31"/>
  <c r="J1073" i="31"/>
  <c r="P1072" i="31"/>
  <c r="H1072" i="31"/>
  <c r="N285" i="31"/>
  <c r="F285" i="31"/>
  <c r="L284" i="31"/>
  <c r="J1079" i="31"/>
  <c r="P1078" i="31"/>
  <c r="H1078" i="31"/>
  <c r="N357" i="31"/>
  <c r="F357" i="31"/>
  <c r="L356" i="31"/>
  <c r="N345" i="31"/>
  <c r="F345" i="31"/>
  <c r="L344" i="31"/>
  <c r="J181" i="31"/>
  <c r="P180" i="31"/>
  <c r="H180" i="31"/>
  <c r="N173" i="31"/>
  <c r="G71" i="31"/>
  <c r="L1133" i="31"/>
  <c r="L1132" i="31"/>
  <c r="P301" i="31"/>
  <c r="F301" i="31"/>
  <c r="J300" i="31"/>
  <c r="N69" i="31"/>
  <c r="F69" i="31"/>
  <c r="K68" i="31"/>
  <c r="Q165" i="31"/>
  <c r="I165" i="31"/>
  <c r="O164" i="31"/>
  <c r="G164" i="31"/>
  <c r="M207" i="31"/>
  <c r="K206" i="31"/>
  <c r="Q159" i="31"/>
  <c r="I159" i="31"/>
  <c r="O158" i="31"/>
  <c r="G158" i="31"/>
  <c r="M289" i="31"/>
  <c r="K288" i="31"/>
  <c r="Q65" i="31"/>
  <c r="I65" i="31"/>
  <c r="O64" i="31"/>
  <c r="G64" i="31"/>
  <c r="M177" i="31"/>
  <c r="K176" i="31"/>
  <c r="Q157" i="31"/>
  <c r="I157" i="31"/>
  <c r="O156" i="31"/>
  <c r="G156" i="31"/>
  <c r="M283" i="31"/>
  <c r="K282" i="31"/>
  <c r="Q311" i="31"/>
  <c r="I311" i="31"/>
  <c r="O310" i="31"/>
  <c r="G310" i="31"/>
  <c r="Q99" i="31"/>
  <c r="I99" i="31"/>
  <c r="O98" i="31"/>
  <c r="G98" i="31"/>
  <c r="M351" i="31"/>
  <c r="K350" i="31"/>
  <c r="Q1073" i="31"/>
  <c r="I1073" i="31"/>
  <c r="O1072" i="31"/>
  <c r="G1072" i="31"/>
  <c r="M285" i="31"/>
  <c r="K284" i="31"/>
  <c r="Q1079" i="31"/>
  <c r="I1079" i="31"/>
  <c r="O1078" i="31"/>
  <c r="G1078" i="31"/>
  <c r="M357" i="31"/>
  <c r="K356" i="31"/>
  <c r="M345" i="31"/>
  <c r="K344" i="31"/>
  <c r="Q181" i="31"/>
  <c r="I181" i="31"/>
  <c r="O180" i="31"/>
  <c r="G180" i="31"/>
  <c r="F71" i="31"/>
  <c r="J1133" i="31"/>
  <c r="K1132" i="31"/>
  <c r="N301" i="31"/>
  <c r="I300" i="31"/>
  <c r="M69" i="31"/>
  <c r="J68" i="31"/>
  <c r="P165" i="31"/>
  <c r="H165" i="31"/>
  <c r="N164" i="31"/>
  <c r="F164" i="31"/>
  <c r="L207" i="31"/>
  <c r="J206" i="31"/>
  <c r="P159" i="31"/>
  <c r="H159" i="31"/>
  <c r="N158" i="31"/>
  <c r="F158" i="31"/>
  <c r="L289" i="31"/>
  <c r="J288" i="31"/>
  <c r="P65" i="31"/>
  <c r="H65" i="31"/>
  <c r="N64" i="31"/>
  <c r="F64" i="31"/>
  <c r="L177" i="31"/>
  <c r="J176" i="31"/>
  <c r="P157" i="31"/>
  <c r="H157" i="31"/>
  <c r="N156" i="31"/>
  <c r="F156" i="31"/>
  <c r="L283" i="31"/>
  <c r="J282" i="31"/>
  <c r="P311" i="31"/>
  <c r="H311" i="31"/>
  <c r="N310" i="31"/>
  <c r="F310" i="31"/>
  <c r="P99" i="31"/>
  <c r="H99" i="31"/>
  <c r="N98" i="31"/>
  <c r="F98" i="31"/>
  <c r="L351" i="31"/>
  <c r="J350" i="31"/>
  <c r="P1073" i="31"/>
  <c r="H1073" i="31"/>
  <c r="N1072" i="31"/>
  <c r="F1072" i="31"/>
  <c r="L285" i="31"/>
  <c r="J284" i="31"/>
  <c r="P1079" i="31"/>
  <c r="H1079" i="31"/>
  <c r="N1078" i="31"/>
  <c r="F1078" i="31"/>
  <c r="L357" i="31"/>
  <c r="J356" i="31"/>
  <c r="L345" i="31"/>
  <c r="J344" i="31"/>
  <c r="P181" i="31"/>
  <c r="H181" i="31"/>
  <c r="O70" i="31"/>
  <c r="I1133" i="31"/>
  <c r="I1132" i="31"/>
  <c r="M301" i="31"/>
  <c r="Q300" i="31"/>
  <c r="H300" i="31"/>
  <c r="L69" i="31"/>
  <c r="Q68" i="31"/>
  <c r="I68" i="31"/>
  <c r="O165" i="31"/>
  <c r="G165" i="31"/>
  <c r="M164" i="31"/>
  <c r="K207" i="31"/>
  <c r="Q206" i="31"/>
  <c r="I206" i="31"/>
  <c r="O159" i="31"/>
  <c r="G159" i="31"/>
  <c r="M158" i="31"/>
  <c r="K289" i="31"/>
  <c r="Q288" i="31"/>
  <c r="I288" i="31"/>
  <c r="O65" i="31"/>
  <c r="G65" i="31"/>
  <c r="M64" i="31"/>
  <c r="K177" i="31"/>
  <c r="Q176" i="31"/>
  <c r="I176" i="31"/>
  <c r="O157" i="31"/>
  <c r="G157" i="31"/>
  <c r="M156" i="31"/>
  <c r="K283" i="31"/>
  <c r="Q282" i="31"/>
  <c r="I282" i="31"/>
  <c r="O311" i="31"/>
  <c r="G311" i="31"/>
  <c r="M310" i="31"/>
  <c r="O99" i="31"/>
  <c r="G99" i="31"/>
  <c r="M98" i="31"/>
  <c r="K351" i="31"/>
  <c r="Q350" i="31"/>
  <c r="I350" i="31"/>
  <c r="O1073" i="31"/>
  <c r="G1073" i="31"/>
  <c r="M1072" i="31"/>
  <c r="K285" i="31"/>
  <c r="Q284" i="31"/>
  <c r="I284" i="31"/>
  <c r="O1079" i="31"/>
  <c r="G1079" i="31"/>
  <c r="M1078" i="31"/>
  <c r="K357" i="31"/>
  <c r="Q356" i="31"/>
  <c r="I356" i="31"/>
  <c r="K345" i="31"/>
  <c r="Q344" i="31"/>
  <c r="I344" i="31"/>
  <c r="O181" i="31"/>
  <c r="M70" i="31"/>
  <c r="H1133" i="31"/>
  <c r="H1132" i="31"/>
  <c r="L301" i="31"/>
  <c r="P300" i="31"/>
  <c r="G300" i="31"/>
  <c r="K69" i="31"/>
  <c r="P68" i="31"/>
  <c r="H68" i="31"/>
  <c r="N165" i="31"/>
  <c r="F165" i="31"/>
  <c r="L164" i="31"/>
  <c r="J207" i="31"/>
  <c r="P206" i="31"/>
  <c r="H206" i="31"/>
  <c r="N159" i="31"/>
  <c r="F159" i="31"/>
  <c r="L158" i="31"/>
  <c r="J289" i="31"/>
  <c r="P288" i="31"/>
  <c r="H288" i="31"/>
  <c r="N65" i="31"/>
  <c r="F65" i="31"/>
  <c r="L64" i="31"/>
  <c r="J177" i="31"/>
  <c r="P176" i="31"/>
  <c r="H176" i="31"/>
  <c r="N157" i="31"/>
  <c r="F157" i="31"/>
  <c r="L156" i="31"/>
  <c r="J283" i="31"/>
  <c r="P282" i="31"/>
  <c r="H282" i="31"/>
  <c r="N311" i="31"/>
  <c r="F311" i="31"/>
  <c r="L310" i="31"/>
  <c r="N99" i="31"/>
  <c r="F99" i="31"/>
  <c r="L98" i="31"/>
  <c r="J351" i="31"/>
  <c r="P350" i="31"/>
  <c r="H350" i="31"/>
  <c r="N1073" i="31"/>
  <c r="F1073" i="31"/>
  <c r="L1072" i="31"/>
  <c r="J285" i="31"/>
  <c r="P284" i="31"/>
  <c r="H284" i="31"/>
  <c r="N1079" i="31"/>
  <c r="F1079" i="31"/>
  <c r="L1078" i="31"/>
  <c r="J357" i="31"/>
  <c r="P356" i="31"/>
  <c r="H356" i="31"/>
  <c r="J345" i="31"/>
  <c r="P344" i="31"/>
  <c r="H344" i="31"/>
  <c r="N181" i="31"/>
  <c r="F181" i="31"/>
  <c r="L180" i="31"/>
  <c r="J173" i="31"/>
  <c r="L70" i="31"/>
  <c r="Q1132" i="31"/>
  <c r="G1132" i="31"/>
  <c r="K301" i="31"/>
  <c r="O300" i="31"/>
  <c r="F300" i="31"/>
  <c r="J69" i="31"/>
  <c r="O68" i="31"/>
  <c r="G68" i="31"/>
  <c r="M165" i="31"/>
  <c r="K164" i="31"/>
  <c r="Q207" i="31"/>
  <c r="I207" i="31"/>
  <c r="O206" i="31"/>
  <c r="G206" i="31"/>
  <c r="M159" i="31"/>
  <c r="K158" i="31"/>
  <c r="Q289" i="31"/>
  <c r="I289" i="31"/>
  <c r="O288" i="31"/>
  <c r="G288" i="31"/>
  <c r="M65" i="31"/>
  <c r="K64" i="31"/>
  <c r="Q177" i="31"/>
  <c r="I177" i="31"/>
  <c r="O176" i="31"/>
  <c r="G176" i="31"/>
  <c r="M157" i="31"/>
  <c r="K156" i="31"/>
  <c r="Q283" i="31"/>
  <c r="I283" i="31"/>
  <c r="O282" i="31"/>
  <c r="G282" i="31"/>
  <c r="M311" i="31"/>
  <c r="K310" i="31"/>
  <c r="M99" i="31"/>
  <c r="K98" i="31"/>
  <c r="Q351" i="31"/>
  <c r="I351" i="31"/>
  <c r="O350" i="31"/>
  <c r="G350" i="31"/>
  <c r="M1073" i="31"/>
  <c r="K1072" i="31"/>
  <c r="Q285" i="31"/>
  <c r="I285" i="31"/>
  <c r="O284" i="31"/>
  <c r="G284" i="31"/>
  <c r="M1079" i="31"/>
  <c r="K1078" i="31"/>
  <c r="Q357" i="31"/>
  <c r="I357" i="31"/>
  <c r="O356" i="31"/>
  <c r="G356" i="31"/>
  <c r="Q345" i="31"/>
  <c r="I345" i="31"/>
  <c r="O344" i="31"/>
  <c r="G344" i="31"/>
  <c r="M181" i="31"/>
  <c r="K180" i="31"/>
  <c r="Q173" i="31"/>
  <c r="I173" i="31"/>
  <c r="O172" i="31"/>
  <c r="G172" i="31"/>
  <c r="M251" i="31"/>
  <c r="G70" i="31"/>
  <c r="O1132" i="31"/>
  <c r="F1132" i="31"/>
  <c r="J301" i="31"/>
  <c r="N300" i="31"/>
  <c r="I69" i="31"/>
  <c r="N68" i="31"/>
  <c r="F68" i="31"/>
  <c r="L165" i="31"/>
  <c r="J164" i="31"/>
  <c r="P207" i="31"/>
  <c r="H207" i="31"/>
  <c r="N206" i="31"/>
  <c r="F206" i="31"/>
  <c r="L159" i="31"/>
  <c r="J158" i="31"/>
  <c r="P289" i="31"/>
  <c r="H289" i="31"/>
  <c r="N288" i="31"/>
  <c r="F288" i="31"/>
  <c r="L65" i="31"/>
  <c r="J64" i="31"/>
  <c r="P177" i="31"/>
  <c r="H177" i="31"/>
  <c r="N176" i="31"/>
  <c r="F176" i="31"/>
  <c r="L157" i="31"/>
  <c r="J156" i="31"/>
  <c r="P283" i="31"/>
  <c r="H283" i="31"/>
  <c r="N282" i="31"/>
  <c r="F282" i="31"/>
  <c r="L311" i="31"/>
  <c r="J310" i="31"/>
  <c r="L99" i="31"/>
  <c r="J98" i="31"/>
  <c r="P351" i="31"/>
  <c r="H351" i="31"/>
  <c r="N350" i="31"/>
  <c r="F350" i="31"/>
  <c r="L1073" i="31"/>
  <c r="J1072" i="31"/>
  <c r="P285" i="31"/>
  <c r="H285" i="31"/>
  <c r="N284" i="31"/>
  <c r="F284" i="31"/>
  <c r="L1079" i="31"/>
  <c r="J1078" i="31"/>
  <c r="P357" i="31"/>
  <c r="H357" i="31"/>
  <c r="N356" i="31"/>
  <c r="F356" i="31"/>
  <c r="P345" i="31"/>
  <c r="H345" i="31"/>
  <c r="N344" i="31"/>
  <c r="F344" i="31"/>
  <c r="L181" i="31"/>
  <c r="J180" i="31"/>
  <c r="P173" i="31"/>
  <c r="H173" i="31"/>
  <c r="N172" i="31"/>
  <c r="F172" i="31"/>
  <c r="H166" i="31"/>
  <c r="N71" i="31"/>
  <c r="Q1133" i="31"/>
  <c r="N1132" i="31"/>
  <c r="I301" i="31"/>
  <c r="M300" i="31"/>
  <c r="P69" i="31"/>
  <c r="H69" i="31"/>
  <c r="M68" i="31"/>
  <c r="K165" i="31"/>
  <c r="Q164" i="31"/>
  <c r="I164" i="31"/>
  <c r="O207" i="31"/>
  <c r="G207" i="31"/>
  <c r="M206" i="31"/>
  <c r="K159" i="31"/>
  <c r="Q158" i="31"/>
  <c r="I158" i="31"/>
  <c r="O289" i="31"/>
  <c r="G289" i="31"/>
  <c r="M288" i="31"/>
  <c r="K65" i="31"/>
  <c r="Q64" i="31"/>
  <c r="I64" i="31"/>
  <c r="O177" i="31"/>
  <c r="G177" i="31"/>
  <c r="M176" i="31"/>
  <c r="K157" i="31"/>
  <c r="Q156" i="31"/>
  <c r="I156" i="31"/>
  <c r="O283" i="31"/>
  <c r="G283" i="31"/>
  <c r="M282" i="31"/>
  <c r="K311" i="31"/>
  <c r="Q310" i="31"/>
  <c r="I310" i="31"/>
  <c r="K99" i="31"/>
  <c r="Q98" i="31"/>
  <c r="I98" i="31"/>
  <c r="O351" i="31"/>
  <c r="G351" i="31"/>
  <c r="M350" i="31"/>
  <c r="K1073" i="31"/>
  <c r="Q1072" i="31"/>
  <c r="I1072" i="31"/>
  <c r="O285" i="31"/>
  <c r="G285" i="31"/>
  <c r="M284" i="31"/>
  <c r="K1079" i="31"/>
  <c r="Q1078" i="31"/>
  <c r="I1078" i="31"/>
  <c r="O357" i="31"/>
  <c r="G357" i="31"/>
  <c r="M356" i="31"/>
  <c r="O345" i="31"/>
  <c r="G345" i="31"/>
  <c r="M344" i="31"/>
  <c r="K181" i="31"/>
  <c r="Q180" i="31"/>
  <c r="I180" i="31"/>
  <c r="O173" i="31"/>
  <c r="G173" i="31"/>
  <c r="M172" i="31"/>
  <c r="K251" i="31"/>
  <c r="Q250" i="31"/>
  <c r="I250" i="31"/>
  <c r="O281" i="31"/>
  <c r="L173" i="31"/>
  <c r="K172" i="31"/>
  <c r="N251" i="31"/>
  <c r="H250" i="31"/>
  <c r="M281" i="31"/>
  <c r="K280" i="31"/>
  <c r="Q241" i="31"/>
  <c r="I241" i="31"/>
  <c r="O240" i="31"/>
  <c r="G240" i="31"/>
  <c r="M1065" i="31"/>
  <c r="K1064" i="31"/>
  <c r="Q1091" i="31"/>
  <c r="I1091" i="31"/>
  <c r="O1090" i="31"/>
  <c r="G1090" i="31"/>
  <c r="M389" i="31"/>
  <c r="K388" i="31"/>
  <c r="Q151" i="31"/>
  <c r="I151" i="31"/>
  <c r="O150" i="31"/>
  <c r="G150" i="31"/>
  <c r="M229" i="31"/>
  <c r="K228" i="31"/>
  <c r="Q211" i="31"/>
  <c r="I211" i="31"/>
  <c r="O210" i="31"/>
  <c r="G210" i="31"/>
  <c r="M155" i="31"/>
  <c r="K154" i="31"/>
  <c r="Q239" i="31"/>
  <c r="I239" i="31"/>
  <c r="O238" i="31"/>
  <c r="G238" i="31"/>
  <c r="M57" i="31"/>
  <c r="K56" i="31"/>
  <c r="Q293" i="31"/>
  <c r="I293" i="31"/>
  <c r="O292" i="31"/>
  <c r="G292" i="31"/>
  <c r="L335" i="31"/>
  <c r="Q334" i="31"/>
  <c r="I334" i="31"/>
  <c r="O133" i="31"/>
  <c r="G133" i="31"/>
  <c r="M132" i="31"/>
  <c r="K279" i="31"/>
  <c r="Q278" i="31"/>
  <c r="I278" i="31"/>
  <c r="O291" i="31"/>
  <c r="G291" i="31"/>
  <c r="M290" i="31"/>
  <c r="J11" i="31"/>
  <c r="O10" i="31"/>
  <c r="G10" i="31"/>
  <c r="M55" i="31"/>
  <c r="K54" i="31"/>
  <c r="M235" i="31"/>
  <c r="K234" i="31"/>
  <c r="Q53" i="31"/>
  <c r="I53" i="31"/>
  <c r="K173" i="31"/>
  <c r="J172" i="31"/>
  <c r="L251" i="31"/>
  <c r="P250" i="31"/>
  <c r="G250" i="31"/>
  <c r="L281" i="31"/>
  <c r="J280" i="31"/>
  <c r="P241" i="31"/>
  <c r="H241" i="31"/>
  <c r="N240" i="31"/>
  <c r="F240" i="31"/>
  <c r="L1065" i="31"/>
  <c r="J1064" i="31"/>
  <c r="P1091" i="31"/>
  <c r="H1091" i="31"/>
  <c r="N1090" i="31"/>
  <c r="F1090" i="31"/>
  <c r="L389" i="31"/>
  <c r="J388" i="31"/>
  <c r="P151" i="31"/>
  <c r="H151" i="31"/>
  <c r="N150" i="31"/>
  <c r="F150" i="31"/>
  <c r="L229" i="31"/>
  <c r="J228" i="31"/>
  <c r="P211" i="31"/>
  <c r="H211" i="31"/>
  <c r="N210" i="31"/>
  <c r="F210" i="31"/>
  <c r="L155" i="31"/>
  <c r="J154" i="31"/>
  <c r="P239" i="31"/>
  <c r="H239" i="31"/>
  <c r="N238" i="31"/>
  <c r="F238" i="31"/>
  <c r="L57" i="31"/>
  <c r="J56" i="31"/>
  <c r="P293" i="31"/>
  <c r="H293" i="31"/>
  <c r="N292" i="31"/>
  <c r="F292" i="31"/>
  <c r="K335" i="31"/>
  <c r="P334" i="31"/>
  <c r="H334" i="31"/>
  <c r="N133" i="31"/>
  <c r="F133" i="31"/>
  <c r="L132" i="31"/>
  <c r="J279" i="31"/>
  <c r="P278" i="31"/>
  <c r="H278" i="31"/>
  <c r="N291" i="31"/>
  <c r="F291" i="31"/>
  <c r="L290" i="31"/>
  <c r="Q11" i="31"/>
  <c r="I11" i="31"/>
  <c r="N10" i="31"/>
  <c r="F10" i="31"/>
  <c r="L55" i="31"/>
  <c r="J54" i="31"/>
  <c r="G181" i="31"/>
  <c r="F173" i="31"/>
  <c r="I172" i="31"/>
  <c r="J251" i="31"/>
  <c r="O250" i="31"/>
  <c r="F250" i="31"/>
  <c r="K281" i="31"/>
  <c r="Q280" i="31"/>
  <c r="I280" i="31"/>
  <c r="O241" i="31"/>
  <c r="G241" i="31"/>
  <c r="M240" i="31"/>
  <c r="K1065" i="31"/>
  <c r="Q1064" i="31"/>
  <c r="I1064" i="31"/>
  <c r="O1091" i="31"/>
  <c r="G1091" i="31"/>
  <c r="M1090" i="31"/>
  <c r="K389" i="31"/>
  <c r="Q388" i="31"/>
  <c r="I388" i="31"/>
  <c r="O151" i="31"/>
  <c r="G151" i="31"/>
  <c r="M150" i="31"/>
  <c r="K229" i="31"/>
  <c r="Q228" i="31"/>
  <c r="I228" i="31"/>
  <c r="O211" i="31"/>
  <c r="G211" i="31"/>
  <c r="M210" i="31"/>
  <c r="K155" i="31"/>
  <c r="Q154" i="31"/>
  <c r="I154" i="31"/>
  <c r="O239" i="31"/>
  <c r="G239" i="31"/>
  <c r="M238" i="31"/>
  <c r="K57" i="31"/>
  <c r="Q56" i="31"/>
  <c r="I56" i="31"/>
  <c r="O293" i="31"/>
  <c r="G293" i="31"/>
  <c r="M292" i="31"/>
  <c r="J335" i="31"/>
  <c r="O334" i="31"/>
  <c r="G334" i="31"/>
  <c r="M133" i="31"/>
  <c r="K132" i="31"/>
  <c r="Q279" i="31"/>
  <c r="I279" i="31"/>
  <c r="O278" i="31"/>
  <c r="G278" i="31"/>
  <c r="M291" i="31"/>
  <c r="K290" i="31"/>
  <c r="P11" i="31"/>
  <c r="H11" i="31"/>
  <c r="M10" i="31"/>
  <c r="K55" i="31"/>
  <c r="Q54" i="31"/>
  <c r="I54" i="31"/>
  <c r="N180" i="31"/>
  <c r="H172" i="31"/>
  <c r="I251" i="31"/>
  <c r="N250" i="31"/>
  <c r="J281" i="31"/>
  <c r="P280" i="31"/>
  <c r="H280" i="31"/>
  <c r="N241" i="31"/>
  <c r="F241" i="31"/>
  <c r="L240" i="31"/>
  <c r="J1065" i="31"/>
  <c r="P1064" i="31"/>
  <c r="H1064" i="31"/>
  <c r="N1091" i="31"/>
  <c r="F1091" i="31"/>
  <c r="L1090" i="31"/>
  <c r="J389" i="31"/>
  <c r="P388" i="31"/>
  <c r="H388" i="31"/>
  <c r="N151" i="31"/>
  <c r="F151" i="31"/>
  <c r="L150" i="31"/>
  <c r="J229" i="31"/>
  <c r="P228" i="31"/>
  <c r="H228" i="31"/>
  <c r="N211" i="31"/>
  <c r="F211" i="31"/>
  <c r="L210" i="31"/>
  <c r="J155" i="31"/>
  <c r="P154" i="31"/>
  <c r="H154" i="31"/>
  <c r="N239" i="31"/>
  <c r="F239" i="31"/>
  <c r="L238" i="31"/>
  <c r="J57" i="31"/>
  <c r="P56" i="31"/>
  <c r="H56" i="31"/>
  <c r="N293" i="31"/>
  <c r="F293" i="31"/>
  <c r="L292" i="31"/>
  <c r="Q335" i="31"/>
  <c r="I335" i="31"/>
  <c r="N334" i="31"/>
  <c r="F334" i="31"/>
  <c r="L133" i="31"/>
  <c r="J132" i="31"/>
  <c r="P279" i="31"/>
  <c r="H279" i="31"/>
  <c r="N278" i="31"/>
  <c r="F278" i="31"/>
  <c r="L291" i="31"/>
  <c r="J290" i="31"/>
  <c r="O11" i="31"/>
  <c r="G11" i="31"/>
  <c r="L10" i="31"/>
  <c r="J55" i="31"/>
  <c r="P54" i="31"/>
  <c r="H54" i="31"/>
  <c r="M180" i="31"/>
  <c r="H251" i="31"/>
  <c r="M250" i="31"/>
  <c r="I281" i="31"/>
  <c r="O280" i="31"/>
  <c r="G280" i="31"/>
  <c r="M241" i="31"/>
  <c r="K240" i="31"/>
  <c r="Q1065" i="31"/>
  <c r="I1065" i="31"/>
  <c r="O1064" i="31"/>
  <c r="G1064" i="31"/>
  <c r="M1091" i="31"/>
  <c r="K1090" i="31"/>
  <c r="Q389" i="31"/>
  <c r="I389" i="31"/>
  <c r="O388" i="31"/>
  <c r="G388" i="31"/>
  <c r="M151" i="31"/>
  <c r="K150" i="31"/>
  <c r="Q229" i="31"/>
  <c r="I229" i="31"/>
  <c r="O228" i="31"/>
  <c r="G228" i="31"/>
  <c r="M211" i="31"/>
  <c r="K210" i="31"/>
  <c r="Q155" i="31"/>
  <c r="I155" i="31"/>
  <c r="O154" i="31"/>
  <c r="G154" i="31"/>
  <c r="M239" i="31"/>
  <c r="K238" i="31"/>
  <c r="Q57" i="31"/>
  <c r="I57" i="31"/>
  <c r="O56" i="31"/>
  <c r="G56" i="31"/>
  <c r="M293" i="31"/>
  <c r="K292" i="31"/>
  <c r="P335" i="31"/>
  <c r="H335" i="31"/>
  <c r="M334" i="31"/>
  <c r="K133" i="31"/>
  <c r="Q132" i="31"/>
  <c r="I132" i="31"/>
  <c r="O279" i="31"/>
  <c r="G279" i="31"/>
  <c r="M278" i="31"/>
  <c r="K291" i="31"/>
  <c r="Q290" i="31"/>
  <c r="I290" i="31"/>
  <c r="N11" i="31"/>
  <c r="F11" i="31"/>
  <c r="K10" i="31"/>
  <c r="Q55" i="31"/>
  <c r="I55" i="31"/>
  <c r="O54" i="31"/>
  <c r="G54" i="31"/>
  <c r="Q235" i="31"/>
  <c r="I235" i="31"/>
  <c r="O234" i="31"/>
  <c r="G234" i="31"/>
  <c r="M53" i="31"/>
  <c r="F180" i="31"/>
  <c r="Q172" i="31"/>
  <c r="Q251" i="31"/>
  <c r="G251" i="31"/>
  <c r="L250" i="31"/>
  <c r="Q281" i="31"/>
  <c r="H281" i="31"/>
  <c r="N280" i="31"/>
  <c r="F280" i="31"/>
  <c r="L241" i="31"/>
  <c r="J240" i="31"/>
  <c r="P1065" i="31"/>
  <c r="H1065" i="31"/>
  <c r="N1064" i="31"/>
  <c r="F1064" i="31"/>
  <c r="L1091" i="31"/>
  <c r="J1090" i="31"/>
  <c r="P389" i="31"/>
  <c r="H389" i="31"/>
  <c r="N388" i="31"/>
  <c r="F388" i="31"/>
  <c r="L151" i="31"/>
  <c r="J150" i="31"/>
  <c r="P229" i="31"/>
  <c r="H229" i="31"/>
  <c r="N228" i="31"/>
  <c r="F228" i="31"/>
  <c r="L211" i="31"/>
  <c r="J210" i="31"/>
  <c r="P155" i="31"/>
  <c r="H155" i="31"/>
  <c r="N154" i="31"/>
  <c r="F154" i="31"/>
  <c r="L239" i="31"/>
  <c r="J238" i="31"/>
  <c r="P57" i="31"/>
  <c r="H57" i="31"/>
  <c r="N56" i="31"/>
  <c r="F56" i="31"/>
  <c r="L293" i="31"/>
  <c r="J292" i="31"/>
  <c r="O335" i="31"/>
  <c r="G335" i="31"/>
  <c r="L334" i="31"/>
  <c r="J133" i="31"/>
  <c r="P132" i="31"/>
  <c r="H132" i="31"/>
  <c r="N279" i="31"/>
  <c r="F279" i="31"/>
  <c r="L278" i="31"/>
  <c r="J291" i="31"/>
  <c r="P290" i="31"/>
  <c r="H290" i="31"/>
  <c r="M11" i="31"/>
  <c r="J10" i="31"/>
  <c r="P55" i="31"/>
  <c r="H55" i="31"/>
  <c r="N54" i="31"/>
  <c r="F54" i="31"/>
  <c r="P235" i="31"/>
  <c r="H235" i="31"/>
  <c r="N234" i="31"/>
  <c r="P172" i="31"/>
  <c r="P251" i="31"/>
  <c r="F251" i="31"/>
  <c r="K250" i="31"/>
  <c r="P281" i="31"/>
  <c r="G281" i="31"/>
  <c r="M280" i="31"/>
  <c r="K241" i="31"/>
  <c r="Q240" i="31"/>
  <c r="I240" i="31"/>
  <c r="O1065" i="31"/>
  <c r="G1065" i="31"/>
  <c r="M1064" i="31"/>
  <c r="K1091" i="31"/>
  <c r="Q1090" i="31"/>
  <c r="I1090" i="31"/>
  <c r="O389" i="31"/>
  <c r="G389" i="31"/>
  <c r="M388" i="31"/>
  <c r="K151" i="31"/>
  <c r="Q150" i="31"/>
  <c r="I150" i="31"/>
  <c r="O229" i="31"/>
  <c r="G229" i="31"/>
  <c r="M228" i="31"/>
  <c r="K211" i="31"/>
  <c r="Q210" i="31"/>
  <c r="I210" i="31"/>
  <c r="O155" i="31"/>
  <c r="G155" i="31"/>
  <c r="M154" i="31"/>
  <c r="K239" i="31"/>
  <c r="Q238" i="31"/>
  <c r="I238" i="31"/>
  <c r="O57" i="31"/>
  <c r="G57" i="31"/>
  <c r="M56" i="31"/>
  <c r="K293" i="31"/>
  <c r="Q292" i="31"/>
  <c r="I292" i="31"/>
  <c r="N335" i="31"/>
  <c r="F335" i="31"/>
  <c r="K334" i="31"/>
  <c r="Q133" i="31"/>
  <c r="I133" i="31"/>
  <c r="O132" i="31"/>
  <c r="G132" i="31"/>
  <c r="M279" i="31"/>
  <c r="K278" i="31"/>
  <c r="Q291" i="31"/>
  <c r="I291" i="31"/>
  <c r="O290" i="31"/>
  <c r="G290" i="31"/>
  <c r="L11" i="31"/>
  <c r="Q10" i="31"/>
  <c r="I10" i="31"/>
  <c r="O55" i="31"/>
  <c r="G55" i="31"/>
  <c r="M54" i="31"/>
  <c r="O235" i="31"/>
  <c r="G235" i="31"/>
  <c r="M173" i="31"/>
  <c r="L172" i="31"/>
  <c r="O251" i="31"/>
  <c r="J250" i="31"/>
  <c r="N281" i="31"/>
  <c r="F281" i="31"/>
  <c r="L280" i="31"/>
  <c r="J241" i="31"/>
  <c r="P240" i="31"/>
  <c r="H240" i="31"/>
  <c r="N1065" i="31"/>
  <c r="F1065" i="31"/>
  <c r="L1064" i="31"/>
  <c r="J1091" i="31"/>
  <c r="P1090" i="31"/>
  <c r="H1090" i="31"/>
  <c r="N389" i="31"/>
  <c r="F389" i="31"/>
  <c r="L388" i="31"/>
  <c r="J151" i="31"/>
  <c r="P150" i="31"/>
  <c r="H150" i="31"/>
  <c r="N229" i="31"/>
  <c r="F229" i="31"/>
  <c r="L228" i="31"/>
  <c r="J211" i="31"/>
  <c r="P210" i="31"/>
  <c r="H210" i="31"/>
  <c r="N155" i="31"/>
  <c r="F155" i="31"/>
  <c r="L154" i="31"/>
  <c r="J239" i="31"/>
  <c r="P238" i="31"/>
  <c r="H238" i="31"/>
  <c r="N57" i="31"/>
  <c r="F57" i="31"/>
  <c r="L56" i="31"/>
  <c r="J293" i="31"/>
  <c r="P292" i="31"/>
  <c r="H292" i="31"/>
  <c r="M335" i="31"/>
  <c r="J334" i="31"/>
  <c r="P133" i="31"/>
  <c r="H133" i="31"/>
  <c r="N132" i="31"/>
  <c r="F132" i="31"/>
  <c r="L279" i="31"/>
  <c r="J278" i="31"/>
  <c r="P291" i="31"/>
  <c r="H291" i="31"/>
  <c r="N290" i="31"/>
  <c r="F290" i="31"/>
  <c r="K11" i="31"/>
  <c r="P10" i="31"/>
  <c r="H10" i="31"/>
  <c r="N55" i="31"/>
  <c r="F55" i="31"/>
  <c r="L54" i="31"/>
  <c r="N235" i="31"/>
  <c r="F235" i="31"/>
  <c r="L234" i="31"/>
  <c r="J53" i="31"/>
  <c r="P52" i="31"/>
  <c r="H52" i="31"/>
  <c r="Q234" i="31"/>
  <c r="P53" i="31"/>
  <c r="J52" i="31"/>
  <c r="J269" i="31"/>
  <c r="P268" i="31"/>
  <c r="H268" i="31"/>
  <c r="N191" i="31"/>
  <c r="F191" i="31"/>
  <c r="L190" i="31"/>
  <c r="J189" i="31"/>
  <c r="P188" i="31"/>
  <c r="H188" i="31"/>
  <c r="N203" i="31"/>
  <c r="F203" i="31"/>
  <c r="L202" i="31"/>
  <c r="J273" i="31"/>
  <c r="P272" i="31"/>
  <c r="H27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321" i="31"/>
  <c r="F321" i="31"/>
  <c r="L320" i="31"/>
  <c r="J317" i="31"/>
  <c r="P316" i="31"/>
  <c r="H316" i="31"/>
  <c r="N313" i="31"/>
  <c r="F313" i="31"/>
  <c r="L312" i="31"/>
  <c r="J135" i="31"/>
  <c r="P134" i="31"/>
  <c r="H134" i="31"/>
  <c r="N305" i="31"/>
  <c r="F305" i="31"/>
  <c r="L304"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53" i="31"/>
  <c r="I52" i="31"/>
  <c r="Q269" i="31"/>
  <c r="I269" i="31"/>
  <c r="O268" i="31"/>
  <c r="G268" i="31"/>
  <c r="M191" i="31"/>
  <c r="K190" i="31"/>
  <c r="Q189" i="31"/>
  <c r="I189" i="31"/>
  <c r="O188" i="31"/>
  <c r="G188" i="31"/>
  <c r="M203" i="31"/>
  <c r="K202" i="31"/>
  <c r="Q273" i="31"/>
  <c r="I273" i="31"/>
  <c r="O272" i="31"/>
  <c r="G27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321" i="31"/>
  <c r="K320" i="31"/>
  <c r="Q317" i="31"/>
  <c r="I317" i="31"/>
  <c r="O316" i="31"/>
  <c r="G316" i="31"/>
  <c r="M313" i="31"/>
  <c r="K312" i="31"/>
  <c r="Q135" i="31"/>
  <c r="I135" i="31"/>
  <c r="O134" i="31"/>
  <c r="G134" i="31"/>
  <c r="M305" i="31"/>
  <c r="K304"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53" i="31"/>
  <c r="Q52" i="31"/>
  <c r="G52" i="31"/>
  <c r="P269" i="31"/>
  <c r="H269" i="31"/>
  <c r="N268" i="31"/>
  <c r="F268" i="31"/>
  <c r="L191" i="31"/>
  <c r="J190" i="31"/>
  <c r="P189" i="31"/>
  <c r="H189" i="31"/>
  <c r="N188" i="31"/>
  <c r="F188" i="31"/>
  <c r="L203" i="31"/>
  <c r="J202" i="31"/>
  <c r="P273" i="31"/>
  <c r="H273" i="31"/>
  <c r="N272" i="31"/>
  <c r="F27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321" i="31"/>
  <c r="J320" i="31"/>
  <c r="P317" i="31"/>
  <c r="H317" i="31"/>
  <c r="N316" i="31"/>
  <c r="F316" i="31"/>
  <c r="L313" i="31"/>
  <c r="J312" i="31"/>
  <c r="P135" i="31"/>
  <c r="H135" i="31"/>
  <c r="N134" i="31"/>
  <c r="F134" i="31"/>
  <c r="L305" i="31"/>
  <c r="J304"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53" i="31"/>
  <c r="O52" i="31"/>
  <c r="F52" i="31"/>
  <c r="O269" i="31"/>
  <c r="G269" i="31"/>
  <c r="M268" i="31"/>
  <c r="K191" i="31"/>
  <c r="Q190" i="31"/>
  <c r="I190" i="31"/>
  <c r="O189" i="31"/>
  <c r="G189" i="31"/>
  <c r="M188" i="31"/>
  <c r="K203" i="31"/>
  <c r="Q202" i="31"/>
  <c r="I202" i="31"/>
  <c r="O273" i="31"/>
  <c r="G273" i="31"/>
  <c r="M27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321" i="31"/>
  <c r="Q320" i="31"/>
  <c r="I320" i="31"/>
  <c r="O317" i="31"/>
  <c r="G317" i="31"/>
  <c r="M316" i="31"/>
  <c r="K313" i="31"/>
  <c r="Q312" i="31"/>
  <c r="I312" i="31"/>
  <c r="O135" i="31"/>
  <c r="G135" i="31"/>
  <c r="M134" i="31"/>
  <c r="K305" i="31"/>
  <c r="Q304" i="31"/>
  <c r="I304"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53" i="31"/>
  <c r="N52" i="31"/>
  <c r="N269" i="31"/>
  <c r="F269" i="31"/>
  <c r="L268" i="31"/>
  <c r="J191" i="31"/>
  <c r="P190" i="31"/>
  <c r="H190" i="31"/>
  <c r="N189" i="31"/>
  <c r="F189" i="31"/>
  <c r="L188" i="31"/>
  <c r="J203" i="31"/>
  <c r="P202" i="31"/>
  <c r="H202" i="31"/>
  <c r="N273" i="31"/>
  <c r="F273" i="31"/>
  <c r="L27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321" i="31"/>
  <c r="P320" i="31"/>
  <c r="H320" i="31"/>
  <c r="N317" i="31"/>
  <c r="F317" i="31"/>
  <c r="L316" i="31"/>
  <c r="J313" i="31"/>
  <c r="P312" i="31"/>
  <c r="H312" i="31"/>
  <c r="N135" i="31"/>
  <c r="F135" i="31"/>
  <c r="L134" i="31"/>
  <c r="J305" i="31"/>
  <c r="P304" i="31"/>
  <c r="H304"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53" i="31"/>
  <c r="M52" i="31"/>
  <c r="M269" i="31"/>
  <c r="K268" i="31"/>
  <c r="Q191" i="31"/>
  <c r="I191" i="31"/>
  <c r="O190" i="31"/>
  <c r="G190" i="31"/>
  <c r="M189" i="31"/>
  <c r="K188" i="31"/>
  <c r="Q203" i="31"/>
  <c r="I203" i="31"/>
  <c r="O202" i="31"/>
  <c r="G202" i="31"/>
  <c r="M273" i="31"/>
  <c r="K27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321" i="31"/>
  <c r="I321" i="31"/>
  <c r="O320" i="31"/>
  <c r="G320" i="31"/>
  <c r="M317" i="31"/>
  <c r="K316" i="31"/>
  <c r="Q313" i="31"/>
  <c r="I313" i="31"/>
  <c r="O312" i="31"/>
  <c r="G312" i="31"/>
  <c r="M135" i="31"/>
  <c r="K134" i="31"/>
  <c r="Q305" i="31"/>
  <c r="I305" i="31"/>
  <c r="O304" i="31"/>
  <c r="G304"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53" i="31"/>
  <c r="L52" i="31"/>
  <c r="L269" i="31"/>
  <c r="J268" i="31"/>
  <c r="P191" i="31"/>
  <c r="H191" i="31"/>
  <c r="N190" i="31"/>
  <c r="F190" i="31"/>
  <c r="L189" i="31"/>
  <c r="J188" i="31"/>
  <c r="P203" i="31"/>
  <c r="H203" i="31"/>
  <c r="N202" i="31"/>
  <c r="F202" i="31"/>
  <c r="L273" i="31"/>
  <c r="J27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321" i="31"/>
  <c r="H321" i="31"/>
  <c r="N320" i="31"/>
  <c r="F320" i="31"/>
  <c r="L317" i="31"/>
  <c r="J316" i="31"/>
  <c r="P313" i="31"/>
  <c r="H313" i="31"/>
  <c r="N312" i="31"/>
  <c r="F312" i="31"/>
  <c r="L135" i="31"/>
  <c r="J134" i="31"/>
  <c r="P305" i="31"/>
  <c r="H305" i="31"/>
  <c r="N304" i="31"/>
  <c r="F304"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53" i="31"/>
  <c r="K52" i="31"/>
  <c r="K269" i="31"/>
  <c r="Q268" i="31"/>
  <c r="I268" i="31"/>
  <c r="O191" i="31"/>
  <c r="G191" i="31"/>
  <c r="M190" i="31"/>
  <c r="K189" i="31"/>
  <c r="Q188" i="31"/>
  <c r="I188" i="31"/>
  <c r="O203" i="31"/>
  <c r="G203" i="31"/>
  <c r="M202" i="31"/>
  <c r="K273" i="31"/>
  <c r="Q272" i="31"/>
  <c r="I27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321" i="31"/>
  <c r="G321" i="31"/>
  <c r="M320" i="31"/>
  <c r="K317" i="31"/>
  <c r="Q316" i="31"/>
  <c r="I316" i="31"/>
  <c r="O313" i="31"/>
  <c r="G313" i="31"/>
  <c r="M312" i="31"/>
  <c r="K135" i="31"/>
  <c r="Q134" i="31"/>
  <c r="I134" i="31"/>
  <c r="O305" i="31"/>
  <c r="G305" i="31"/>
  <c r="M304"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1121" i="31"/>
  <c r="J1120"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1121" i="31"/>
  <c r="Q1120" i="31"/>
  <c r="I1120"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1121" i="31"/>
  <c r="P1120" i="31"/>
  <c r="H1120"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1121" i="31"/>
  <c r="I1121" i="31"/>
  <c r="O1120" i="31"/>
  <c r="G1120"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1121" i="31"/>
  <c r="G1121" i="31"/>
  <c r="M1120"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1121" i="31"/>
  <c r="F1121" i="31"/>
  <c r="L1120"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1120"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137" i="31"/>
  <c r="Q136" i="31"/>
  <c r="I136"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137" i="31"/>
  <c r="P136" i="31"/>
  <c r="H136"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1121"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137" i="31"/>
  <c r="I137" i="31"/>
  <c r="O136" i="31"/>
  <c r="G136"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1121"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137" i="31"/>
  <c r="H137" i="31"/>
  <c r="N136" i="31"/>
  <c r="F136"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1121"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137" i="31"/>
  <c r="G137" i="31"/>
  <c r="M136"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137" i="31"/>
  <c r="F137" i="31"/>
  <c r="L136"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1120"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137" i="31"/>
  <c r="K136"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1120"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137" i="31"/>
  <c r="J136"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1119" i="31"/>
  <c r="F1119" i="31"/>
  <c r="L1118"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1119" i="31"/>
  <c r="K1118"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1119" i="31"/>
  <c r="J1118"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1119" i="31"/>
  <c r="Q1118" i="31"/>
  <c r="I1118"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1119" i="31"/>
  <c r="P1118" i="31"/>
  <c r="H1118"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1119" i="31"/>
  <c r="I1119" i="31"/>
  <c r="O1118" i="31"/>
  <c r="G1118"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1119" i="31"/>
  <c r="H1119" i="31"/>
  <c r="N1118" i="31"/>
  <c r="F1118"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1119" i="31"/>
  <c r="G1119" i="31"/>
  <c r="M1118"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1117" i="31"/>
  <c r="K1116" i="31"/>
  <c r="Q1057" i="31"/>
  <c r="I1057" i="31"/>
  <c r="O1056" i="31"/>
  <c r="G1056" i="31"/>
  <c r="M1055" i="31"/>
  <c r="K1054" i="31"/>
  <c r="Q1179" i="31"/>
  <c r="I1179" i="31"/>
  <c r="O1178" i="31"/>
  <c r="G1178" i="31"/>
  <c r="M1067" i="31"/>
  <c r="K1066" i="31"/>
  <c r="Q1071" i="31"/>
  <c r="I1071" i="31"/>
  <c r="O1070" i="31"/>
  <c r="G1070" i="31"/>
  <c r="M1075" i="31"/>
  <c r="K1074" i="31"/>
  <c r="Q1113" i="31"/>
  <c r="I1113" i="31"/>
  <c r="O1112" i="31"/>
  <c r="G1112" i="31"/>
  <c r="M1063" i="31"/>
  <c r="K1062" i="31"/>
  <c r="Q1105" i="31"/>
  <c r="I1105" i="31"/>
  <c r="O1104" i="31"/>
  <c r="G1104" i="31"/>
  <c r="M1103" i="31"/>
  <c r="K1102" i="31"/>
  <c r="Q1069" i="31"/>
  <c r="I1069" i="31"/>
  <c r="O1068" i="31"/>
  <c r="G1068" i="31"/>
  <c r="M1109" i="31"/>
  <c r="K1108" i="31"/>
  <c r="Q1171" i="31"/>
  <c r="I1171" i="31"/>
  <c r="O1170" i="31"/>
  <c r="G1170" i="31"/>
  <c r="M1129" i="31"/>
  <c r="K1128" i="31"/>
  <c r="Q89" i="31"/>
  <c r="I89" i="31"/>
  <c r="O88" i="31"/>
  <c r="G88" i="31"/>
  <c r="M339" i="31"/>
  <c r="K338" i="31"/>
  <c r="Q91" i="31"/>
  <c r="I91" i="31"/>
  <c r="O90" i="31"/>
  <c r="G90" i="31"/>
  <c r="M337" i="31"/>
  <c r="K336" i="31"/>
  <c r="Q205" i="31"/>
  <c r="I205" i="31"/>
  <c r="O204" i="31"/>
  <c r="G204" i="31"/>
  <c r="M771" i="31"/>
  <c r="K770" i="31"/>
  <c r="Q93" i="31"/>
  <c r="I93" i="31"/>
  <c r="O92" i="31"/>
  <c r="G92" i="31"/>
  <c r="M197" i="31"/>
  <c r="K196" i="31"/>
  <c r="Q83" i="31"/>
  <c r="I83" i="31"/>
  <c r="O82" i="31"/>
  <c r="G82" i="31"/>
  <c r="M193" i="31"/>
  <c r="K192" i="31"/>
  <c r="Q343" i="31"/>
  <c r="I343" i="31"/>
  <c r="O342" i="31"/>
  <c r="G342" i="31"/>
  <c r="M187" i="31"/>
  <c r="K186" i="31"/>
  <c r="Q199" i="31"/>
  <c r="I199" i="31"/>
  <c r="O198" i="31"/>
  <c r="G198" i="31"/>
  <c r="Q275" i="31"/>
  <c r="I275" i="31"/>
  <c r="O274" i="31"/>
  <c r="G274" i="31"/>
  <c r="M267" i="31"/>
  <c r="K266" i="31"/>
  <c r="M145" i="31"/>
  <c r="K144" i="31"/>
  <c r="M87" i="31"/>
  <c r="K86" i="31"/>
  <c r="P1093" i="31"/>
  <c r="H1093" i="31"/>
  <c r="M1092" i="31"/>
  <c r="K1095" i="31"/>
  <c r="Q1094" i="31"/>
  <c r="I1094" i="31"/>
  <c r="O1111" i="31"/>
  <c r="G1111" i="31"/>
  <c r="M1110" i="31"/>
  <c r="J1115" i="31"/>
  <c r="O1114" i="31"/>
  <c r="G1114" i="31"/>
  <c r="M1107" i="31"/>
  <c r="K1106" i="31"/>
  <c r="P1081" i="31"/>
  <c r="H1081" i="31"/>
  <c r="M1080" i="31"/>
  <c r="K1083" i="31"/>
  <c r="Q1082" i="31"/>
  <c r="I1082"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29" i="31"/>
  <c r="I29" i="31"/>
  <c r="O28" i="31"/>
  <c r="G28"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1117" i="31"/>
  <c r="J1116" i="31"/>
  <c r="P1057" i="31"/>
  <c r="H1057" i="31"/>
  <c r="N1056" i="31"/>
  <c r="F1056" i="31"/>
  <c r="L1055" i="31"/>
  <c r="J1054" i="31"/>
  <c r="P1179" i="31"/>
  <c r="H1179" i="31"/>
  <c r="N1178" i="31"/>
  <c r="F1178" i="31"/>
  <c r="L1067" i="31"/>
  <c r="J1066" i="31"/>
  <c r="P1071" i="31"/>
  <c r="H1071" i="31"/>
  <c r="N1070" i="31"/>
  <c r="F1070" i="31"/>
  <c r="L1075" i="31"/>
  <c r="J1074" i="31"/>
  <c r="P1113" i="31"/>
  <c r="H1113" i="31"/>
  <c r="N1112" i="31"/>
  <c r="F1112" i="31"/>
  <c r="L1063" i="31"/>
  <c r="J1062" i="31"/>
  <c r="P1105" i="31"/>
  <c r="H1105" i="31"/>
  <c r="N1104" i="31"/>
  <c r="F1104" i="31"/>
  <c r="L1103" i="31"/>
  <c r="J1102" i="31"/>
  <c r="P1069" i="31"/>
  <c r="H1069" i="31"/>
  <c r="N1068" i="31"/>
  <c r="F1068" i="31"/>
  <c r="L1109" i="31"/>
  <c r="J1108" i="31"/>
  <c r="P1171" i="31"/>
  <c r="H1171" i="31"/>
  <c r="N1170" i="31"/>
  <c r="F1170" i="31"/>
  <c r="L1129" i="31"/>
  <c r="J1128" i="31"/>
  <c r="P89" i="31"/>
  <c r="H89" i="31"/>
  <c r="N88" i="31"/>
  <c r="F88" i="31"/>
  <c r="L339" i="31"/>
  <c r="J338" i="31"/>
  <c r="P91" i="31"/>
  <c r="H91" i="31"/>
  <c r="N90" i="31"/>
  <c r="F90" i="31"/>
  <c r="L337" i="31"/>
  <c r="J336" i="31"/>
  <c r="P205" i="31"/>
  <c r="H205" i="31"/>
  <c r="N204" i="31"/>
  <c r="F204" i="31"/>
  <c r="L771" i="31"/>
  <c r="J770" i="31"/>
  <c r="P93" i="31"/>
  <c r="H93" i="31"/>
  <c r="N92" i="31"/>
  <c r="F92" i="31"/>
  <c r="L197" i="31"/>
  <c r="J196" i="31"/>
  <c r="P83" i="31"/>
  <c r="H83" i="31"/>
  <c r="N82" i="31"/>
  <c r="F82" i="31"/>
  <c r="L193" i="31"/>
  <c r="J192" i="31"/>
  <c r="P343" i="31"/>
  <c r="H343" i="31"/>
  <c r="N342" i="31"/>
  <c r="F342" i="31"/>
  <c r="L187" i="31"/>
  <c r="J186" i="31"/>
  <c r="P199" i="31"/>
  <c r="H199" i="31"/>
  <c r="N198" i="31"/>
  <c r="F198" i="31"/>
  <c r="P275" i="31"/>
  <c r="H275" i="31"/>
  <c r="N274" i="31"/>
  <c r="F274" i="31"/>
  <c r="L267" i="31"/>
  <c r="J266" i="31"/>
  <c r="L145" i="31"/>
  <c r="J144" i="31"/>
  <c r="L87" i="31"/>
  <c r="J86" i="31"/>
  <c r="O1093" i="31"/>
  <c r="G1093" i="31"/>
  <c r="L1092" i="31"/>
  <c r="J1095" i="31"/>
  <c r="P1094" i="31"/>
  <c r="H1094" i="31"/>
  <c r="N1111" i="31"/>
  <c r="F1111" i="31"/>
  <c r="L1110" i="31"/>
  <c r="Q1115" i="31"/>
  <c r="I1115" i="31"/>
  <c r="N1114" i="31"/>
  <c r="F1114" i="31"/>
  <c r="L1107" i="31"/>
  <c r="J1106" i="31"/>
  <c r="O1081" i="31"/>
  <c r="G1081" i="31"/>
  <c r="L1080" i="31"/>
  <c r="J1083" i="31"/>
  <c r="P1082" i="31"/>
  <c r="H1082"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1117" i="31"/>
  <c r="Q1116" i="31"/>
  <c r="I1116" i="31"/>
  <c r="O1057" i="31"/>
  <c r="G1057" i="31"/>
  <c r="M1056" i="31"/>
  <c r="K1055" i="31"/>
  <c r="Q1054" i="31"/>
  <c r="I1054" i="31"/>
  <c r="O1179" i="31"/>
  <c r="G1179" i="31"/>
  <c r="M1178" i="31"/>
  <c r="K1067" i="31"/>
  <c r="Q1066" i="31"/>
  <c r="I1066" i="31"/>
  <c r="O1071" i="31"/>
  <c r="G1071" i="31"/>
  <c r="M1070" i="31"/>
  <c r="K1075" i="31"/>
  <c r="Q1074" i="31"/>
  <c r="I1074" i="31"/>
  <c r="O1113" i="31"/>
  <c r="G1113" i="31"/>
  <c r="M1112" i="31"/>
  <c r="K1063" i="31"/>
  <c r="Q1062" i="31"/>
  <c r="I1062" i="31"/>
  <c r="O1105" i="31"/>
  <c r="G1105" i="31"/>
  <c r="M1104" i="31"/>
  <c r="K1103" i="31"/>
  <c r="Q1102" i="31"/>
  <c r="I1102" i="31"/>
  <c r="O1069" i="31"/>
  <c r="G1069" i="31"/>
  <c r="M1068" i="31"/>
  <c r="K1109" i="31"/>
  <c r="Q1108" i="31"/>
  <c r="I1108" i="31"/>
  <c r="O1171" i="31"/>
  <c r="G1171" i="31"/>
  <c r="M1170" i="31"/>
  <c r="K1129" i="31"/>
  <c r="Q1128" i="31"/>
  <c r="I1128" i="31"/>
  <c r="O89" i="31"/>
  <c r="G89" i="31"/>
  <c r="M88" i="31"/>
  <c r="K339" i="31"/>
  <c r="Q338" i="31"/>
  <c r="I338" i="31"/>
  <c r="O91" i="31"/>
  <c r="G91" i="31"/>
  <c r="M90" i="31"/>
  <c r="K337" i="31"/>
  <c r="Q336" i="31"/>
  <c r="I336" i="31"/>
  <c r="O205" i="31"/>
  <c r="G205" i="31"/>
  <c r="M204" i="31"/>
  <c r="K771" i="31"/>
  <c r="Q770" i="31"/>
  <c r="I770" i="31"/>
  <c r="O93" i="31"/>
  <c r="G93" i="31"/>
  <c r="M92" i="31"/>
  <c r="K197" i="31"/>
  <c r="Q196" i="31"/>
  <c r="I196" i="31"/>
  <c r="O83" i="31"/>
  <c r="G83" i="31"/>
  <c r="M82" i="31"/>
  <c r="K193" i="31"/>
  <c r="Q192" i="31"/>
  <c r="I192" i="31"/>
  <c r="O343" i="31"/>
  <c r="G343" i="31"/>
  <c r="M342" i="31"/>
  <c r="K187" i="31"/>
  <c r="Q186" i="31"/>
  <c r="I186" i="31"/>
  <c r="O199" i="31"/>
  <c r="G199" i="31"/>
  <c r="M198" i="31"/>
  <c r="O275" i="31"/>
  <c r="G275" i="31"/>
  <c r="M274" i="31"/>
  <c r="K267" i="31"/>
  <c r="Q266" i="31"/>
  <c r="I266" i="31"/>
  <c r="K145" i="31"/>
  <c r="Q144" i="31"/>
  <c r="I144" i="31"/>
  <c r="K87" i="31"/>
  <c r="Q86" i="31"/>
  <c r="I86" i="31"/>
  <c r="N1093" i="31"/>
  <c r="F1093" i="31"/>
  <c r="K1092" i="31"/>
  <c r="Q1095" i="31"/>
  <c r="I1095" i="31"/>
  <c r="O1094" i="31"/>
  <c r="G1094" i="31"/>
  <c r="M1111" i="31"/>
  <c r="K1110" i="31"/>
  <c r="P1115" i="31"/>
  <c r="H1115" i="31"/>
  <c r="M1114" i="31"/>
  <c r="K1107" i="31"/>
  <c r="Q1106" i="31"/>
  <c r="I1106" i="31"/>
  <c r="N1081" i="31"/>
  <c r="F1081" i="31"/>
  <c r="K1080" i="31"/>
  <c r="Q1083" i="31"/>
  <c r="I1083" i="31"/>
  <c r="O1082" i="31"/>
  <c r="G1082"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1117" i="31"/>
  <c r="P1116" i="31"/>
  <c r="H1116" i="31"/>
  <c r="N1057" i="31"/>
  <c r="F1057" i="31"/>
  <c r="L1056" i="31"/>
  <c r="J1055" i="31"/>
  <c r="P1054" i="31"/>
  <c r="H1054" i="31"/>
  <c r="N1179" i="31"/>
  <c r="F1179" i="31"/>
  <c r="L1178" i="31"/>
  <c r="J1067" i="31"/>
  <c r="P1066" i="31"/>
  <c r="H1066" i="31"/>
  <c r="N1071" i="31"/>
  <c r="F1071" i="31"/>
  <c r="L1070" i="31"/>
  <c r="J1075" i="31"/>
  <c r="P1074" i="31"/>
  <c r="H1074" i="31"/>
  <c r="N1113" i="31"/>
  <c r="F1113" i="31"/>
  <c r="L1112" i="31"/>
  <c r="J1063" i="31"/>
  <c r="P1062" i="31"/>
  <c r="H1062" i="31"/>
  <c r="N1105" i="31"/>
  <c r="F1105" i="31"/>
  <c r="L1104" i="31"/>
  <c r="J1103" i="31"/>
  <c r="P1102" i="31"/>
  <c r="H1102" i="31"/>
  <c r="N1069" i="31"/>
  <c r="F1069" i="31"/>
  <c r="L1068" i="31"/>
  <c r="J1109" i="31"/>
  <c r="P1108" i="31"/>
  <c r="H1108" i="31"/>
  <c r="N1171" i="31"/>
  <c r="F1171" i="31"/>
  <c r="L1170" i="31"/>
  <c r="J1129" i="31"/>
  <c r="P1128" i="31"/>
  <c r="H1128" i="31"/>
  <c r="N89" i="31"/>
  <c r="F89" i="31"/>
  <c r="L88" i="31"/>
  <c r="J339" i="31"/>
  <c r="P338" i="31"/>
  <c r="H338" i="31"/>
  <c r="N91" i="31"/>
  <c r="F91" i="31"/>
  <c r="L90" i="31"/>
  <c r="J337" i="31"/>
  <c r="P336" i="31"/>
  <c r="H336" i="31"/>
  <c r="N205" i="31"/>
  <c r="F205" i="31"/>
  <c r="L204" i="31"/>
  <c r="J771" i="31"/>
  <c r="P770" i="31"/>
  <c r="H770" i="31"/>
  <c r="N93" i="31"/>
  <c r="F93" i="31"/>
  <c r="L92" i="31"/>
  <c r="J197" i="31"/>
  <c r="P196" i="31"/>
  <c r="H196" i="31"/>
  <c r="N83" i="31"/>
  <c r="F83" i="31"/>
  <c r="L82" i="31"/>
  <c r="J193" i="31"/>
  <c r="P192" i="31"/>
  <c r="H192" i="31"/>
  <c r="N343" i="31"/>
  <c r="F343" i="31"/>
  <c r="L342" i="31"/>
  <c r="J187" i="31"/>
  <c r="P186" i="31"/>
  <c r="H186" i="31"/>
  <c r="N199" i="31"/>
  <c r="F199" i="31"/>
  <c r="L198" i="31"/>
  <c r="N275" i="31"/>
  <c r="F275" i="31"/>
  <c r="L274" i="31"/>
  <c r="J267" i="31"/>
  <c r="P266" i="31"/>
  <c r="H266" i="31"/>
  <c r="J145" i="31"/>
  <c r="P144" i="31"/>
  <c r="H144" i="31"/>
  <c r="J87" i="31"/>
  <c r="P86" i="31"/>
  <c r="H86" i="31"/>
  <c r="M1093" i="31"/>
  <c r="J1092" i="31"/>
  <c r="P1095" i="31"/>
  <c r="H1095" i="31"/>
  <c r="N1094" i="31"/>
  <c r="F1094" i="31"/>
  <c r="L1111" i="31"/>
  <c r="J1110" i="31"/>
  <c r="O1115" i="31"/>
  <c r="G1115" i="31"/>
  <c r="L1114" i="31"/>
  <c r="J1107" i="31"/>
  <c r="P1106" i="31"/>
  <c r="H1106" i="31"/>
  <c r="M1081" i="31"/>
  <c r="J1080" i="31"/>
  <c r="P1083" i="31"/>
  <c r="H1083" i="31"/>
  <c r="N1082" i="31"/>
  <c r="F1082"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1117" i="31"/>
  <c r="I1117" i="31"/>
  <c r="O1116" i="31"/>
  <c r="G1116" i="31"/>
  <c r="M1057" i="31"/>
  <c r="K1056" i="31"/>
  <c r="Q1055" i="31"/>
  <c r="I1055" i="31"/>
  <c r="O1054" i="31"/>
  <c r="G1054" i="31"/>
  <c r="M1179" i="31"/>
  <c r="K1178" i="31"/>
  <c r="Q1067" i="31"/>
  <c r="I1067" i="31"/>
  <c r="O1066" i="31"/>
  <c r="G1066" i="31"/>
  <c r="M1071" i="31"/>
  <c r="K1070" i="31"/>
  <c r="Q1075" i="31"/>
  <c r="I1075" i="31"/>
  <c r="O1074" i="31"/>
  <c r="G1074" i="31"/>
  <c r="M1113" i="31"/>
  <c r="K1112" i="31"/>
  <c r="Q1063" i="31"/>
  <c r="I1063" i="31"/>
  <c r="O1062" i="31"/>
  <c r="G1062" i="31"/>
  <c r="M1105" i="31"/>
  <c r="K1104" i="31"/>
  <c r="Q1103" i="31"/>
  <c r="I1103" i="31"/>
  <c r="O1102" i="31"/>
  <c r="G1102" i="31"/>
  <c r="M1069" i="31"/>
  <c r="K1068" i="31"/>
  <c r="Q1109" i="31"/>
  <c r="I1109" i="31"/>
  <c r="O1108" i="31"/>
  <c r="G1108" i="31"/>
  <c r="M1171" i="31"/>
  <c r="K1170" i="31"/>
  <c r="Q1129" i="31"/>
  <c r="I1129" i="31"/>
  <c r="O1128" i="31"/>
  <c r="G1128" i="31"/>
  <c r="M89" i="31"/>
  <c r="K88" i="31"/>
  <c r="Q339" i="31"/>
  <c r="I339" i="31"/>
  <c r="O338" i="31"/>
  <c r="G338" i="31"/>
  <c r="M91" i="31"/>
  <c r="K90" i="31"/>
  <c r="Q337" i="31"/>
  <c r="I337" i="31"/>
  <c r="O336" i="31"/>
  <c r="G336" i="31"/>
  <c r="M205" i="31"/>
  <c r="K204" i="31"/>
  <c r="Q771" i="31"/>
  <c r="I771" i="31"/>
  <c r="O770" i="31"/>
  <c r="G770" i="31"/>
  <c r="M93" i="31"/>
  <c r="K92" i="31"/>
  <c r="Q197" i="31"/>
  <c r="I197" i="31"/>
  <c r="O196" i="31"/>
  <c r="G196" i="31"/>
  <c r="M83" i="31"/>
  <c r="K82" i="31"/>
  <c r="Q193" i="31"/>
  <c r="I193" i="31"/>
  <c r="O192" i="31"/>
  <c r="G192" i="31"/>
  <c r="M343" i="31"/>
  <c r="K342" i="31"/>
  <c r="Q187" i="31"/>
  <c r="I187" i="31"/>
  <c r="O186" i="31"/>
  <c r="G186" i="31"/>
  <c r="M199" i="31"/>
  <c r="K198" i="31"/>
  <c r="M275" i="31"/>
  <c r="K274" i="31"/>
  <c r="Q267" i="31"/>
  <c r="I267" i="31"/>
  <c r="O266" i="31"/>
  <c r="G266" i="31"/>
  <c r="Q145" i="31"/>
  <c r="I145" i="31"/>
  <c r="O144" i="31"/>
  <c r="G144" i="31"/>
  <c r="Q87" i="31"/>
  <c r="I87" i="31"/>
  <c r="O86" i="31"/>
  <c r="G86" i="31"/>
  <c r="L1093" i="31"/>
  <c r="Q1092" i="31"/>
  <c r="I1092" i="31"/>
  <c r="O1095" i="31"/>
  <c r="G1095" i="31"/>
  <c r="M1094" i="31"/>
  <c r="K1111" i="31"/>
  <c r="Q1110" i="31"/>
  <c r="I1110" i="31"/>
  <c r="N1115" i="31"/>
  <c r="F1115" i="31"/>
  <c r="K1114" i="31"/>
  <c r="Q1107" i="31"/>
  <c r="I1107" i="31"/>
  <c r="O1106" i="31"/>
  <c r="G1106" i="31"/>
  <c r="L1081" i="31"/>
  <c r="Q1080" i="31"/>
  <c r="I1080" i="31"/>
  <c r="O1083" i="31"/>
  <c r="G1083" i="31"/>
  <c r="M1082"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29" i="31"/>
  <c r="K28"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1117" i="31"/>
  <c r="H1117" i="31"/>
  <c r="N1116" i="31"/>
  <c r="F1116" i="31"/>
  <c r="L1057" i="31"/>
  <c r="J1056" i="31"/>
  <c r="P1055" i="31"/>
  <c r="H1055" i="31"/>
  <c r="N1054" i="31"/>
  <c r="F1054" i="31"/>
  <c r="L1179" i="31"/>
  <c r="J1178" i="31"/>
  <c r="P1067" i="31"/>
  <c r="H1067" i="31"/>
  <c r="N1066" i="31"/>
  <c r="F1066" i="31"/>
  <c r="L1071" i="31"/>
  <c r="J1070" i="31"/>
  <c r="P1075" i="31"/>
  <c r="H1075" i="31"/>
  <c r="N1074" i="31"/>
  <c r="F1074" i="31"/>
  <c r="L1113" i="31"/>
  <c r="J1112" i="31"/>
  <c r="P1063" i="31"/>
  <c r="H1063" i="31"/>
  <c r="N1062" i="31"/>
  <c r="F1062" i="31"/>
  <c r="L1105" i="31"/>
  <c r="J1104" i="31"/>
  <c r="P1103" i="31"/>
  <c r="H1103" i="31"/>
  <c r="N1102" i="31"/>
  <c r="F1102" i="31"/>
  <c r="L1069" i="31"/>
  <c r="J1068" i="31"/>
  <c r="P1109" i="31"/>
  <c r="H1109" i="31"/>
  <c r="N1108" i="31"/>
  <c r="F1108" i="31"/>
  <c r="L1171" i="31"/>
  <c r="J1170" i="31"/>
  <c r="P1129" i="31"/>
  <c r="H1129" i="31"/>
  <c r="N1128" i="31"/>
  <c r="F1128" i="31"/>
  <c r="L89" i="31"/>
  <c r="J88" i="31"/>
  <c r="P339" i="31"/>
  <c r="H339" i="31"/>
  <c r="N338" i="31"/>
  <c r="F338" i="31"/>
  <c r="L91" i="31"/>
  <c r="J90" i="31"/>
  <c r="P337" i="31"/>
  <c r="H337" i="31"/>
  <c r="N336" i="31"/>
  <c r="F336" i="31"/>
  <c r="L205" i="31"/>
  <c r="J204" i="31"/>
  <c r="P771" i="31"/>
  <c r="H771" i="31"/>
  <c r="N770" i="31"/>
  <c r="F770" i="31"/>
  <c r="L93" i="31"/>
  <c r="J92" i="31"/>
  <c r="P197" i="31"/>
  <c r="H197" i="31"/>
  <c r="N196" i="31"/>
  <c r="F196" i="31"/>
  <c r="L83" i="31"/>
  <c r="J82" i="31"/>
  <c r="P193" i="31"/>
  <c r="H193" i="31"/>
  <c r="N192" i="31"/>
  <c r="F192" i="31"/>
  <c r="L343" i="31"/>
  <c r="J342" i="31"/>
  <c r="P187" i="31"/>
  <c r="H187" i="31"/>
  <c r="N186" i="31"/>
  <c r="F186" i="31"/>
  <c r="L199" i="31"/>
  <c r="J198" i="31"/>
  <c r="L275" i="31"/>
  <c r="J274" i="31"/>
  <c r="P267" i="31"/>
  <c r="H267" i="31"/>
  <c r="N266" i="31"/>
  <c r="F266" i="31"/>
  <c r="P145" i="31"/>
  <c r="H145" i="31"/>
  <c r="N144" i="31"/>
  <c r="F144" i="31"/>
  <c r="P87" i="31"/>
  <c r="H87" i="31"/>
  <c r="N86" i="31"/>
  <c r="F86" i="31"/>
  <c r="K1093" i="31"/>
  <c r="P1092" i="31"/>
  <c r="H1092" i="31"/>
  <c r="N1095" i="31"/>
  <c r="F1095" i="31"/>
  <c r="L1094" i="31"/>
  <c r="J1111" i="31"/>
  <c r="P1110" i="31"/>
  <c r="H1110" i="31"/>
  <c r="M1115" i="31"/>
  <c r="J1114" i="31"/>
  <c r="P1107" i="31"/>
  <c r="H1107" i="31"/>
  <c r="N1106" i="31"/>
  <c r="F1106" i="31"/>
  <c r="K1081" i="31"/>
  <c r="P1080" i="31"/>
  <c r="H1080" i="31"/>
  <c r="N1083" i="31"/>
  <c r="F1083" i="31"/>
  <c r="L1082"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29"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1117" i="31"/>
  <c r="G1117" i="31"/>
  <c r="M1116" i="31"/>
  <c r="K1057" i="31"/>
  <c r="Q1056" i="31"/>
  <c r="I1056" i="31"/>
  <c r="O1055" i="31"/>
  <c r="G1055" i="31"/>
  <c r="M1054" i="31"/>
  <c r="K1179" i="31"/>
  <c r="Q1178" i="31"/>
  <c r="I1178" i="31"/>
  <c r="O1067" i="31"/>
  <c r="G1067" i="31"/>
  <c r="M1066" i="31"/>
  <c r="K1071" i="31"/>
  <c r="Q1070" i="31"/>
  <c r="I1070" i="31"/>
  <c r="O1075" i="31"/>
  <c r="G1075" i="31"/>
  <c r="M1074" i="31"/>
  <c r="K1113" i="31"/>
  <c r="Q1112" i="31"/>
  <c r="I1112" i="31"/>
  <c r="O1063" i="31"/>
  <c r="G1063" i="31"/>
  <c r="M1062" i="31"/>
  <c r="K1105" i="31"/>
  <c r="Q1104" i="31"/>
  <c r="I1104" i="31"/>
  <c r="O1103" i="31"/>
  <c r="G1103" i="31"/>
  <c r="M1102" i="31"/>
  <c r="K1069" i="31"/>
  <c r="Q1068" i="31"/>
  <c r="I1068" i="31"/>
  <c r="O1109" i="31"/>
  <c r="G1109" i="31"/>
  <c r="M1108" i="31"/>
  <c r="K1171" i="31"/>
  <c r="Q1170" i="31"/>
  <c r="I1170" i="31"/>
  <c r="O1129" i="31"/>
  <c r="G1129" i="31"/>
  <c r="M1128" i="31"/>
  <c r="K89" i="31"/>
  <c r="Q88" i="31"/>
  <c r="I88" i="31"/>
  <c r="O339" i="31"/>
  <c r="G339" i="31"/>
  <c r="M338" i="31"/>
  <c r="K91" i="31"/>
  <c r="Q90" i="31"/>
  <c r="I90" i="31"/>
  <c r="O337" i="31"/>
  <c r="G337" i="31"/>
  <c r="M336" i="31"/>
  <c r="K205" i="31"/>
  <c r="Q204" i="31"/>
  <c r="I204" i="31"/>
  <c r="O771" i="31"/>
  <c r="G771" i="31"/>
  <c r="M770" i="31"/>
  <c r="K93" i="31"/>
  <c r="Q92" i="31"/>
  <c r="I92" i="31"/>
  <c r="O197" i="31"/>
  <c r="G197" i="31"/>
  <c r="M196" i="31"/>
  <c r="K83" i="31"/>
  <c r="Q82" i="31"/>
  <c r="I82" i="31"/>
  <c r="O193" i="31"/>
  <c r="G193" i="31"/>
  <c r="M192" i="31"/>
  <c r="K343" i="31"/>
  <c r="Q342" i="31"/>
  <c r="I342" i="31"/>
  <c r="O187" i="31"/>
  <c r="G187" i="31"/>
  <c r="M186" i="31"/>
  <c r="K199" i="31"/>
  <c r="Q198" i="31"/>
  <c r="I198" i="31"/>
  <c r="K275" i="31"/>
  <c r="Q274" i="31"/>
  <c r="I274" i="31"/>
  <c r="O267" i="31"/>
  <c r="G267" i="31"/>
  <c r="M266" i="31"/>
  <c r="O145" i="31"/>
  <c r="G145" i="31"/>
  <c r="M144" i="31"/>
  <c r="O87" i="31"/>
  <c r="G87" i="31"/>
  <c r="M86" i="31"/>
  <c r="J1093" i="31"/>
  <c r="O1092" i="31"/>
  <c r="G1092" i="31"/>
  <c r="M1095" i="31"/>
  <c r="K1094" i="31"/>
  <c r="Q1111" i="31"/>
  <c r="I1111" i="31"/>
  <c r="O1110" i="31"/>
  <c r="G1110" i="31"/>
  <c r="L1115" i="31"/>
  <c r="Q1114" i="31"/>
  <c r="I1114" i="31"/>
  <c r="O1107" i="31"/>
  <c r="G1107" i="31"/>
  <c r="M1106" i="31"/>
  <c r="J1081" i="31"/>
  <c r="O1080" i="31"/>
  <c r="G1080" i="31"/>
  <c r="M1083" i="31"/>
  <c r="K1082"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29" i="31"/>
  <c r="Q28" i="31"/>
  <c r="I28"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1117" i="31"/>
  <c r="F1117" i="31"/>
  <c r="L1116" i="31"/>
  <c r="J1057" i="31"/>
  <c r="P1056" i="31"/>
  <c r="H1056" i="31"/>
  <c r="N1055" i="31"/>
  <c r="F1055" i="31"/>
  <c r="L1054" i="31"/>
  <c r="J1179" i="31"/>
  <c r="P1178" i="31"/>
  <c r="H1178" i="31"/>
  <c r="N1067" i="31"/>
  <c r="F1067" i="31"/>
  <c r="L1066" i="31"/>
  <c r="J1071" i="31"/>
  <c r="P1070" i="31"/>
  <c r="H1070" i="31"/>
  <c r="N1075" i="31"/>
  <c r="F1075" i="31"/>
  <c r="L1074" i="31"/>
  <c r="J1113" i="31"/>
  <c r="P1112" i="31"/>
  <c r="H1112" i="31"/>
  <c r="N1063" i="31"/>
  <c r="F1063" i="31"/>
  <c r="L1062" i="31"/>
  <c r="J1105" i="31"/>
  <c r="P1104" i="31"/>
  <c r="H1104" i="31"/>
  <c r="N1103" i="31"/>
  <c r="F1103" i="31"/>
  <c r="L1102" i="31"/>
  <c r="J1069" i="31"/>
  <c r="P1068" i="31"/>
  <c r="H1068" i="31"/>
  <c r="N1109" i="31"/>
  <c r="F1109" i="31"/>
  <c r="L1108" i="31"/>
  <c r="J1171" i="31"/>
  <c r="P1170" i="31"/>
  <c r="H1170" i="31"/>
  <c r="N1129" i="31"/>
  <c r="F1129" i="31"/>
  <c r="L1128" i="31"/>
  <c r="J89" i="31"/>
  <c r="P88" i="31"/>
  <c r="H88" i="31"/>
  <c r="N339" i="31"/>
  <c r="F339" i="31"/>
  <c r="L338" i="31"/>
  <c r="J91" i="31"/>
  <c r="P90" i="31"/>
  <c r="H90" i="31"/>
  <c r="N337" i="31"/>
  <c r="F337" i="31"/>
  <c r="L336" i="31"/>
  <c r="J205" i="31"/>
  <c r="P204" i="31"/>
  <c r="H204" i="31"/>
  <c r="N771" i="31"/>
  <c r="F771" i="31"/>
  <c r="L770" i="31"/>
  <c r="J93" i="31"/>
  <c r="P92" i="31"/>
  <c r="H92" i="31"/>
  <c r="N197" i="31"/>
  <c r="F197" i="31"/>
  <c r="L196" i="31"/>
  <c r="J83" i="31"/>
  <c r="P82" i="31"/>
  <c r="H82" i="31"/>
  <c r="N193" i="31"/>
  <c r="F193" i="31"/>
  <c r="L192" i="31"/>
  <c r="J343" i="31"/>
  <c r="P342" i="31"/>
  <c r="H342" i="31"/>
  <c r="N187" i="31"/>
  <c r="F187" i="31"/>
  <c r="L186" i="31"/>
  <c r="J199" i="31"/>
  <c r="P198" i="31"/>
  <c r="H198" i="31"/>
  <c r="J275" i="31"/>
  <c r="P274" i="31"/>
  <c r="H274" i="31"/>
  <c r="N267" i="31"/>
  <c r="F267" i="31"/>
  <c r="L266" i="31"/>
  <c r="N145" i="31"/>
  <c r="F145" i="31"/>
  <c r="L144" i="31"/>
  <c r="N87" i="31"/>
  <c r="F87" i="31"/>
  <c r="L86" i="31"/>
  <c r="Q1093" i="31"/>
  <c r="I1093" i="31"/>
  <c r="N1092" i="31"/>
  <c r="F1092" i="31"/>
  <c r="L1095" i="31"/>
  <c r="J1094" i="31"/>
  <c r="P1111" i="31"/>
  <c r="H1111" i="31"/>
  <c r="N1110" i="31"/>
  <c r="F1110" i="31"/>
  <c r="K1115" i="31"/>
  <c r="P1114" i="31"/>
  <c r="H1114" i="31"/>
  <c r="N1107" i="31"/>
  <c r="F1107" i="31"/>
  <c r="L1106" i="31"/>
  <c r="Q1081" i="31"/>
  <c r="I1081" i="31"/>
  <c r="N1080" i="31"/>
  <c r="F1080" i="31"/>
  <c r="L1083" i="31"/>
  <c r="J1082"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29" i="31"/>
  <c r="J28" i="31"/>
  <c r="K1151" i="31"/>
  <c r="L1150" i="31"/>
  <c r="P1149" i="31"/>
  <c r="G1149" i="31"/>
  <c r="M1148" i="31"/>
  <c r="K1147" i="31"/>
  <c r="Q1146" i="31"/>
  <c r="I1146" i="31"/>
  <c r="O101" i="31"/>
  <c r="M100" i="31"/>
  <c r="Q1144" i="31"/>
  <c r="O1123" i="31"/>
  <c r="M1122" i="31"/>
  <c r="O1144" i="31"/>
  <c r="H1158" i="31"/>
  <c r="L1156" i="31"/>
  <c r="P394" i="31"/>
  <c r="F1155" i="31"/>
  <c r="L1153" i="31"/>
  <c r="J1152" i="31"/>
  <c r="G29" i="31"/>
  <c r="H28"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29" i="31"/>
  <c r="F28"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29" i="31"/>
  <c r="P28"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29" i="31"/>
  <c r="N28" i="31"/>
  <c r="P1151" i="31"/>
  <c r="Q1150" i="31"/>
  <c r="F1150" i="31"/>
  <c r="K1149" i="31"/>
  <c r="P1148" i="31"/>
  <c r="H1148" i="31"/>
  <c r="N1147" i="31"/>
  <c r="F1147" i="31"/>
  <c r="L1146" i="31"/>
  <c r="J101" i="31"/>
  <c r="H100" i="31"/>
  <c r="F1145" i="31"/>
  <c r="J1123" i="31"/>
  <c r="H1122" i="31"/>
  <c r="O1122" i="31"/>
  <c r="F1157" i="31"/>
  <c r="J395" i="31"/>
  <c r="N1155" i="31"/>
  <c r="Q1152" i="31"/>
  <c r="N29" i="31"/>
  <c r="M28" i="31"/>
  <c r="N1151" i="31"/>
  <c r="P1150" i="31"/>
  <c r="J1149" i="31"/>
  <c r="O1148" i="31"/>
  <c r="G1148" i="31"/>
  <c r="M1147" i="31"/>
  <c r="K1146" i="31"/>
  <c r="Q101" i="31"/>
  <c r="I101" i="31"/>
  <c r="O100" i="31"/>
  <c r="G100" i="31"/>
  <c r="M1145" i="31"/>
  <c r="K1144" i="31"/>
  <c r="I1123" i="31"/>
  <c r="P1156" i="31"/>
  <c r="F395" i="31"/>
  <c r="J1155" i="31"/>
  <c r="P1152" i="31"/>
  <c r="J29" i="31"/>
  <c r="L28"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59" i="31" l="1"/>
  <c r="R1136" i="31"/>
  <c r="R1125" i="31"/>
  <c r="R125" i="31"/>
  <c r="R49" i="31"/>
  <c r="R78" i="31"/>
  <c r="R81" i="31"/>
  <c r="R1089" i="31"/>
  <c r="R386" i="31"/>
  <c r="R387" i="31"/>
  <c r="R302" i="31"/>
  <c r="R1127" i="31"/>
  <c r="R63" i="31"/>
  <c r="R1085" i="31"/>
  <c r="R249" i="31"/>
  <c r="R67" i="31"/>
  <c r="R213" i="31"/>
  <c r="R77" i="31"/>
  <c r="R212" i="31"/>
  <c r="R1137" i="31"/>
  <c r="R97" i="31"/>
  <c r="R60" i="31"/>
  <c r="R270" i="31"/>
  <c r="R96" i="31"/>
  <c r="R1126" i="31"/>
  <c r="R124" i="31"/>
  <c r="R48" i="31"/>
  <c r="R138" i="31"/>
  <c r="R139" i="31"/>
  <c r="R322" i="31"/>
  <c r="R333" i="31"/>
  <c r="R66" i="31"/>
  <c r="R33" i="31"/>
  <c r="R58" i="31"/>
  <c r="R79" i="31"/>
  <c r="R1124" i="31"/>
  <c r="R80" i="31"/>
  <c r="R50" i="31"/>
  <c r="R323" i="31"/>
  <c r="R32" i="31"/>
  <c r="R303" i="31"/>
  <c r="R61" i="31"/>
  <c r="R51" i="31"/>
  <c r="R271" i="31"/>
  <c r="R76" i="31"/>
  <c r="R332" i="31"/>
  <c r="R62" i="31"/>
  <c r="R1088" i="31"/>
  <c r="R1084" i="31"/>
  <c r="R248" i="31"/>
  <c r="R931" i="31"/>
  <c r="R55" i="31"/>
  <c r="R122" i="31"/>
  <c r="R348" i="31"/>
  <c r="R1092" i="31"/>
  <c r="R452" i="31"/>
  <c r="R1148" i="31"/>
  <c r="R29" i="31"/>
  <c r="R770" i="31"/>
  <c r="R1108"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279" i="31"/>
  <c r="R1064" i="31"/>
  <c r="R239" i="31"/>
  <c r="R350" i="31"/>
  <c r="R288" i="31"/>
  <c r="R1079" i="31"/>
  <c r="R157" i="31"/>
  <c r="R285" i="31"/>
  <c r="R177" i="31"/>
  <c r="R174" i="31"/>
  <c r="R178" i="31"/>
  <c r="R194" i="31"/>
  <c r="R170" i="31"/>
  <c r="R263" i="31"/>
  <c r="R85" i="31"/>
  <c r="R286" i="31"/>
  <c r="R27" i="31"/>
  <c r="R395" i="31"/>
  <c r="R1159" i="31"/>
  <c r="R105" i="31"/>
  <c r="R1107" i="31"/>
  <c r="R468" i="31"/>
  <c r="R725" i="31"/>
  <c r="R718" i="31"/>
  <c r="R464" i="31"/>
  <c r="R1169" i="31"/>
  <c r="R1067" i="31"/>
  <c r="R403" i="31"/>
  <c r="R419" i="31"/>
  <c r="R435" i="31"/>
  <c r="R640" i="31"/>
  <c r="R786" i="31"/>
  <c r="R747" i="31"/>
  <c r="R763" i="31"/>
  <c r="R777" i="31"/>
  <c r="R132" i="31"/>
  <c r="R71" i="31"/>
  <c r="R353" i="31"/>
  <c r="R729" i="31"/>
  <c r="R806" i="31"/>
  <c r="R356" i="31"/>
  <c r="R282" i="31"/>
  <c r="R68" i="31"/>
  <c r="R45" i="31"/>
  <c r="R100" i="31"/>
  <c r="R1123" i="31"/>
  <c r="R1153" i="31"/>
  <c r="R1165" i="31"/>
  <c r="R267" i="31"/>
  <c r="R197" i="31"/>
  <c r="R1129" i="31"/>
  <c r="R1075" i="31"/>
  <c r="R399" i="31"/>
  <c r="R415" i="31"/>
  <c r="R431" i="31"/>
  <c r="R450" i="31"/>
  <c r="R1163" i="31"/>
  <c r="R199" i="31"/>
  <c r="R205" i="31"/>
  <c r="R1069" i="31"/>
  <c r="R1179" i="31"/>
  <c r="R405" i="31"/>
  <c r="R421" i="31"/>
  <c r="R437" i="31"/>
  <c r="R1081" i="31"/>
  <c r="R1114"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1118" i="31"/>
  <c r="R710" i="31"/>
  <c r="R726" i="31"/>
  <c r="R720" i="31"/>
  <c r="R736" i="31"/>
  <c r="R752" i="31"/>
  <c r="R768" i="31"/>
  <c r="R782" i="31"/>
  <c r="R787" i="31"/>
  <c r="R727" i="31"/>
  <c r="R743" i="31"/>
  <c r="R759" i="31"/>
  <c r="R775" i="31"/>
  <c r="R738" i="31"/>
  <c r="R754" i="31"/>
  <c r="R136"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12" i="31"/>
  <c r="R368" i="31"/>
  <c r="R190" i="31"/>
  <c r="R1034" i="31"/>
  <c r="R1050" i="31"/>
  <c r="R358" i="31"/>
  <c r="R374" i="31"/>
  <c r="R1037" i="31"/>
  <c r="R1053" i="31"/>
  <c r="R361" i="31"/>
  <c r="R377" i="31"/>
  <c r="R290" i="31"/>
  <c r="R57" i="31"/>
  <c r="R389" i="31"/>
  <c r="R10" i="31"/>
  <c r="R292" i="31"/>
  <c r="R150" i="31"/>
  <c r="R1072" i="31"/>
  <c r="R64" i="31"/>
  <c r="R200" i="31"/>
  <c r="R13" i="31"/>
  <c r="R1096" i="31"/>
  <c r="R257" i="31"/>
  <c r="R201" i="31"/>
  <c r="R15" i="31"/>
  <c r="R163" i="31"/>
  <c r="R16" i="31"/>
  <c r="R309" i="31"/>
  <c r="R340" i="31"/>
  <c r="R19" i="31"/>
  <c r="R109" i="31"/>
  <c r="R208" i="31"/>
  <c r="R1172" i="31"/>
  <c r="R116" i="31"/>
  <c r="R162" i="31"/>
  <c r="R224" i="31"/>
  <c r="R110" i="31"/>
  <c r="R215" i="31"/>
  <c r="R355" i="31"/>
  <c r="R352" i="31"/>
  <c r="R25" i="31"/>
  <c r="R119" i="31"/>
  <c r="R230" i="31"/>
  <c r="R216" i="31"/>
  <c r="R378" i="31"/>
  <c r="R1131" i="31"/>
  <c r="R1140" i="31"/>
  <c r="R31" i="31"/>
  <c r="R1135" i="31"/>
  <c r="R243" i="31"/>
  <c r="R1157" i="31"/>
  <c r="R1147" i="31"/>
  <c r="R1151" i="31"/>
  <c r="R1110" i="31"/>
  <c r="R1160" i="31"/>
  <c r="R86" i="31"/>
  <c r="R186" i="31"/>
  <c r="R336" i="31"/>
  <c r="R1102" i="31"/>
  <c r="R1054" i="31"/>
  <c r="R406" i="31"/>
  <c r="R422" i="31"/>
  <c r="R438" i="31"/>
  <c r="R448" i="31"/>
  <c r="R120" i="31"/>
  <c r="R1086" i="31"/>
  <c r="R198" i="31"/>
  <c r="R204"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5" i="31"/>
  <c r="R367" i="31"/>
  <c r="R189" i="31"/>
  <c r="R251" i="31"/>
  <c r="R54" i="31"/>
  <c r="R154" i="31"/>
  <c r="R211" i="31"/>
  <c r="R241" i="31"/>
  <c r="R173" i="31"/>
  <c r="R344" i="31"/>
  <c r="R206" i="31"/>
  <c r="R1073" i="31"/>
  <c r="R65" i="31"/>
  <c r="R351" i="31"/>
  <c r="R289" i="31"/>
  <c r="R264" i="31"/>
  <c r="R261" i="31"/>
  <c r="R326" i="31"/>
  <c r="R126" i="31"/>
  <c r="R1058" i="31"/>
  <c r="R299" i="31"/>
  <c r="R318" i="31"/>
  <c r="R148" i="31"/>
  <c r="R319" i="31"/>
  <c r="R298" i="31"/>
  <c r="R14" i="31"/>
  <c r="R225" i="31"/>
  <c r="R111" i="31"/>
  <c r="R1061" i="31"/>
  <c r="R30" i="31"/>
  <c r="R287" i="31"/>
  <c r="R142" i="31"/>
  <c r="R41" i="31"/>
  <c r="R44" i="31"/>
  <c r="R231" i="31"/>
  <c r="R221" i="31"/>
  <c r="R220" i="31"/>
  <c r="R1146" i="31"/>
  <c r="R28" i="31"/>
  <c r="R1149" i="31"/>
  <c r="R1155" i="31"/>
  <c r="R1161" i="31"/>
  <c r="R145" i="31"/>
  <c r="R193" i="31"/>
  <c r="R339" i="31"/>
  <c r="R1063" i="31"/>
  <c r="R1117" i="31"/>
  <c r="R411" i="31"/>
  <c r="R427" i="31"/>
  <c r="R443" i="31"/>
  <c r="R1106" i="31"/>
  <c r="R121" i="31"/>
  <c r="R275" i="31"/>
  <c r="R93"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137" i="31"/>
  <c r="R785" i="31"/>
  <c r="R734" i="31"/>
  <c r="R750" i="31"/>
  <c r="R766" i="31"/>
  <c r="R780" i="31"/>
  <c r="R789" i="31"/>
  <c r="R1121"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304" i="31"/>
  <c r="R364" i="31"/>
  <c r="R202" i="31"/>
  <c r="R1030" i="31"/>
  <c r="R1046" i="31"/>
  <c r="R316" i="31"/>
  <c r="R370" i="31"/>
  <c r="R268" i="31"/>
  <c r="R1033" i="31"/>
  <c r="R1049" i="31"/>
  <c r="R321" i="31"/>
  <c r="R373" i="31"/>
  <c r="R229" i="31"/>
  <c r="R281" i="31"/>
  <c r="R334" i="31"/>
  <c r="R210" i="31"/>
  <c r="R240" i="31"/>
  <c r="R1078" i="31"/>
  <c r="R156" i="31"/>
  <c r="R69" i="31"/>
  <c r="R74" i="31"/>
  <c r="R166" i="31"/>
  <c r="R127" i="31"/>
  <c r="R75" i="31"/>
  <c r="R140" i="31"/>
  <c r="R315" i="31"/>
  <c r="R171" i="31"/>
  <c r="R219" i="31"/>
  <c r="R265" i="31"/>
  <c r="R185" i="31"/>
  <c r="R1177" i="31"/>
  <c r="R160" i="31"/>
  <c r="R330" i="31"/>
  <c r="R112" i="31"/>
  <c r="R328" i="31"/>
  <c r="R106" i="31"/>
  <c r="R277" i="31"/>
  <c r="R1101" i="31"/>
  <c r="R214" i="31"/>
  <c r="R354" i="31"/>
  <c r="R129" i="31"/>
  <c r="R1100" i="31"/>
  <c r="R246" i="31"/>
  <c r="R1099" i="31"/>
  <c r="R21" i="31"/>
  <c r="R42" i="31"/>
  <c r="R236" i="31"/>
  <c r="R39" i="31"/>
  <c r="R47" i="31"/>
  <c r="R104" i="31"/>
  <c r="R1156" i="31"/>
  <c r="R102" i="31"/>
  <c r="R274" i="31"/>
  <c r="R92"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1120" i="31"/>
  <c r="R820" i="31"/>
  <c r="R836" i="31"/>
  <c r="R790" i="31"/>
  <c r="R818" i="31"/>
  <c r="R834" i="31"/>
  <c r="R850" i="31"/>
  <c r="R857" i="31"/>
  <c r="R873" i="31"/>
  <c r="R889" i="31"/>
  <c r="R905" i="31"/>
  <c r="R921" i="31"/>
  <c r="R961" i="31"/>
  <c r="R993" i="31"/>
  <c r="R1023" i="31"/>
  <c r="R1039" i="31"/>
  <c r="R9" i="31"/>
  <c r="R363" i="31"/>
  <c r="R273" i="31"/>
  <c r="R133" i="31"/>
  <c r="R172" i="31"/>
  <c r="R253" i="31"/>
  <c r="R226" i="31"/>
  <c r="R195" i="31"/>
  <c r="R146" i="31"/>
  <c r="R141" i="31"/>
  <c r="R346" i="31"/>
  <c r="R329" i="31"/>
  <c r="R107" i="31"/>
  <c r="R22" i="31"/>
  <c r="R247" i="31"/>
  <c r="R26" i="31"/>
  <c r="R1158" i="31"/>
  <c r="R87" i="31"/>
  <c r="R187" i="31"/>
  <c r="R337" i="31"/>
  <c r="R1103" i="31"/>
  <c r="R1055" i="31"/>
  <c r="R407" i="31"/>
  <c r="R423" i="31"/>
  <c r="R439" i="31"/>
  <c r="R1095" i="31"/>
  <c r="R103" i="31"/>
  <c r="R1094" i="31"/>
  <c r="R83" i="31"/>
  <c r="R89" i="31"/>
  <c r="R111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53" i="31"/>
  <c r="R1020" i="31"/>
  <c r="R1036" i="31"/>
  <c r="R1052" i="31"/>
  <c r="R360" i="31"/>
  <c r="R376" i="31"/>
  <c r="R234" i="31"/>
  <c r="R1026" i="31"/>
  <c r="R1042" i="31"/>
  <c r="R134" i="31"/>
  <c r="R366" i="31"/>
  <c r="R188" i="31"/>
  <c r="R1029" i="31"/>
  <c r="R1045" i="31"/>
  <c r="R313" i="31"/>
  <c r="R369" i="31"/>
  <c r="R191" i="31"/>
  <c r="R155" i="31"/>
  <c r="R11" i="31"/>
  <c r="R278" i="31"/>
  <c r="R238" i="31"/>
  <c r="R1132" i="31"/>
  <c r="R310" i="31"/>
  <c r="R164" i="31"/>
  <c r="R167" i="31"/>
  <c r="R168" i="31"/>
  <c r="R232" i="31"/>
  <c r="R227" i="31"/>
  <c r="R258" i="31"/>
  <c r="R153" i="31"/>
  <c r="R152" i="31"/>
  <c r="R169" i="31"/>
  <c r="R233" i="31"/>
  <c r="R296" i="31"/>
  <c r="R149" i="31"/>
  <c r="R131" i="31"/>
  <c r="R209" i="31"/>
  <c r="R1173" i="31"/>
  <c r="R117" i="31"/>
  <c r="R18" i="31"/>
  <c r="R108" i="31"/>
  <c r="R324" i="31"/>
  <c r="R1174" i="31"/>
  <c r="R118" i="31"/>
  <c r="R245" i="31"/>
  <c r="R1060" i="31"/>
  <c r="R276" i="31"/>
  <c r="R95" i="31"/>
  <c r="R182" i="31"/>
  <c r="R223" i="31"/>
  <c r="R1098" i="31"/>
  <c r="R36" i="31"/>
  <c r="R1138" i="31"/>
  <c r="R1134" i="31"/>
  <c r="R242" i="31"/>
  <c r="R379" i="31"/>
  <c r="R1141" i="31"/>
  <c r="R1144" i="31"/>
  <c r="R101" i="31"/>
  <c r="R1145" i="31"/>
  <c r="R394" i="31"/>
  <c r="R1168" i="31"/>
  <c r="R1083" i="31"/>
  <c r="R266" i="31"/>
  <c r="R196" i="31"/>
  <c r="R1128" i="31"/>
  <c r="R1074" i="31"/>
  <c r="R398" i="31"/>
  <c r="R414" i="31"/>
  <c r="R430" i="31"/>
  <c r="R446" i="31"/>
  <c r="R1154" i="31"/>
  <c r="R1166" i="31"/>
  <c r="R1111" i="31"/>
  <c r="R82" i="31"/>
  <c r="R88" i="31"/>
  <c r="R111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56" i="31"/>
  <c r="R388" i="31"/>
  <c r="R1091" i="31"/>
  <c r="R250" i="31"/>
  <c r="R291" i="31"/>
  <c r="R284" i="31"/>
  <c r="R176" i="31"/>
  <c r="R311" i="31"/>
  <c r="R165" i="31"/>
  <c r="R301" i="31"/>
  <c r="R357" i="31"/>
  <c r="R283" i="31"/>
  <c r="R1097" i="31"/>
  <c r="R1133" i="31"/>
  <c r="R327" i="31"/>
  <c r="R254" i="31"/>
  <c r="R260" i="31"/>
  <c r="R12" i="31"/>
  <c r="R306" i="31"/>
  <c r="R123" i="31"/>
  <c r="R262" i="31"/>
  <c r="R297" i="31"/>
  <c r="R349" i="31"/>
  <c r="R308" i="31"/>
  <c r="R325" i="31"/>
  <c r="R1175" i="31"/>
  <c r="R1077" i="31"/>
  <c r="R84" i="31"/>
  <c r="R1139" i="31"/>
  <c r="R24" i="31"/>
  <c r="R183" i="31"/>
  <c r="R217" i="31"/>
  <c r="R20" i="31"/>
  <c r="R1150" i="31"/>
  <c r="R771" i="31"/>
  <c r="R1109" i="31"/>
  <c r="R1167" i="31"/>
  <c r="R1082" i="31"/>
  <c r="R343" i="31"/>
  <c r="R91" i="31"/>
  <c r="R1105"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320" i="31"/>
  <c r="R372" i="31"/>
  <c r="R52" i="31"/>
  <c r="R1022" i="31"/>
  <c r="R1038" i="31"/>
  <c r="R8" i="31"/>
  <c r="R362" i="31"/>
  <c r="R272" i="31"/>
  <c r="R1025" i="31"/>
  <c r="R1041" i="31"/>
  <c r="R305" i="31"/>
  <c r="R365" i="31"/>
  <c r="R203" i="31"/>
  <c r="R1065" i="31"/>
  <c r="R335" i="31"/>
  <c r="R1090" i="31"/>
  <c r="R98" i="31"/>
  <c r="R158" i="31"/>
  <c r="R72" i="31"/>
  <c r="R694" i="31"/>
  <c r="R255" i="31"/>
  <c r="R307" i="31"/>
  <c r="R70" i="31"/>
  <c r="R73" i="31"/>
  <c r="R695" i="31"/>
  <c r="R179" i="31"/>
  <c r="R130" i="31"/>
  <c r="R17" i="31"/>
  <c r="R147" i="31"/>
  <c r="R347" i="31"/>
  <c r="R259" i="31"/>
  <c r="R161" i="31"/>
  <c r="R331" i="31"/>
  <c r="R113" i="31"/>
  <c r="R184" i="31"/>
  <c r="R1176" i="31"/>
  <c r="R294" i="31"/>
  <c r="R1142" i="31"/>
  <c r="R114" i="31"/>
  <c r="R94" i="31"/>
  <c r="R244" i="31"/>
  <c r="R34" i="31"/>
  <c r="R35" i="31"/>
  <c r="R222" i="31"/>
  <c r="R40" i="31"/>
  <c r="R46" i="31"/>
  <c r="R23" i="31"/>
  <c r="R43" i="31"/>
  <c r="R237" i="31"/>
  <c r="R1122" i="31"/>
  <c r="R1080" i="31"/>
  <c r="R1152" i="31"/>
  <c r="R1164" i="31"/>
  <c r="R144" i="31"/>
  <c r="R192" i="31"/>
  <c r="R338" i="31"/>
  <c r="R1062" i="31"/>
  <c r="R1116" i="31"/>
  <c r="R410" i="31"/>
  <c r="R426" i="31"/>
  <c r="R442" i="31"/>
  <c r="R1087" i="31"/>
  <c r="R1115" i="31"/>
  <c r="R1093" i="31"/>
  <c r="R1162" i="31"/>
  <c r="R342" i="31"/>
  <c r="R90" i="31"/>
  <c r="R1104"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1119"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317" i="31"/>
  <c r="R371" i="31"/>
  <c r="R269" i="31"/>
  <c r="R228" i="31"/>
  <c r="R280" i="31"/>
  <c r="R180" i="31"/>
  <c r="R293" i="31"/>
  <c r="R151" i="31"/>
  <c r="R300" i="31"/>
  <c r="R181" i="31"/>
  <c r="R99" i="31"/>
  <c r="R159" i="31"/>
  <c r="R345" i="31"/>
  <c r="R207" i="31"/>
  <c r="R175" i="31"/>
  <c r="R252" i="31"/>
  <c r="R256" i="31"/>
  <c r="R314" i="31"/>
  <c r="R341" i="31"/>
  <c r="R1059" i="31"/>
  <c r="R218" i="31"/>
  <c r="R295" i="31"/>
  <c r="R1143" i="31"/>
  <c r="R115" i="31"/>
  <c r="R143" i="31"/>
  <c r="R128" i="31"/>
  <c r="R1076" i="31"/>
  <c r="R37" i="31"/>
  <c r="R1130" i="31"/>
  <c r="R38" i="31"/>
  <c r="S145" i="31" l="1"/>
  <c r="T145" i="31" s="1"/>
  <c r="T144" i="31" s="1"/>
  <c r="S77" i="31"/>
  <c r="T77" i="31" s="1"/>
  <c r="T76" i="31" s="1"/>
  <c r="S1137" i="31"/>
  <c r="T1137" i="31" s="1"/>
  <c r="T1136" i="31" s="1"/>
  <c r="S339" i="31"/>
  <c r="T339" i="31" s="1"/>
  <c r="T338" i="31" s="1"/>
  <c r="S33" i="31"/>
  <c r="T33" i="31" s="1"/>
  <c r="T32" i="31" s="1"/>
  <c r="S97" i="31"/>
  <c r="T97" i="31" s="1"/>
  <c r="T96" i="31" s="1"/>
  <c r="S1125" i="31"/>
  <c r="T1125" i="31" s="1"/>
  <c r="T1124" i="31" s="1"/>
  <c r="S213" i="31"/>
  <c r="T213" i="31" s="1"/>
  <c r="T212" i="31" s="1"/>
  <c r="S303" i="31"/>
  <c r="T303" i="31" s="1"/>
  <c r="T302" i="31" s="1"/>
  <c r="S59" i="31"/>
  <c r="T59" i="31" s="1"/>
  <c r="T58" i="31" s="1"/>
  <c r="S63" i="31"/>
  <c r="T63" i="31" s="1"/>
  <c r="T62" i="31" s="1"/>
  <c r="S1089" i="31"/>
  <c r="T1089" i="31" s="1"/>
  <c r="T1088" i="31" s="1"/>
  <c r="S67" i="31"/>
  <c r="T67" i="31" s="1"/>
  <c r="T66" i="31" s="1"/>
  <c r="S333" i="31"/>
  <c r="T333" i="31" s="1"/>
  <c r="T332" i="31" s="1"/>
  <c r="S81" i="31"/>
  <c r="T81" i="31" s="1"/>
  <c r="T80" i="31" s="1"/>
  <c r="S1107" i="31"/>
  <c r="T1107" i="31" s="1"/>
  <c r="T1106" i="31" s="1"/>
  <c r="S49" i="31"/>
  <c r="T49" i="31" s="1"/>
  <c r="T48" i="31" s="1"/>
  <c r="S1081" i="31"/>
  <c r="T1081" i="31" s="1"/>
  <c r="T1080" i="31" s="1"/>
  <c r="S249" i="31"/>
  <c r="T249" i="31" s="1"/>
  <c r="T248" i="31" s="1"/>
  <c r="S387" i="31"/>
  <c r="T387" i="31" s="1"/>
  <c r="T386" i="31" s="1"/>
  <c r="S1085" i="31"/>
  <c r="T1085" i="31" s="1"/>
  <c r="T1084" i="31" s="1"/>
  <c r="S125" i="31"/>
  <c r="T125" i="31" s="1"/>
  <c r="T124" i="31" s="1"/>
  <c r="S1127" i="31"/>
  <c r="T1127" i="31" s="1"/>
  <c r="T1126" i="31" s="1"/>
  <c r="S51" i="31"/>
  <c r="T51" i="31" s="1"/>
  <c r="T50" i="31" s="1"/>
  <c r="S323" i="31"/>
  <c r="T323" i="31" s="1"/>
  <c r="T322" i="31" s="1"/>
  <c r="S271" i="31"/>
  <c r="T271" i="31" s="1"/>
  <c r="T270" i="31" s="1"/>
  <c r="S61" i="31"/>
  <c r="T61" i="31" s="1"/>
  <c r="T60" i="31" s="1"/>
  <c r="S79" i="31"/>
  <c r="T79" i="31" s="1"/>
  <c r="T78" i="31" s="1"/>
  <c r="S139" i="31"/>
  <c r="T139" i="31" s="1"/>
  <c r="T138" i="31" s="1"/>
  <c r="S1079" i="31"/>
  <c r="T1079" i="31" s="1"/>
  <c r="T1078" i="31" s="1"/>
  <c r="S287" i="31"/>
  <c r="T287" i="31" s="1"/>
  <c r="T286" i="31" s="1"/>
  <c r="S429" i="31"/>
  <c r="T429" i="31" s="1"/>
  <c r="T428" i="31" s="1"/>
  <c r="S157" i="31"/>
  <c r="T157" i="31" s="1"/>
  <c r="T156" i="31" s="1"/>
  <c r="S1177" i="31"/>
  <c r="T1177" i="31" s="1"/>
  <c r="T1176" i="31" s="1"/>
  <c r="S465" i="31"/>
  <c r="T465" i="31" s="1"/>
  <c r="T464" i="31" s="1"/>
  <c r="S659" i="31"/>
  <c r="T659" i="31" s="1"/>
  <c r="T658" i="31" s="1"/>
  <c r="S411" i="31"/>
  <c r="T411" i="31" s="1"/>
  <c r="T410" i="31" s="1"/>
  <c r="S89" i="31"/>
  <c r="T89" i="31" s="1"/>
  <c r="T88" i="31" s="1"/>
  <c r="S1117" i="31"/>
  <c r="T1117" i="31" s="1"/>
  <c r="T1116" i="31" s="1"/>
  <c r="S445" i="31"/>
  <c r="T445" i="31" s="1"/>
  <c r="T444" i="31" s="1"/>
  <c r="S707" i="31"/>
  <c r="T707" i="31" s="1"/>
  <c r="T706" i="31" s="1"/>
  <c r="S675" i="31"/>
  <c r="T675" i="31" s="1"/>
  <c r="T674" i="31" s="1"/>
  <c r="S1149" i="31"/>
  <c r="T1149" i="31" s="1"/>
  <c r="T1148" i="31" s="1"/>
  <c r="S15" i="31"/>
  <c r="T15" i="31" s="1"/>
  <c r="T14" i="31" s="1"/>
  <c r="S1113" i="31"/>
  <c r="T1113" i="31" s="1"/>
  <c r="T1112" i="31" s="1"/>
  <c r="S1093" i="31"/>
  <c r="T1093" i="31" s="1"/>
  <c r="T1092" i="31" s="1"/>
  <c r="S593" i="31"/>
  <c r="T593" i="31" s="1"/>
  <c r="T592" i="31" s="1"/>
  <c r="S643" i="31"/>
  <c r="T643" i="31" s="1"/>
  <c r="T642" i="31" s="1"/>
  <c r="S741" i="31"/>
  <c r="T741" i="31" s="1"/>
  <c r="T740" i="31" s="1"/>
  <c r="S69" i="31"/>
  <c r="T69" i="31" s="1"/>
  <c r="T68" i="31" s="1"/>
  <c r="S315" i="31"/>
  <c r="T315" i="31" s="1"/>
  <c r="T314" i="31" s="1"/>
  <c r="S47" i="31"/>
  <c r="T47" i="31" s="1"/>
  <c r="T46" i="31" s="1"/>
  <c r="S171" i="31"/>
  <c r="T171" i="31" s="1"/>
  <c r="T170" i="31" s="1"/>
  <c r="S321" i="31"/>
  <c r="T321" i="31" s="1"/>
  <c r="T320" i="31" s="1"/>
  <c r="S619" i="31"/>
  <c r="T619" i="31" s="1"/>
  <c r="T618" i="31" s="1"/>
  <c r="S1017" i="31"/>
  <c r="T1017" i="31" s="1"/>
  <c r="T1016" i="31" s="1"/>
  <c r="S223" i="31"/>
  <c r="T223" i="31" s="1"/>
  <c r="T222" i="31" s="1"/>
  <c r="S1037" i="31"/>
  <c r="T1037" i="31" s="1"/>
  <c r="T1036" i="31" s="1"/>
  <c r="S821" i="31"/>
  <c r="T821" i="31" s="1"/>
  <c r="T820" i="31" s="1"/>
  <c r="S355" i="31"/>
  <c r="T355" i="31" s="1"/>
  <c r="T354" i="31" s="1"/>
  <c r="S807" i="31"/>
  <c r="T807" i="31" s="1"/>
  <c r="T806" i="31" s="1"/>
  <c r="S279" i="31"/>
  <c r="T279" i="31" s="1"/>
  <c r="T278" i="31" s="1"/>
  <c r="S133" i="31"/>
  <c r="T133" i="31" s="1"/>
  <c r="T132" i="31" s="1"/>
  <c r="S45" i="31"/>
  <c r="T45" i="31" s="1"/>
  <c r="T44" i="31" s="1"/>
  <c r="S909" i="31"/>
  <c r="T909" i="31" s="1"/>
  <c r="T908" i="31" s="1"/>
  <c r="S999" i="31"/>
  <c r="T999" i="31" s="1"/>
  <c r="T998" i="31" s="1"/>
  <c r="S539" i="31"/>
  <c r="T539" i="31" s="1"/>
  <c r="T538" i="31" s="1"/>
  <c r="S373" i="31"/>
  <c r="T373" i="31" s="1"/>
  <c r="T372" i="31" s="1"/>
  <c r="S309" i="31"/>
  <c r="T309" i="31" s="1"/>
  <c r="T308" i="31" s="1"/>
  <c r="S771" i="31"/>
  <c r="T771" i="31" s="1"/>
  <c r="T770" i="31" s="1"/>
  <c r="S263" i="31"/>
  <c r="T263" i="31" s="1"/>
  <c r="T262"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71" i="31"/>
  <c r="T71" i="31" s="1"/>
  <c r="T70" i="31" s="1"/>
  <c r="S253" i="31"/>
  <c r="T253" i="31" s="1"/>
  <c r="T252" i="31" s="1"/>
  <c r="S591" i="31"/>
  <c r="T591" i="31" s="1"/>
  <c r="T590" i="31" s="1"/>
  <c r="S1109" i="31"/>
  <c r="T1109" i="31" s="1"/>
  <c r="T1108" i="31" s="1"/>
  <c r="S57" i="31"/>
  <c r="T57" i="31" s="1"/>
  <c r="T56" i="31" s="1"/>
  <c r="S689" i="31"/>
  <c r="T689" i="31" s="1"/>
  <c r="T688" i="31" s="1"/>
  <c r="S773" i="31"/>
  <c r="T773" i="31" s="1"/>
  <c r="T772" i="31" s="1"/>
  <c r="S123" i="31"/>
  <c r="T123" i="31" s="1"/>
  <c r="T122" i="31" s="1"/>
  <c r="S285" i="31"/>
  <c r="T285" i="31" s="1"/>
  <c r="T284" i="31" s="1"/>
  <c r="S469" i="31"/>
  <c r="T469" i="31" s="1"/>
  <c r="T468" i="31" s="1"/>
  <c r="S835" i="31"/>
  <c r="T835" i="31" s="1"/>
  <c r="T834" i="31" s="1"/>
  <c r="S1153" i="31"/>
  <c r="T1153" i="31" s="1"/>
  <c r="T1152" i="31" s="1"/>
  <c r="S949" i="31"/>
  <c r="T949" i="31" s="1"/>
  <c r="T948" i="31" s="1"/>
  <c r="S175" i="31"/>
  <c r="T175" i="31" s="1"/>
  <c r="T174" i="31" s="1"/>
  <c r="S431" i="31"/>
  <c r="T431" i="31" s="1"/>
  <c r="T430" i="31" s="1"/>
  <c r="S357" i="31"/>
  <c r="T357" i="31" s="1"/>
  <c r="T356" i="31" s="1"/>
  <c r="S609" i="31"/>
  <c r="T609" i="31" s="1"/>
  <c r="T608" i="31" s="1"/>
  <c r="S851" i="31"/>
  <c r="T851" i="31" s="1"/>
  <c r="T850" i="31" s="1"/>
  <c r="S805" i="31"/>
  <c r="T805" i="31" s="1"/>
  <c r="T804" i="31" s="1"/>
  <c r="S251" i="31"/>
  <c r="T251" i="31" s="1"/>
  <c r="T250"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179" i="31"/>
  <c r="T179" i="31" s="1"/>
  <c r="T178" i="31" s="1"/>
  <c r="S775" i="31"/>
  <c r="T775" i="31" s="1"/>
  <c r="T774" i="31" s="1"/>
  <c r="S607" i="31"/>
  <c r="T607" i="31" s="1"/>
  <c r="T606" i="31" s="1"/>
  <c r="S855" i="31"/>
  <c r="T855" i="31" s="1"/>
  <c r="T854" i="31" s="1"/>
  <c r="S723" i="31"/>
  <c r="T723" i="31" s="1"/>
  <c r="T722" i="31" s="1"/>
  <c r="S933" i="31"/>
  <c r="T933" i="31" s="1"/>
  <c r="T932" i="31" s="1"/>
  <c r="S349" i="31"/>
  <c r="T349" i="31" s="1"/>
  <c r="T348" i="31" s="1"/>
  <c r="S389" i="31"/>
  <c r="T389" i="31" s="1"/>
  <c r="T388" i="31" s="1"/>
  <c r="S447" i="31"/>
  <c r="T447" i="31" s="1"/>
  <c r="T446" i="31" s="1"/>
  <c r="S243" i="31"/>
  <c r="T243" i="31" s="1"/>
  <c r="T242" i="31" s="1"/>
  <c r="S367" i="31"/>
  <c r="T367" i="31" s="1"/>
  <c r="T366" i="31" s="1"/>
  <c r="S705" i="31"/>
  <c r="T705" i="31" s="1"/>
  <c r="T704" i="31" s="1"/>
  <c r="S1123" i="31"/>
  <c r="T1123" i="31" s="1"/>
  <c r="T1122" i="31" s="1"/>
  <c r="S1065" i="31"/>
  <c r="T1065" i="31" s="1"/>
  <c r="T1064" i="31" s="1"/>
  <c r="S577" i="31"/>
  <c r="T577" i="31" s="1"/>
  <c r="T576" i="31" s="1"/>
  <c r="S1023" i="31"/>
  <c r="T1023" i="31" s="1"/>
  <c r="T1022" i="31" s="1"/>
  <c r="S21" i="31"/>
  <c r="T21" i="31" s="1"/>
  <c r="T20" i="31" s="1"/>
  <c r="S173" i="31"/>
  <c r="T173" i="31" s="1"/>
  <c r="T172" i="31" s="1"/>
  <c r="S925" i="31"/>
  <c r="T925" i="31" s="1"/>
  <c r="T924" i="31" s="1"/>
  <c r="S351" i="31"/>
  <c r="T351" i="31" s="1"/>
  <c r="T350" i="31" s="1"/>
  <c r="S861" i="31"/>
  <c r="T861" i="31" s="1"/>
  <c r="T860" i="31" s="1"/>
  <c r="S391" i="31"/>
  <c r="T391" i="31" s="1"/>
  <c r="T390" i="31" s="1"/>
  <c r="S587" i="31"/>
  <c r="T587" i="31" s="1"/>
  <c r="T586" i="31" s="1"/>
  <c r="S1151" i="31"/>
  <c r="T1151" i="31" s="1"/>
  <c r="T1150" i="31" s="1"/>
  <c r="S53" i="31"/>
  <c r="T53" i="31" s="1"/>
  <c r="T52" i="31" s="1"/>
  <c r="S817" i="31"/>
  <c r="T817" i="31" s="1"/>
  <c r="T816" i="31" s="1"/>
  <c r="S625" i="31"/>
  <c r="T625" i="31" s="1"/>
  <c r="T624" i="31" s="1"/>
  <c r="S267" i="31"/>
  <c r="T267" i="31" s="1"/>
  <c r="T266" i="31" s="1"/>
  <c r="S1053" i="31"/>
  <c r="T1053" i="31" s="1"/>
  <c r="T1052" i="31" s="1"/>
  <c r="S31" i="31"/>
  <c r="T31" i="31" s="1"/>
  <c r="T30" i="31" s="1"/>
  <c r="S917" i="31"/>
  <c r="T917" i="31" s="1"/>
  <c r="T916" i="31" s="1"/>
  <c r="S901" i="31"/>
  <c r="T901" i="31" s="1"/>
  <c r="T900" i="31" s="1"/>
  <c r="S845" i="31"/>
  <c r="T845" i="31" s="1"/>
  <c r="T844" i="31" s="1"/>
  <c r="S831" i="31"/>
  <c r="T831" i="31" s="1"/>
  <c r="T830" i="31" s="1"/>
  <c r="S1135" i="31"/>
  <c r="T1135" i="31" s="1"/>
  <c r="T1134" i="31" s="1"/>
  <c r="S135" i="31"/>
  <c r="T135" i="31" s="1"/>
  <c r="T134" i="31" s="1"/>
  <c r="S1021" i="31"/>
  <c r="T1021" i="31" s="1"/>
  <c r="T1020" i="31" s="1"/>
  <c r="S575" i="31"/>
  <c r="T575" i="31" s="1"/>
  <c r="T574" i="31" s="1"/>
  <c r="S27" i="31"/>
  <c r="T27" i="31" s="1"/>
  <c r="T26" i="31" s="1"/>
  <c r="S245" i="31"/>
  <c r="T245" i="31" s="1"/>
  <c r="T244" i="31" s="1"/>
  <c r="S535" i="31"/>
  <c r="T535" i="31" s="1"/>
  <c r="T534" i="31" s="1"/>
  <c r="S1061" i="31"/>
  <c r="T1061" i="31" s="1"/>
  <c r="T1060" i="31" s="1"/>
  <c r="S1043" i="31"/>
  <c r="T1043" i="31" s="1"/>
  <c r="T1042" i="31" s="1"/>
  <c r="S905" i="31"/>
  <c r="T905" i="31" s="1"/>
  <c r="T904" i="31" s="1"/>
  <c r="S211" i="31"/>
  <c r="T211" i="31" s="1"/>
  <c r="T210" i="31" s="1"/>
  <c r="S55" i="31"/>
  <c r="T55" i="31" s="1"/>
  <c r="T54" i="31" s="1"/>
  <c r="S1099" i="31"/>
  <c r="T1099" i="31" s="1"/>
  <c r="T1098" i="31" s="1"/>
  <c r="S809" i="31"/>
  <c r="T809" i="31" s="1"/>
  <c r="T808" i="31" s="1"/>
  <c r="S921" i="31"/>
  <c r="T921" i="31" s="1"/>
  <c r="T920" i="31" s="1"/>
  <c r="S399" i="31"/>
  <c r="T399" i="31" s="1"/>
  <c r="T398" i="31" s="1"/>
  <c r="S91" i="31"/>
  <c r="T91" i="31" s="1"/>
  <c r="T90" i="31" s="1"/>
  <c r="S299" i="31"/>
  <c r="T299" i="31" s="1"/>
  <c r="T298" i="31" s="1"/>
  <c r="S1147" i="31"/>
  <c r="T1147" i="31" s="1"/>
  <c r="T1146" i="31" s="1"/>
  <c r="S153" i="31"/>
  <c r="T153" i="31" s="1"/>
  <c r="T152" i="31" s="1"/>
  <c r="S433" i="31"/>
  <c r="T433" i="31" s="1"/>
  <c r="T432" i="31" s="1"/>
  <c r="S791" i="31"/>
  <c r="T791" i="31" s="1"/>
  <c r="T790" i="31" s="1"/>
  <c r="S219" i="31"/>
  <c r="T219" i="31" s="1"/>
  <c r="T218"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41" i="31"/>
  <c r="T241" i="31" s="1"/>
  <c r="T240" i="31" s="1"/>
  <c r="S893" i="31"/>
  <c r="T893" i="31" s="1"/>
  <c r="T892" i="31" s="1"/>
  <c r="S839" i="31"/>
  <c r="T839" i="31" s="1"/>
  <c r="T838" i="31" s="1"/>
  <c r="S641" i="31"/>
  <c r="T641" i="31" s="1"/>
  <c r="T640" i="31" s="1"/>
  <c r="S353" i="31"/>
  <c r="T353" i="31" s="1"/>
  <c r="T352" i="31" s="1"/>
  <c r="S651" i="31"/>
  <c r="T651" i="31" s="1"/>
  <c r="T650" i="31" s="1"/>
  <c r="S425" i="31"/>
  <c r="T425" i="31" s="1"/>
  <c r="T424" i="31" s="1"/>
  <c r="S229" i="31"/>
  <c r="T229" i="31" s="1"/>
  <c r="T228" i="31" s="1"/>
  <c r="S193" i="31"/>
  <c r="T193" i="31" s="1"/>
  <c r="T192" i="31" s="1"/>
  <c r="S85" i="31"/>
  <c r="T85" i="31" s="1"/>
  <c r="T84" i="31" s="1"/>
  <c r="S177" i="31"/>
  <c r="T177" i="31" s="1"/>
  <c r="T176"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41" i="31"/>
  <c r="T141" i="31" s="1"/>
  <c r="T140"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283" i="31"/>
  <c r="T283" i="31" s="1"/>
  <c r="T282" i="31" s="1"/>
  <c r="S289" i="31"/>
  <c r="T289" i="31" s="1"/>
  <c r="T288" i="31" s="1"/>
  <c r="S343" i="31"/>
  <c r="T343" i="31" s="1"/>
  <c r="T342" i="31" s="1"/>
  <c r="S873" i="31"/>
  <c r="T873" i="31" s="1"/>
  <c r="T872" i="31" s="1"/>
  <c r="S971" i="31"/>
  <c r="T971" i="31" s="1"/>
  <c r="T970" i="31" s="1"/>
  <c r="S277" i="31"/>
  <c r="T277" i="31" s="1"/>
  <c r="T276" i="31" s="1"/>
  <c r="S975" i="31"/>
  <c r="T975" i="31" s="1"/>
  <c r="T974" i="31" s="1"/>
  <c r="S409" i="31"/>
  <c r="T409" i="31" s="1"/>
  <c r="T408" i="31" s="1"/>
  <c r="S635" i="31"/>
  <c r="T635" i="31" s="1"/>
  <c r="T634" i="31" s="1"/>
  <c r="S95" i="31"/>
  <c r="T95" i="31" s="1"/>
  <c r="T9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337" i="31"/>
  <c r="T337" i="31" s="1"/>
  <c r="T336"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311" i="31"/>
  <c r="T311" i="31" s="1"/>
  <c r="T310" i="31" s="1"/>
  <c r="S983" i="31"/>
  <c r="T983" i="31" s="1"/>
  <c r="T982" i="31" s="1"/>
  <c r="S103" i="31"/>
  <c r="T103" i="31" s="1"/>
  <c r="T102" i="31" s="1"/>
  <c r="S581" i="31"/>
  <c r="T581" i="31" s="1"/>
  <c r="T580" i="31" s="1"/>
  <c r="S521" i="31"/>
  <c r="T521" i="31" s="1"/>
  <c r="T520" i="31" s="1"/>
  <c r="S301" i="31"/>
  <c r="T301" i="31" s="1"/>
  <c r="T300" i="31" s="1"/>
  <c r="S569" i="31"/>
  <c r="T569" i="31" s="1"/>
  <c r="T568" i="31" s="1"/>
  <c r="S99" i="31"/>
  <c r="T99" i="31" s="1"/>
  <c r="T98" i="31" s="1"/>
  <c r="S997" i="31"/>
  <c r="T997" i="31" s="1"/>
  <c r="T996" i="31" s="1"/>
  <c r="S963" i="31"/>
  <c r="T963" i="31" s="1"/>
  <c r="T962" i="31" s="1"/>
  <c r="S803" i="31"/>
  <c r="T803" i="31" s="1"/>
  <c r="T802" i="31" s="1"/>
  <c r="S493" i="31"/>
  <c r="T493" i="31" s="1"/>
  <c r="T492" i="31" s="1"/>
  <c r="S1091" i="31"/>
  <c r="T1091" i="31" s="1"/>
  <c r="T1090" i="31" s="1"/>
  <c r="S235" i="31"/>
  <c r="T235" i="31" s="1"/>
  <c r="T234" i="31" s="1"/>
  <c r="S533" i="31"/>
  <c r="T533" i="31" s="1"/>
  <c r="T532" i="31" s="1"/>
  <c r="S977" i="31"/>
  <c r="T977" i="31" s="1"/>
  <c r="T976" i="31" s="1"/>
  <c r="S597" i="31"/>
  <c r="T597" i="31" s="1"/>
  <c r="T596" i="31" s="1"/>
  <c r="S935" i="31"/>
  <c r="T935" i="31" s="1"/>
  <c r="T934" i="31" s="1"/>
  <c r="S1131" i="31"/>
  <c r="T1131" i="31" s="1"/>
  <c r="T1130" i="31" s="1"/>
  <c r="S789" i="31"/>
  <c r="T789" i="31" s="1"/>
  <c r="T788" i="31" s="1"/>
  <c r="S273" i="31"/>
  <c r="T273" i="31" s="1"/>
  <c r="T272" i="31" s="1"/>
  <c r="S743" i="31"/>
  <c r="T743" i="31" s="1"/>
  <c r="T742" i="31" s="1"/>
  <c r="S699" i="31"/>
  <c r="T699" i="31" s="1"/>
  <c r="T698" i="31" s="1"/>
  <c r="S555" i="31"/>
  <c r="T555" i="31" s="1"/>
  <c r="T554" i="31" s="1"/>
  <c r="S645" i="31"/>
  <c r="T645" i="31" s="1"/>
  <c r="T644" i="31" s="1"/>
  <c r="S605" i="31"/>
  <c r="T605" i="31" s="1"/>
  <c r="T604" i="31" s="1"/>
  <c r="S1145" i="31"/>
  <c r="T1145" i="31" s="1"/>
  <c r="T1144" i="31" s="1"/>
  <c r="S233" i="31"/>
  <c r="T233" i="31" s="1"/>
  <c r="T232" i="31" s="1"/>
  <c r="S239" i="31"/>
  <c r="T239" i="31" s="1"/>
  <c r="T238" i="31" s="1"/>
  <c r="S75" i="31"/>
  <c r="T75" i="31" s="1"/>
  <c r="T74" i="31" s="1"/>
  <c r="S1005" i="31"/>
  <c r="T1005" i="31" s="1"/>
  <c r="T1004" i="31" s="1"/>
  <c r="S955" i="31"/>
  <c r="T955" i="31" s="1"/>
  <c r="T954" i="31" s="1"/>
  <c r="S623" i="31"/>
  <c r="T623" i="31" s="1"/>
  <c r="T622" i="31" s="1"/>
  <c r="S507" i="31"/>
  <c r="T507" i="31" s="1"/>
  <c r="T506" i="31" s="1"/>
  <c r="S221" i="31"/>
  <c r="T221" i="31" s="1"/>
  <c r="T220" i="31" s="1"/>
  <c r="S437" i="31"/>
  <c r="T437" i="31" s="1"/>
  <c r="T436" i="31" s="1"/>
  <c r="S899" i="31"/>
  <c r="T899" i="31" s="1"/>
  <c r="T898" i="31" s="1"/>
  <c r="S463" i="31"/>
  <c r="T463" i="31" s="1"/>
  <c r="T462" i="31" s="1"/>
  <c r="S1067" i="31"/>
  <c r="T1067" i="31" s="1"/>
  <c r="T1066" i="31" s="1"/>
  <c r="S257" i="31"/>
  <c r="T257" i="31" s="1"/>
  <c r="T256" i="31" s="1"/>
  <c r="S1063" i="31"/>
  <c r="T1063" i="31" s="1"/>
  <c r="T1062" i="31" s="1"/>
  <c r="S185" i="31"/>
  <c r="T185" i="31" s="1"/>
  <c r="T184" i="31" s="1"/>
  <c r="S1011" i="31"/>
  <c r="T1011" i="31" s="1"/>
  <c r="T1010" i="31" s="1"/>
  <c r="S261" i="31"/>
  <c r="T261" i="31" s="1"/>
  <c r="T260" i="31" s="1"/>
  <c r="S589" i="31"/>
  <c r="T589" i="31" s="1"/>
  <c r="T588" i="31" s="1"/>
  <c r="S1167" i="31"/>
  <c r="T1167" i="31" s="1"/>
  <c r="T1166" i="31" s="1"/>
  <c r="S197" i="31"/>
  <c r="T197" i="31" s="1"/>
  <c r="T196" i="31" s="1"/>
  <c r="S361" i="31"/>
  <c r="T361" i="31" s="1"/>
  <c r="T360" i="31" s="1"/>
  <c r="S761" i="31"/>
  <c r="T761" i="31" s="1"/>
  <c r="T760" i="31" s="1"/>
  <c r="S491" i="31"/>
  <c r="T491" i="31" s="1"/>
  <c r="T490" i="31" s="1"/>
  <c r="S565" i="31"/>
  <c r="T565" i="31" s="1"/>
  <c r="T564" i="31" s="1"/>
  <c r="S1009" i="31"/>
  <c r="T1009" i="31" s="1"/>
  <c r="T1008" i="31" s="1"/>
  <c r="S709" i="31"/>
  <c r="T709" i="31" s="1"/>
  <c r="T708" i="31" s="1"/>
  <c r="S281" i="31"/>
  <c r="T281" i="31" s="1"/>
  <c r="T280"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65" i="31"/>
  <c r="T165" i="31" s="1"/>
  <c r="T164" i="31" s="1"/>
  <c r="S923" i="31"/>
  <c r="T923" i="31" s="1"/>
  <c r="T922" i="31" s="1"/>
  <c r="S729" i="31"/>
  <c r="T729" i="31" s="1"/>
  <c r="T728" i="31" s="1"/>
  <c r="S1159" i="31"/>
  <c r="T1159" i="31" s="1"/>
  <c r="T1158" i="31" s="1"/>
  <c r="S147" i="31"/>
  <c r="T147" i="31" s="1"/>
  <c r="T146" i="31" s="1"/>
  <c r="S1059" i="31"/>
  <c r="T1059" i="31" s="1"/>
  <c r="T1058" i="31" s="1"/>
  <c r="S865" i="31"/>
  <c r="T865" i="31" s="1"/>
  <c r="T864" i="31" s="1"/>
  <c r="S717" i="31"/>
  <c r="T717" i="31" s="1"/>
  <c r="T716" i="31" s="1"/>
  <c r="S423" i="31"/>
  <c r="T423" i="31" s="1"/>
  <c r="T422" i="31" s="1"/>
  <c r="S1111" i="31"/>
  <c r="T1111" i="31" s="1"/>
  <c r="T1110" i="31" s="1"/>
  <c r="S1141" i="31"/>
  <c r="T1141" i="31" s="1"/>
  <c r="T1140"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1077" i="31"/>
  <c r="T1077" i="31" s="1"/>
  <c r="T1076"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195" i="31"/>
  <c r="T195" i="31" s="1"/>
  <c r="T194" i="31" s="1"/>
  <c r="S1121" i="31"/>
  <c r="T1121" i="31" s="1"/>
  <c r="T1120" i="31" s="1"/>
  <c r="S681" i="31"/>
  <c r="T681" i="31" s="1"/>
  <c r="T680" i="31" s="1"/>
  <c r="S93" i="31"/>
  <c r="T93" i="31" s="1"/>
  <c r="T92" i="31" s="1"/>
  <c r="S1003" i="31"/>
  <c r="T1003" i="31" s="1"/>
  <c r="T1002" i="31" s="1"/>
  <c r="S911" i="31"/>
  <c r="T911" i="31" s="1"/>
  <c r="T910" i="31" s="1"/>
  <c r="S877" i="31"/>
  <c r="T877" i="31" s="1"/>
  <c r="T876" i="31" s="1"/>
  <c r="S945" i="31"/>
  <c r="T945" i="31" s="1"/>
  <c r="T944" i="31" s="1"/>
  <c r="S435" i="31"/>
  <c r="T435" i="31" s="1"/>
  <c r="T434" i="31" s="1"/>
  <c r="S129" i="31"/>
  <c r="T129" i="31" s="1"/>
  <c r="T128"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215" i="31"/>
  <c r="T215" i="31" s="1"/>
  <c r="T214" i="31" s="1"/>
  <c r="S895" i="31"/>
  <c r="T895" i="31" s="1"/>
  <c r="T894" i="31" s="1"/>
  <c r="S29" i="31"/>
  <c r="T29" i="31" s="1"/>
  <c r="T28" i="31" s="1"/>
  <c r="S365" i="31"/>
  <c r="T365" i="31" s="1"/>
  <c r="T364" i="31" s="1"/>
  <c r="S603" i="31"/>
  <c r="T603" i="31" s="1"/>
  <c r="T602" i="31" s="1"/>
  <c r="S815" i="31"/>
  <c r="T815" i="31" s="1"/>
  <c r="T814" i="31" s="1"/>
  <c r="S907" i="31"/>
  <c r="T907" i="31" s="1"/>
  <c r="T906" i="31" s="1"/>
  <c r="S665" i="31"/>
  <c r="T665" i="31" s="1"/>
  <c r="T664" i="31" s="1"/>
  <c r="S275" i="31"/>
  <c r="T275" i="31" s="1"/>
  <c r="T274" i="31" s="1"/>
  <c r="S161" i="31"/>
  <c r="T161" i="31" s="1"/>
  <c r="T160" i="31" s="1"/>
  <c r="S305" i="31"/>
  <c r="T305" i="31" s="1"/>
  <c r="T304" i="31" s="1"/>
  <c r="S733" i="31"/>
  <c r="T733" i="31" s="1"/>
  <c r="T732" i="31" s="1"/>
  <c r="S385" i="31"/>
  <c r="T385" i="31" s="1"/>
  <c r="T384" i="31" s="1"/>
  <c r="S497" i="31"/>
  <c r="T497" i="31" s="1"/>
  <c r="T496" i="31" s="1"/>
  <c r="S127" i="31"/>
  <c r="T127" i="31" s="1"/>
  <c r="T126" i="31" s="1"/>
  <c r="S155" i="31"/>
  <c r="T155" i="31" s="1"/>
  <c r="T154" i="31" s="1"/>
  <c r="S407" i="31"/>
  <c r="T407" i="31" s="1"/>
  <c r="T406" i="31" s="1"/>
  <c r="S1173" i="31"/>
  <c r="T1173" i="31" s="1"/>
  <c r="T1172" i="31" s="1"/>
  <c r="S1073" i="31"/>
  <c r="T1073" i="31" s="1"/>
  <c r="T1072" i="31" s="1"/>
  <c r="S191" i="31"/>
  <c r="T191" i="31" s="1"/>
  <c r="T190" i="31" s="1"/>
  <c r="S961" i="31"/>
  <c r="T961" i="31" s="1"/>
  <c r="T960" i="31" s="1"/>
  <c r="S753" i="31"/>
  <c r="T753" i="31" s="1"/>
  <c r="T752" i="31" s="1"/>
  <c r="S647" i="31"/>
  <c r="T647" i="31" s="1"/>
  <c r="T646" i="31" s="1"/>
  <c r="S1115" i="31"/>
  <c r="T1115" i="31" s="1"/>
  <c r="T1114" i="31" s="1"/>
  <c r="S677" i="31"/>
  <c r="T677" i="31" s="1"/>
  <c r="T676" i="31" s="1"/>
  <c r="S83" i="31"/>
  <c r="T83" i="31" s="1"/>
  <c r="T82" i="31" s="1"/>
  <c r="S1139" i="31"/>
  <c r="T1139" i="31" s="1"/>
  <c r="T1138" i="31" s="1"/>
  <c r="S967" i="31"/>
  <c r="T967" i="31" s="1"/>
  <c r="T966" i="31" s="1"/>
  <c r="S797" i="31"/>
  <c r="T797" i="31" s="1"/>
  <c r="T796" i="31" s="1"/>
  <c r="S455" i="31"/>
  <c r="T455" i="31" s="1"/>
  <c r="T454" i="31" s="1"/>
  <c r="S523" i="31"/>
  <c r="T523" i="31" s="1"/>
  <c r="T522" i="31" s="1"/>
  <c r="S347" i="31"/>
  <c r="T347" i="31" s="1"/>
  <c r="T346" i="31" s="1"/>
  <c r="S819" i="31"/>
  <c r="T819" i="31" s="1"/>
  <c r="T818" i="31" s="1"/>
  <c r="S649" i="31"/>
  <c r="T649" i="31" s="1"/>
  <c r="T648" i="31" s="1"/>
  <c r="S237" i="31"/>
  <c r="T237" i="31" s="1"/>
  <c r="T236" i="31" s="1"/>
  <c r="S335" i="31"/>
  <c r="T335" i="31" s="1"/>
  <c r="T334" i="31" s="1"/>
  <c r="S269" i="31"/>
  <c r="T269" i="31" s="1"/>
  <c r="T268" i="31" s="1"/>
  <c r="S1041" i="31"/>
  <c r="T1041" i="31" s="1"/>
  <c r="T1040" i="31" s="1"/>
  <c r="S537" i="31"/>
  <c r="T537" i="31" s="1"/>
  <c r="T536" i="31" s="1"/>
  <c r="S481" i="31"/>
  <c r="T481" i="31" s="1"/>
  <c r="T480" i="31" s="1"/>
  <c r="S143" i="31"/>
  <c r="T143" i="31" s="1"/>
  <c r="T142" i="31" s="1"/>
  <c r="S327" i="31"/>
  <c r="T327" i="31" s="1"/>
  <c r="T326" i="31" s="1"/>
  <c r="S207" i="31"/>
  <c r="T207" i="31" s="1"/>
  <c r="T206" i="31" s="1"/>
  <c r="S685" i="31"/>
  <c r="T685" i="31" s="1"/>
  <c r="T684" i="31" s="1"/>
  <c r="S205" i="31"/>
  <c r="T205" i="31" s="1"/>
  <c r="T204" i="31" s="1"/>
  <c r="S1055" i="31"/>
  <c r="T1055" i="31" s="1"/>
  <c r="T1054" i="31" s="1"/>
  <c r="S209" i="31"/>
  <c r="T209" i="31" s="1"/>
  <c r="T208" i="31" s="1"/>
  <c r="S151" i="31"/>
  <c r="T151" i="31" s="1"/>
  <c r="T150"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181" i="31"/>
  <c r="T181" i="31" s="1"/>
  <c r="T180"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259" i="31"/>
  <c r="T259" i="31" s="1"/>
  <c r="T258"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67" i="31"/>
  <c r="T167" i="31" s="1"/>
  <c r="T166"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199" i="31"/>
  <c r="T199" i="31" s="1"/>
  <c r="T198" i="31" s="1"/>
  <c r="S1103" i="31"/>
  <c r="T1103" i="31" s="1"/>
  <c r="T1102" i="31" s="1"/>
  <c r="S379" i="31"/>
  <c r="T379" i="31" s="1"/>
  <c r="T378" i="31" s="1"/>
  <c r="S293" i="31"/>
  <c r="T293" i="31" s="1"/>
  <c r="T292" i="31" s="1"/>
  <c r="S313" i="31"/>
  <c r="T313" i="31" s="1"/>
  <c r="T312"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27" i="31"/>
  <c r="T227" i="31" s="1"/>
  <c r="T226" i="31" s="1"/>
  <c r="S317" i="31"/>
  <c r="T317" i="31" s="1"/>
  <c r="T316" i="31" s="1"/>
  <c r="S863" i="31"/>
  <c r="T863" i="31" s="1"/>
  <c r="T862" i="31" s="1"/>
  <c r="S781" i="31"/>
  <c r="T781" i="31" s="1"/>
  <c r="T780" i="31" s="1"/>
  <c r="S345" i="31"/>
  <c r="T345" i="31" s="1"/>
  <c r="T344"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695" i="31"/>
  <c r="T695" i="31" s="1"/>
  <c r="T694"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149" i="31"/>
  <c r="T149" i="31" s="1"/>
  <c r="T148" i="31" s="1"/>
  <c r="S265" i="31"/>
  <c r="T265" i="31" s="1"/>
  <c r="T264" i="31" s="1"/>
  <c r="S913" i="31"/>
  <c r="T913" i="31" s="1"/>
  <c r="T912" i="31" s="1"/>
  <c r="S841" i="31"/>
  <c r="T841" i="31" s="1"/>
  <c r="T840" i="31" s="1"/>
  <c r="S121" i="31"/>
  <c r="T121" i="31" s="1"/>
  <c r="T120" i="31" s="1"/>
  <c r="S187" i="31"/>
  <c r="T187" i="31" s="1"/>
  <c r="T186" i="31" s="1"/>
  <c r="S217" i="31"/>
  <c r="T217" i="31" s="1"/>
  <c r="T216" i="31" s="1"/>
  <c r="S111" i="31"/>
  <c r="T111" i="31" s="1"/>
  <c r="T110" i="31" s="1"/>
  <c r="S341" i="31"/>
  <c r="T341" i="31" s="1"/>
  <c r="T340" i="31" s="1"/>
  <c r="S1097" i="31"/>
  <c r="T1097" i="31" s="1"/>
  <c r="T1096"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131" i="31"/>
  <c r="T131" i="31" s="1"/>
  <c r="T130" i="31" s="1"/>
  <c r="S1049" i="31"/>
  <c r="T1049" i="31" s="1"/>
  <c r="T1048" i="31" s="1"/>
  <c r="S683" i="31"/>
  <c r="T683" i="31" s="1"/>
  <c r="T682" i="31" s="1"/>
  <c r="S1083" i="31"/>
  <c r="T1083" i="31" s="1"/>
  <c r="T1082" i="31" s="1"/>
  <c r="S1057" i="31"/>
  <c r="T1057" i="31" s="1"/>
  <c r="T1056" i="31" s="1"/>
  <c r="S73" i="31"/>
  <c r="T73" i="31" s="1"/>
  <c r="T72" i="31" s="1"/>
  <c r="S9" i="31"/>
  <c r="T9" i="31" s="1"/>
  <c r="T8" i="31" s="1"/>
  <c r="S667" i="31"/>
  <c r="T667" i="31" s="1"/>
  <c r="T666" i="31" s="1"/>
  <c r="S255" i="31"/>
  <c r="T255" i="31" s="1"/>
  <c r="T254" i="31" s="1"/>
  <c r="S857" i="31"/>
  <c r="T857" i="31" s="1"/>
  <c r="T856" i="31" s="1"/>
  <c r="S413" i="31"/>
  <c r="T413" i="31" s="1"/>
  <c r="T412" i="31" s="1"/>
  <c r="S325" i="31"/>
  <c r="T325" i="31" s="1"/>
  <c r="T324" i="31" s="1"/>
  <c r="S297" i="31"/>
  <c r="T297" i="31" s="1"/>
  <c r="T296" i="31" s="1"/>
  <c r="S169" i="31"/>
  <c r="T169" i="31" s="1"/>
  <c r="T168" i="31" s="1"/>
  <c r="S953" i="31"/>
  <c r="T953" i="31" s="1"/>
  <c r="T952" i="31" s="1"/>
  <c r="S731" i="31"/>
  <c r="T731" i="31" s="1"/>
  <c r="T730" i="31" s="1"/>
  <c r="S655" i="31"/>
  <c r="T655" i="31" s="1"/>
  <c r="T654" i="31" s="1"/>
  <c r="S519" i="31"/>
  <c r="T519" i="31" s="1"/>
  <c r="T518" i="31" s="1"/>
  <c r="S1095" i="31"/>
  <c r="T1095" i="31" s="1"/>
  <c r="T1094" i="31" s="1"/>
  <c r="S713" i="31"/>
  <c r="T713" i="31" s="1"/>
  <c r="T712" i="31" s="1"/>
  <c r="S1071" i="31"/>
  <c r="T1071" i="31" s="1"/>
  <c r="T1070" i="31" s="1"/>
  <c r="S247" i="31"/>
  <c r="T247" i="31" s="1"/>
  <c r="T246"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87" i="31"/>
  <c r="T87" i="31" s="1"/>
  <c r="T86" i="31" s="1"/>
  <c r="S231" i="31"/>
  <c r="T231" i="31" s="1"/>
  <c r="T230" i="31" s="1"/>
  <c r="S225" i="31"/>
  <c r="T225" i="31" s="1"/>
  <c r="T224" i="31" s="1"/>
  <c r="S359" i="31"/>
  <c r="T359" i="31" s="1"/>
  <c r="T358" i="31" s="1"/>
  <c r="S883" i="31"/>
  <c r="T883" i="31" s="1"/>
  <c r="T882" i="31" s="1"/>
  <c r="S785" i="31"/>
  <c r="T785" i="31" s="1"/>
  <c r="T784" i="31" s="1"/>
  <c r="S1119" i="31"/>
  <c r="T1119" i="31" s="1"/>
  <c r="T1118" i="31" s="1"/>
  <c r="S567" i="31"/>
  <c r="T567" i="31" s="1"/>
  <c r="T566" i="31" s="1"/>
  <c r="S501" i="31"/>
  <c r="T501" i="31" s="1"/>
  <c r="T500" i="31" s="1"/>
  <c r="S101" i="31"/>
  <c r="T101" i="31" s="1"/>
  <c r="T100" i="31" s="1"/>
  <c r="S65" i="31"/>
  <c r="T65" i="31" s="1"/>
  <c r="T64"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105" i="31"/>
  <c r="T1105" i="31" s="1"/>
  <c r="T1104" i="31" s="1"/>
  <c r="S443" i="31"/>
  <c r="T443" i="31" s="1"/>
  <c r="T442" i="31" s="1"/>
  <c r="S159" i="31"/>
  <c r="T159" i="31" s="1"/>
  <c r="T158"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183" i="31"/>
  <c r="T183" i="31" s="1"/>
  <c r="T182" i="31" s="1"/>
  <c r="S189" i="31"/>
  <c r="T189" i="31" s="1"/>
  <c r="T188"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100" i="31"/>
  <c r="T1101" i="31" s="1"/>
  <c r="T1100" i="31" s="1"/>
  <c r="S113" i="31"/>
  <c r="T113" i="31" s="1"/>
  <c r="T112" i="31" s="1"/>
  <c r="S203" i="31"/>
  <c r="T203" i="31" s="1"/>
  <c r="T202"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163" i="31"/>
  <c r="T163" i="31" s="1"/>
  <c r="T162" i="31" s="1"/>
  <c r="S201" i="31"/>
  <c r="T201" i="31" s="1"/>
  <c r="T200" i="31" s="1"/>
  <c r="S291" i="31"/>
  <c r="T291" i="31" s="1"/>
  <c r="T290" i="31" s="1"/>
  <c r="S1051" i="31"/>
  <c r="T1051" i="31" s="1"/>
  <c r="T1050" i="31" s="1"/>
  <c r="S993" i="31"/>
  <c r="T993" i="31" s="1"/>
  <c r="T992" i="31" s="1"/>
  <c r="S959" i="31"/>
  <c r="T959" i="31" s="1"/>
  <c r="T958" i="31" s="1"/>
  <c r="S867" i="31"/>
  <c r="T867" i="31" s="1"/>
  <c r="T866" i="31" s="1"/>
  <c r="S137" i="31"/>
  <c r="T137" i="31" s="1"/>
  <c r="T136"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<sst xmlns="http://schemas.openxmlformats.org/spreadsheetml/2006/main" count="17460" uniqueCount="5531">
  <si>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</si>
  <si>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</si>
  <si>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</si>
  <si>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</si>
  <si>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</si>
  <si>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</si>
  <si>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</si>
  <si>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</si>
  <si>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</si>
  <si>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</si>
  <si>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</si>
  <si>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</si>
  <si>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</si>
  <si>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</si>
  <si>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</si>
  <si>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</si>
  <si>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</si>
  <si>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</si>
  <si>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</si>
  <si>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</si>
  <si>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</si>
  <si>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</si>
  <si>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</si>
  <si>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</si>
  <si>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</si>
  <si>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</si>
  <si>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</si>
  <si>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</si>
  <si>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</si>
  <si>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</si>
  <si>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</si>
  <si>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</si>
  <si>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</si>
  <si>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</si>
  <si>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</si>
  <si>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</si>
  <si>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</si>
  <si>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</si>
  <si>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</si>
  <si>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</si>
  <si>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</si>
  <si>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</si>
  <si>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</si>
  <si>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</si>
  <si>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</si>
  <si>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</si>
  <si>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</si>
  <si>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</si>
  <si>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</si>
  <si>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</si>
  <si>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</si>
  <si>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</si>
  <si>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</si>
  <si>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</si>
  <si>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</si>
  <si>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</si>
  <si>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</si>
  <si>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</si>
  <si>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</si>
  <si>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</si>
  <si>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</si>
  <si>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</si>
  <si>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</si>
  <si>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</si>
  <si>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</si>
  <si>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</si>
  <si>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</si>
  <si>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</si>
  <si>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</si>
  <si>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</si>
  <si>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</si>
  <si>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</si>
  <si>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</si>
  <si>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</si>
  <si>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</si>
  <si>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</si>
  <si>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</si>
  <si>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</si>
  <si>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</si>
  <si>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</si>
  <si>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</si>
  <si>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</si>
  <si>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</si>
  <si>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</si>
  <si>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</si>
  <si>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</si>
  <si>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</si>
  <si>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</si>
  <si>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</si>
  <si>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</si>
  <si>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</si>
  <si>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</si>
  <si>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</si>
  <si>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</si>
  <si>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</si>
  <si>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</si>
  <si>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</si>
  <si>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</si>
  <si>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</si>
  <si>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</si>
  <si>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</si>
  <si>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</si>
  <si>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</si>
  <si>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</si>
  <si>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</si>
  <si>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</si>
  <si>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</si>
  <si>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</si>
  <si>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</si>
  <si>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</si>
  <si>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</si>
  <si>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</si>
  <si>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</si>
  <si>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</si>
  <si>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</si>
  <si>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</si>
  <si>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</si>
  <si>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</si>
  <si>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</si>
  <si>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</si>
  <si>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</si>
  <si>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</si>
  <si>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</si>
  <si>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</si>
  <si>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</si>
  <si>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</si>
  <si>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</si>
  <si>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</si>
  <si>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</si>
  <si>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</si>
  <si>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</si>
  <si>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</si>
  <si>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</si>
  <si>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</si>
  <si>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</si>
  <si>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</si>
  <si>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</si>
  <si>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</si>
  <si>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</si>
  <si>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</si>
  <si>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</si>
  <si>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</si>
  <si>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</si>
  <si>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</si>
  <si>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</si>
  <si>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</si>
  <si>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</si>
  <si>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</si>
  <si>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</si>
  <si>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</si>
  <si>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</si>
  <si>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</si>
  <si>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</si>
  <si>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</si>
  <si>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</si>
  <si>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</si>
  <si>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</si>
  <si>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</si>
  <si>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</si>
  <si>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</si>
  <si>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</si>
  <si>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</si>
  <si>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</si>
  <si>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</si>
  <si>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</si>
  <si>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</si>
  <si>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</si>
  <si>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</si>
  <si>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</si>
  <si>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</si>
  <si>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</si>
  <si>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</si>
  <si>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</si>
  <si>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</si>
  <si>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</si>
  <si>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</si>
  <si>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</si>
  <si>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</si>
  <si>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</si>
  <si>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</si>
  <si>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</si>
  <si>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</si>
  <si>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</si>
  <si>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</si>
  <si>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</si>
  <si>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</si>
  <si>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</si>
  <si>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</si>
  <si>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</si>
  <si>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</si>
  <si>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</si>
  <si>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</si>
  <si>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</si>
  <si>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</si>
  <si>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</si>
  <si>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</si>
  <si>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</si>
  <si>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</si>
  <si>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</si>
  <si>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</si>
  <si>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</si>
  <si>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</si>
  <si>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</si>
  <si>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</si>
  <si>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</si>
  <si>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</si>
  <si>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</si>
  <si>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</si>
  <si>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</si>
  <si>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</si>
  <si>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</si>
  <si>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</si>
  <si>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</si>
  <si>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</si>
  <si>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</si>
  <si>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</si>
  <si>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</si>
  <si>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</si>
  <si>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</si>
  <si>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</si>
  <si>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</si>
  <si>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</si>
  <si>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</si>
  <si>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</si>
  <si>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</si>
  <si>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</si>
  <si>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</si>
  <si>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</si>
  <si>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</si>
  <si>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</si>
  <si>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</si>
  <si>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</si>
  <si>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</si>
  <si>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</si>
  <si>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</si>
  <si>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</si>
  <si>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</si>
  <si>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</si>
  <si>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</si>
  <si>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</si>
  <si>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</si>
  <si>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</si>
  <si>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</si>
  <si>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</si>
  <si>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</si>
  <si>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</si>
  <si>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</si>
  <si>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</si>
  <si>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</si>
  <si>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</si>
  <si>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</si>
  <si>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</si>
  <si>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</si>
  <si>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</si>
  <si>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</si>
  <si>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</si>
  <si>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</si>
  <si>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</si>
  <si>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</si>
  <si>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</si>
  <si>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</si>
  <si>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</si>
  <si>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</si>
  <si>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</si>
  <si>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</si>
  <si>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</si>
  <si>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</si>
  <si>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</si>
  <si>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</si>
  <si>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</si>
  <si>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</si>
  <si>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</si>
  <si>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</si>
  <si>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</si>
  <si>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</si>
  <si>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</si>
  <si>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</si>
  <si>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</si>
  <si>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</si>
  <si>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</si>
  <si>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</si>
  <si>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</si>
  <si>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</si>
  <si>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</si>
  <si>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</si>
  <si>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</si>
  <si>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</si>
  <si>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</si>
  <si>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</si>
  <si>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</si>
  <si>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</si>
  <si>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</si>
  <si>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</si>
  <si>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</si>
  <si>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</si>
  <si>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</si>
  <si>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</si>
  <si>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</si>
  <si>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</si>
  <si>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</si>
  <si>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</si>
  <si>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</si>
  <si>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</si>
  <si>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</si>
  <si>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</si>
  <si>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</si>
  <si>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</si>
  <si>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</si>
  <si>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</si>
  <si>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</si>
  <si>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</si>
  <si>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</si>
  <si>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</si>
  <si>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</si>
  <si>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</si>
  <si>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</si>
  <si>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</si>
  <si>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</si>
  <si>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</si>
  <si>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</si>
  <si>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</si>
  <si>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</si>
  <si>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</si>
  <si>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</si>
  <si>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</si>
  <si>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</si>
  <si>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</si>
  <si>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</si>
  <si>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</si>
  <si>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</si>
  <si>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</si>
  <si>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</si>
  <si>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</si>
  <si>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</si>
  <si>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</si>
  <si>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</si>
  <si>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</si>
  <si>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</si>
  <si>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</si>
  <si>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</si>
  <si>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</si>
  <si>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</si>
  <si>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</si>
  <si>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</si>
  <si>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</si>
  <si>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</si>
  <si>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</si>
  <si>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</si>
  <si>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</si>
  <si>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</si>
  <si>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</si>
  <si>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</si>
  <si>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</si>
  <si>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</si>
  <si>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</si>
  <si>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</si>
  <si>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</si>
  <si>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</si>
  <si>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</si>
  <si>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</si>
  <si>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</si>
  <si>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</si>
  <si>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</si>
  <si>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</si>
  <si>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</si>
  <si>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</si>
  <si>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</si>
  <si>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</si>
  <si>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</si>
  <si>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</si>
  <si>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</si>
  <si>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</si>
  <si>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</si>
  <si>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</si>
  <si>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</si>
  <si>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</si>
  <si>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</si>
  <si>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</si>
  <si>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</si>
  <si>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</si>
  <si>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</si>
  <si>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</si>
  <si>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</si>
  <si>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</si>
  <si>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</si>
  <si>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</si>
  <si>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</si>
  <si>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</si>
  <si>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</si>
  <si>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</si>
  <si>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</si>
  <si>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</si>
  <si>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</si>
  <si>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</si>
  <si>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</si>
  <si>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</si>
  <si>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</si>
  <si>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</si>
  <si>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</si>
  <si>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</si>
  <si>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</si>
  <si>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</si>
  <si>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</si>
  <si>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</si>
  <si>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</si>
  <si>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</si>
  <si>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</si>
  <si>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</si>
  <si>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</si>
  <si>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</si>
  <si>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</si>
  <si>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</si>
  <si>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</si>
  <si>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</si>
  <si>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</si>
  <si>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</si>
  <si>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</si>
  <si>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</si>
  <si>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</si>
  <si>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</si>
  <si>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</si>
  <si>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</si>
  <si>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</si>
  <si>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</si>
  <si>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</si>
  <si>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</si>
  <si>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</si>
  <si>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</si>
  <si>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</si>
  <si>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</si>
  <si>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</si>
  <si>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</si>
  <si>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</si>
  <si>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</si>
  <si>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</si>
  <si>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</si>
  <si>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</si>
  <si>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</si>
  <si>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</si>
  <si>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</si>
  <si>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</si>
  <si>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</si>
  <si>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</si>
  <si>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</si>
  <si>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</si>
  <si>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</si>
  <si>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</si>
  <si>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</si>
  <si>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</si>
  <si>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</si>
  <si>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</si>
  <si>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</si>
  <si>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</si>
  <si>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</si>
  <si>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</si>
  <si>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</si>
  <si>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</si>
  <si>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</si>
  <si>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</si>
  <si>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</si>
  <si>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</si>
  <si>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</si>
  <si>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</si>
  <si>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</si>
  <si>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</si>
  <si>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</si>
  <si>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</si>
  <si>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</si>
  <si>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</si>
  <si>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</si>
  <si>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</si>
  <si>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</si>
  <si>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</si>
  <si>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</si>
  <si>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</si>
  <si>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</si>
  <si>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</si>
  <si>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</si>
  <si>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</si>
  <si>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</si>
  <si>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</si>
  <si>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</si>
  <si>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</si>
  <si>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</si>
  <si>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</si>
  <si>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</si>
  <si>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</si>
  <si>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</si>
  <si>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</si>
  <si>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</si>
  <si>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</si>
  <si>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</si>
  <si>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</si>
  <si>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</si>
  <si>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</si>
  <si>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</si>
  <si>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</si>
  <si>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</si>
  <si>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</si>
  <si>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</si>
  <si>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</si>
  <si>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</si>
  <si>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</si>
  <si>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</si>
  <si>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</si>
  <si>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</si>
  <si>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</si>
  <si>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</si>
  <si>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</si>
  <si>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</si>
  <si>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</si>
  <si>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</si>
  <si>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</si>
  <si>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</si>
  <si>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</si>
  <si>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</si>
  <si>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</si>
  <si>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</si>
  <si>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</si>
  <si>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</si>
  <si>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</si>
  <si>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</si>
  <si>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</si>
  <si>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</si>
  <si>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</si>
  <si>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</si>
  <si>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</si>
  <si>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</si>
  <si>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</si>
  <si>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</si>
  <si>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</si>
  <si>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</si>
  <si>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</si>
  <si>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</si>
  <si>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</si>
  <si>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</si>
  <si>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</si>
  <si>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</si>
  <si>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</si>
  <si>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</si>
  <si>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</si>
  <si>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</si>
  <si>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</si>
  <si>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</si>
  <si>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</si>
  <si>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</si>
  <si>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</si>
  <si>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</si>
  <si>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</si>
  <si>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</si>
  <si>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</si>
  <si>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</si>
  <si>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</si>
  <si>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</si>
  <si>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</si>
  <si>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</si>
  <si>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</si>
  <si>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</si>
  <si>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</si>
  <si>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</si>
  <si>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</si>
  <si>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</si>
  <si>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</si>
  <si>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</si>
  <si>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</si>
  <si>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</si>
  <si>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</si>
  <si>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</si>
  <si>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</si>
  <si>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</si>
  <si>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</si>
  <si>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</si>
  <si>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</si>
  <si>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</si>
  <si>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</si>
  <si>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</si>
  <si>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</si>
  <si>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</si>
  <si>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</si>
  <si>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</si>
  <si>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</si>
  <si>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</si>
  <si>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</si>
  <si>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</si>
  <si>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</si>
  <si>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</si>
  <si>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</si>
  <si>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</si>
  <si>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</si>
  <si>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</si>
  <si>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</si>
  <si>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</si>
  <si>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</si>
  <si>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</si>
  <si>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</si>
  <si>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</si>
  <si>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</si>
  <si>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</si>
  <si>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</si>
  <si>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</si>
  <si>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</si>
  <si>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</si>
  <si>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</si>
  <si>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</si>
  <si>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</si>
  <si>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</si>
  <si>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</si>
  <si>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</si>
  <si>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</si>
  <si>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</si>
  <si>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</si>
  <si>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</si>
  <si>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</si>
  <si>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</si>
  <si>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</si>
  <si>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</si>
  <si>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</si>
  <si>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</si>
  <si>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</si>
  <si>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</si>
  <si>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</si>
  <si>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</si>
  <si>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</si>
  <si>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</si>
  <si>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</si>
  <si>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</si>
  <si>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</si>
  <si>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</si>
  <si>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</si>
  <si>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</si>
  <si>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</si>
  <si>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</si>
  <si>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</si>
  <si>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</si>
  <si>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</si>
  <si>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</si>
  <si>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</si>
  <si>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</si>
  <si>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</si>
  <si>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</si>
  <si>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</si>
  <si>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</si>
  <si>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</si>
  <si>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</si>
  <si>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</si>
  <si>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</si>
  <si>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</si>
  <si>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</si>
  <si>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</si>
  <si>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</si>
  <si>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</si>
  <si>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</si>
  <si>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</si>
  <si>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</si>
  <si>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</si>
  <si>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</si>
  <si>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</si>
  <si>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</si>
  <si>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</si>
  <si>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</si>
  <si>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</si>
  <si>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</si>
  <si>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</si>
  <si>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</si>
  <si>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</si>
  <si>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</si>
  <si>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</si>
  <si>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</si>
  <si>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</si>
  <si>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</si>
  <si>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</si>
  <si>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</si>
  <si>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</si>
  <si>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</si>
  <si>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</si>
  <si>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</si>
  <si>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</si>
  <si>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</si>
  <si>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</si>
  <si>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</si>
  <si>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</si>
  <si>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</si>
  <si>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</si>
  <si>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</si>
  <si>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</si>
  <si>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</si>
  <si>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</si>
  <si>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</si>
  <si>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</si>
  <si>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</si>
  <si>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</si>
  <si>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</si>
  <si>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</si>
  <si>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</si>
  <si>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</si>
  <si>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</si>
  <si>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</si>
  <si>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</si>
  <si>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</si>
  <si>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</si>
  <si>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</si>
  <si>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</si>
  <si>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</si>
  <si>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</si>
  <si>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</si>
  <si>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</si>
  <si>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</si>
  <si>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</si>
  <si>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</si>
  <si>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</si>
  <si>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</si>
  <si>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</si>
  <si>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</si>
  <si>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</si>
  <si>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</si>
  <si>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</si>
  <si>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</si>
  <si>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</si>
  <si>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</si>
  <si>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</si>
  <si>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</si>
  <si>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</si>
  <si>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</si>
  <si>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</si>
  <si>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</si>
  <si>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</si>
  <si>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</si>
  <si>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</si>
  <si>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</si>
  <si>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</si>
  <si>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</si>
  <si>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</si>
  <si>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</si>
  <si>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</si>
  <si>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</si>
  <si>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</si>
  <si>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</si>
  <si>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</si>
  <si>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</si>
  <si>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</si>
  <si>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</si>
  <si>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</si>
  <si>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</si>
  <si>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</si>
  <si>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</si>
  <si>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</si>
  <si>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</si>
  <si>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</si>
  <si>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</si>
  <si>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</si>
  <si>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</si>
  <si>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</si>
  <si>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</si>
  <si>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</si>
  <si>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</si>
  <si>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</si>
  <si>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</si>
  <si>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</si>
  <si>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</si>
  <si>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</si>
  <si>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</si>
  <si>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</si>
  <si>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</si>
  <si>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</si>
  <si>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</si>
  <si>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</si>
  <si>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</si>
  <si>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</si>
  <si>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</si>
  <si>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</si>
  <si>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</si>
  <si>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</si>
  <si>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</si>
  <si>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</si>
  <si>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</si>
  <si>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</si>
  <si>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</si>
  <si>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</si>
  <si>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</si>
  <si>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</si>
  <si>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</si>
  <si>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</si>
  <si>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</si>
  <si>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</si>
  <si>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</si>
  <si>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</si>
  <si>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</si>
  <si>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</si>
  <si>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</si>
  <si>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</si>
  <si>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</si>
  <si>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</si>
  <si>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</si>
  <si>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</si>
  <si>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</si>
  <si>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</si>
  <si>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</si>
  <si>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</si>
  <si>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</si>
  <si>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</si>
  <si>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</si>
  <si>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</si>
  <si>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</si>
  <si>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</si>
  <si>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</si>
  <si>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</si>
  <si>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</si>
  <si>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</si>
  <si>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</si>
  <si>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</si>
  <si>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</si>
  <si>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</si>
  <si>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</si>
  <si>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</si>
  <si>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</si>
  <si>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</si>
  <si>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</si>
  <si>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</si>
  <si>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</si>
  <si>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</si>
  <si>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</si>
  <si>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</si>
  <si>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</si>
  <si>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</si>
  <si>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</si>
  <si>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</si>
  <si>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</si>
  <si>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</si>
  <si>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</si>
  <si>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</si>
  <si>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</si>
  <si>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</si>
  <si>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</si>
  <si>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</si>
  <si>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</si>
  <si>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</si>
  <si>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</si>
  <si>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</si>
  <si>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</si>
  <si>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</si>
  <si>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</si>
  <si>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</si>
  <si>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</si>
  <si>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</si>
  <si>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</si>
  <si>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</si>
  <si>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</si>
  <si>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</si>
  <si>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</si>
  <si>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</si>
  <si>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</si>
  <si>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</si>
  <si>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</si>
  <si>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</si>
  <si>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</si>
  <si>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</si>
  <si>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</si>
  <si>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</si>
  <si>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</si>
  <si>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</si>
  <si>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</si>
  <si>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</si>
  <si>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</si>
  <si>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</si>
  <si>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</si>
  <si>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</si>
  <si>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</si>
  <si>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</si>
  <si>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</si>
  <si>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</si>
  <si>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</si>
  <si>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</si>
  <si>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</si>
  <si>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</si>
  <si>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</si>
  <si>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</si>
  <si>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</si>
  <si>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</si>
  <si>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</si>
  <si>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</si>
  <si>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</si>
  <si>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</si>
  <si>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</si>
  <si>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</si>
  <si>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</si>
  <si>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</si>
  <si>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</si>
  <si>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</si>
  <si>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</si>
  <si>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</si>
  <si>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</si>
  <si>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</si>
  <si>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</si>
  <si>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</si>
  <si>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</si>
  <si>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</si>
  <si>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</si>
  <si>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</si>
  <si>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</si>
  <si>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</si>
  <si>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</si>
  <si>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</si>
  <si>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</si>
  <si>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</si>
  <si>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</si>
  <si>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</si>
  <si>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</si>
  <si>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</si>
  <si>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</si>
  <si>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</si>
  <si>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</si>
  <si>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</si>
  <si>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</si>
  <si>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</si>
  <si>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</si>
  <si>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</si>
  <si>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</si>
  <si>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</si>
  <si>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</si>
  <si>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</si>
  <si>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</si>
  <si>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</si>
  <si>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</si>
  <si>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</si>
  <si>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</si>
  <si>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</si>
  <si>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</si>
  <si>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</si>
  <si>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</si>
  <si>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</si>
  <si>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</si>
  <si>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</si>
  <si>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</si>
  <si>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</si>
  <si>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</si>
  <si>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</si>
  <si>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</si>
  <si>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</si>
  <si>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</si>
  <si>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</si>
  <si>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</si>
  <si>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</si>
  <si>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</si>
  <si>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</si>
  <si>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</si>
  <si>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</si>
  <si>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</si>
  <si>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</si>
  <si>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</si>
  <si>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</si>
  <si>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</si>
  <si>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</si>
  <si>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</si>
  <si>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</si>
  <si>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</si>
  <si>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</si>
  <si>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</si>
  <si>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</si>
  <si>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</si>
  <si>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</si>
  <si>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</si>
  <si>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</si>
  <si>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</si>
  <si>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</si>
  <si>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</si>
  <si>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</si>
  <si>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</si>
  <si>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</si>
  <si>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</si>
  <si>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</si>
  <si>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</si>
  <si>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</si>
  <si>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</si>
  <si>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</si>
  <si>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</si>
  <si>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</si>
  <si>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</si>
  <si>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</si>
  <si>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</si>
  <si>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</si>
  <si>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</si>
  <si>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</si>
  <si>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</si>
  <si>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</si>
  <si>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</si>
  <si>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</si>
  <si>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</si>
  <si>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</si>
  <si>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</si>
  <si>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</si>
  <si>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</si>
  <si>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</si>
  <si>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</si>
  <si>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</si>
  <si>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</si>
  <si>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</si>
  <si>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</si>
  <si>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</si>
  <si>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</si>
  <si>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</si>
  <si>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</si>
  <si>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</si>
  <si>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</si>
  <si>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</si>
  <si>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</si>
  <si>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</si>
  <si>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</si>
  <si>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</si>
  <si>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</si>
  <si>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</si>
  <si>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</si>
  <si>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</si>
  <si>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</si>
  <si>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</si>
  <si>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</si>
  <si>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</si>
  <si>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</si>
  <si>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</si>
  <si>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</si>
  <si>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</si>
  <si>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</si>
  <si>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</si>
  <si>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</si>
  <si>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</si>
  <si>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</si>
  <si>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</si>
  <si>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</si>
  <si>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</si>
  <si>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</si>
  <si>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</si>
  <si>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</si>
  <si>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</si>
  <si>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</si>
  <si>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</si>
  <si>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</si>
  <si>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</si>
  <si>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</si>
  <si>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</si>
  <si>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</si>
  <si>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</si>
  <si>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</si>
  <si>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</si>
  <si>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</si>
  <si>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</si>
  <si>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</si>
  <si>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</si>
  <si>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</si>
  <si>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</si>
  <si>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</si>
  <si>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</si>
  <si>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</si>
  <si>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</si>
  <si>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</si>
  <si>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</si>
  <si>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</si>
  <si>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</si>
  <si>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</si>
  <si>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</si>
  <si>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</si>
  <si>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</si>
  <si>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</si>
  <si>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</si>
  <si>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</si>
  <si>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</si>
  <si>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</si>
  <si>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</si>
  <si>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</si>
  <si>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</si>
  <si>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</si>
  <si>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</si>
  <si>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</si>
  <si>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</si>
  <si>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</si>
  <si>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</si>
  <si>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</si>
  <si>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</si>
  <si>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</si>
  <si>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</si>
  <si>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</si>
  <si>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</si>
  <si>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</si>
  <si>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</si>
  <si>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</si>
  <si>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</si>
  <si>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</si>
  <si>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</si>
  <si>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</si>
  <si>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</si>
  <si>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</si>
  <si>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</si>
  <si>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</si>
  <si>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</si>
  <si>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</si>
  <si>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</si>
  <si>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</si>
  <si>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</si>
  <si>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</si>
  <si>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</si>
  <si>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</si>
  <si>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</si>
  <si>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</si>
  <si>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</si>
  <si>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</si>
  <si>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</si>
  <si>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</si>
  <si>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</si>
  <si>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</si>
  <si>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</si>
  <si>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</si>
  <si>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</si>
  <si>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</si>
  <si>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</si>
  <si>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</si>
  <si>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</si>
  <si>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</si>
  <si>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</si>
  <si>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</si>
  <si>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</si>
  <si>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</si>
  <si>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</si>
  <si>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</si>
  <si>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</si>
  <si>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</si>
  <si>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</si>
  <si>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</si>
  <si>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</si>
  <si>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</si>
  <si>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</si>
  <si>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</si>
  <si>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</si>
  <si>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</si>
  <si>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</si>
  <si>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</si>
  <si>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</si>
  <si>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</si>
  <si>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</si>
  <si>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</si>
  <si>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</si>
  <si>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</si>
  <si>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</si>
  <si>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</si>
  <si>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</si>
  <si>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</si>
  <si>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</si>
  <si>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</si>
  <si>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</si>
  <si>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</si>
  <si>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</si>
  <si>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</si>
  <si>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</si>
  <si>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</si>
  <si>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</si>
  <si>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</si>
  <si>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</si>
  <si>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</si>
  <si>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</si>
  <si>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</si>
  <si>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</si>
  <si>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</si>
  <si>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</si>
  <si>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</si>
  <si>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</si>
  <si>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</si>
  <si>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</si>
  <si>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</si>
  <si>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</si>
  <si>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</si>
  <si>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</si>
  <si>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</si>
  <si>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</si>
  <si>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</si>
  <si>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</si>
  <si>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</si>
  <si>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</si>
  <si>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</si>
  <si>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</si>
  <si>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</si>
  <si>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</si>
  <si>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</si>
  <si>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</si>
  <si>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</si>
  <si>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</si>
  <si>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</si>
  <si>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</si>
  <si>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</si>
  <si>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</si>
  <si>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</si>
  <si>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</si>
  <si>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</si>
  <si>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</si>
  <si>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</si>
  <si>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</si>
  <si>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</si>
  <si>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</si>
  <si>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</si>
  <si>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</si>
  <si>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</si>
  <si>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</si>
  <si>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</si>
  <si>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</si>
  <si>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</si>
  <si>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</si>
  <si>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</si>
  <si>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</si>
  <si>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</si>
  <si>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</si>
  <si>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</si>
  <si>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</si>
  <si>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</si>
  <si>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</si>
  <si>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</si>
  <si>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</si>
  <si>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</si>
  <si>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</si>
  <si>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</si>
  <si>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</si>
  <si>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</si>
  <si>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</si>
  <si>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</si>
  <si>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</si>
  <si>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</si>
  <si>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</si>
  <si>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</si>
  <si>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</si>
  <si>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</si>
  <si>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</si>
  <si>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</si>
  <si>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</si>
  <si>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</si>
  <si>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</si>
  <si>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</si>
  <si>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</si>
  <si>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</si>
  <si>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</si>
  <si>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</si>
  <si>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</si>
  <si>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</si>
  <si>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</si>
  <si>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</si>
  <si>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</si>
  <si>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</si>
  <si>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</si>
  <si>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</si>
  <si>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</si>
  <si>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</si>
  <si>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</si>
  <si>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</si>
  <si>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</si>
  <si>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</si>
  <si>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</si>
  <si>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</si>
  <si>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</si>
  <si>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</si>
  <si>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</si>
  <si>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</si>
  <si>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</si>
  <si>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</si>
  <si>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</si>
  <si>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</si>
  <si>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</si>
  <si>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</si>
  <si>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</si>
  <si>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</si>
  <si>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</si>
  <si>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</si>
  <si>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</si>
  <si>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</si>
  <si>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</si>
  <si>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</si>
  <si>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</si>
  <si>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</si>
  <si>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</si>
  <si>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</si>
  <si>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</si>
  <si>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</si>
  <si>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</si>
  <si>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</si>
  <si>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</si>
  <si>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</si>
  <si>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</si>
  <si>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</si>
  <si>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</si>
  <si>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</si>
  <si>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</si>
  <si>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</si>
  <si>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</si>
  <si>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</si>
  <si>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</si>
  <si>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</si>
  <si>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</si>
  <si>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</si>
  <si>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</si>
  <si>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</si>
  <si>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</si>
  <si>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</si>
  <si>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</si>
  <si>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</si>
  <si>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</si>
  <si>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</si>
  <si>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</si>
  <si>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</si>
  <si>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</si>
  <si>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</si>
  <si>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</si>
  <si>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</si>
  <si>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</si>
  <si>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</si>
  <si>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</si>
  <si>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</si>
  <si>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</si>
  <si>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</si>
  <si>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</si>
  <si>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</si>
  <si>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</si>
  <si>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</si>
  <si>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</si>
  <si>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</si>
  <si>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</si>
  <si>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</si>
  <si>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</si>
  <si>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</si>
  <si>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</si>
  <si>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</si>
  <si>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</si>
  <si>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</si>
  <si>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</si>
  <si>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</si>
  <si>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</si>
  <si>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</si>
  <si>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</si>
  <si>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</si>
  <si>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</si>
  <si>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</si>
  <si>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</si>
  <si>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</si>
  <si>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</si>
  <si>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</si>
  <si>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</si>
  <si>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</si>
  <si>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</si>
  <si>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</si>
  <si>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</si>
  <si>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</si>
  <si>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</si>
  <si>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</si>
  <si>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</si>
  <si>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</si>
  <si>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</si>
  <si>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</si>
  <si>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</si>
  <si>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</si>
  <si>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</si>
  <si>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</si>
  <si>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</si>
  <si>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</si>
  <si>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</si>
  <si>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</si>
  <si>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</si>
  <si>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</si>
  <si>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</si>
  <si>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</si>
  <si>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</si>
  <si>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</si>
  <si>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</si>
  <si>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Correo Institucional</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</si>
  <si>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</si>
  <si>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</si>
  <si>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</si>
  <si>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</si>
  <si>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</si>
  <si>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</si>
  <si>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</si>
  <si>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</si>
  <si>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</si>
  <si>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</si>
  <si>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</si>
  <si>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</si>
  <si>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</si>
  <si>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</si>
  <si>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</si>
  <si>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</si>
  <si>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</si>
  <si>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</si>
  <si>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</si>
  <si>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</si>
  <si>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</si>
  <si>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</si>
  <si>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</si>
  <si>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</si>
  <si>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</si>
  <si>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</si>
  <si>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</si>
  <si>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</si>
  <si>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</si>
  <si>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</si>
  <si>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</si>
  <si>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</si>
  <si>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</si>
  <si>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</si>
  <si>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</si>
  <si>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</si>
  <si>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</si>
  <si>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Comisiones Bancarías y por Compra Venta de Divisas sujetas a proceso automático</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</si>
  <si>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</si>
  <si>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</si>
  <si>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Navegación Aérea y Aeropuertos Bolivianos</t>
  </si>
  <si>
    <t>GCM</t>
  </si>
  <si>
    <t>NAVEGACIÓN AÉREA Y AEROPUERTOS BOLIVIANOS</t>
  </si>
  <si>
    <t>(*) Los importes correspondientes a operaciones CUT Dolares, se expresan en Moneda Nacional.</t>
  </si>
  <si>
    <t>TIPO</t>
  </si>
  <si>
    <t>Dólares
($us) (*)</t>
  </si>
  <si>
    <t>DGCF – R1.02</t>
  </si>
  <si>
    <t>Transferencia al final del día</t>
  </si>
  <si>
    <t>CVD AUTO</t>
  </si>
  <si>
    <t>Servicio Plurinacional de Registro de Comercio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</si>
  <si>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</si>
  <si>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</si>
  <si>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</si>
  <si>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</si>
  <si>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</si>
  <si>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</si>
  <si>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</si>
  <si>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</si>
  <si>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</si>
  <si>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</si>
  <si>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</si>
  <si>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</si>
  <si>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</si>
  <si>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</si>
  <si>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</si>
  <si>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</si>
  <si>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</si>
  <si>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</si>
  <si>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</si>
  <si>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</si>
  <si>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</si>
  <si>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</si>
  <si>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</si>
  <si>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</si>
  <si>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</si>
  <si>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</si>
  <si>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</si>
  <si>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</si>
  <si>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</si>
  <si>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Servicio Plurinacional de la Mujer y de la Despatria.</t>
  </si>
  <si>
    <t>NAABOL</t>
  </si>
  <si>
    <t>Caja de Salud del Servicio Nacional de Caminos y Ramas Anexas</t>
  </si>
  <si>
    <t>Transportes Aéreo Boliviano</t>
  </si>
  <si>
    <t xml:space="preserve"> Bolivia TV</t>
  </si>
  <si>
    <t>Corporación de las Fuerzas Armadas para el Desarrollo Nacional</t>
  </si>
  <si>
    <t>Empresa siderúrgica del Mutún</t>
  </si>
  <si>
    <t>Cartones de Bolivia</t>
  </si>
  <si>
    <t>Empresa boliviana de Industrialización de Hidrocarburos</t>
  </si>
  <si>
    <t>Agencia Bolivia Espacial</t>
  </si>
  <si>
    <t>Empresa Estratégica Boliviana de Construcción y Conservación I.C.</t>
  </si>
  <si>
    <t>Empresa Estatal de Transporte por Cable "Mi Teleférico"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</si>
  <si>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</si>
  <si>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</si>
  <si>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</si>
  <si>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</si>
  <si>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</si>
  <si>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</si>
  <si>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</si>
  <si>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Fondo Desarrollo del Sistema Financiero y Apoyo al Sector Productivo</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</si>
  <si>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</si>
  <si>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</si>
  <si>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</si>
  <si>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</si>
  <si>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</si>
  <si>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</si>
  <si>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</si>
  <si>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</si>
  <si>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</si>
  <si>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</si>
  <si>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</si>
  <si>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</si>
  <si>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</si>
  <si>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</si>
  <si>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</si>
  <si>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TEC</t>
  </si>
  <si>
    <t>Transferencia Entre Cuentas BCB</t>
  </si>
  <si>
    <t>CONTACTO UCI:</t>
  </si>
  <si>
    <t>UNIDAD DE CONTABILIDAD INTEGRADA</t>
  </si>
  <si>
    <t>B21664240002</t>
  </si>
  <si>
    <t>O21664330002</t>
  </si>
  <si>
    <t>O21664350002</t>
  </si>
  <si>
    <t>O21664550002</t>
  </si>
  <si>
    <t>G25390060004</t>
  </si>
  <si>
    <t>G25390080004</t>
  </si>
  <si>
    <t>G25390090004</t>
  </si>
  <si>
    <t>G25390100004</t>
  </si>
  <si>
    <t>G25390110004</t>
  </si>
  <si>
    <t>G25390120004</t>
  </si>
  <si>
    <t>G25390130004</t>
  </si>
  <si>
    <t>G25390140004</t>
  </si>
  <si>
    <t>G25390150004</t>
  </si>
  <si>
    <t>G25390070004</t>
  </si>
  <si>
    <t>O21666490002</t>
  </si>
  <si>
    <t>B21666840002</t>
  </si>
  <si>
    <t>O21666960002</t>
  </si>
  <si>
    <t>O21667090002</t>
  </si>
  <si>
    <t>O21667300002</t>
  </si>
  <si>
    <t>Q19358640002</t>
  </si>
  <si>
    <t>G25407750004</t>
  </si>
  <si>
    <t>O21669150002</t>
  </si>
  <si>
    <t>O21669160002</t>
  </si>
  <si>
    <t>B21669510002</t>
  </si>
  <si>
    <t>O21670220002</t>
  </si>
  <si>
    <t>S10805140001</t>
  </si>
  <si>
    <t>S10805140003</t>
  </si>
  <si>
    <t>O21672400002</t>
  </si>
  <si>
    <t>B21672720002</t>
  </si>
  <si>
    <t>O21672930002</t>
  </si>
  <si>
    <t>O21672980002</t>
  </si>
  <si>
    <t>O21673000002</t>
  </si>
  <si>
    <t>O21673550002</t>
  </si>
  <si>
    <t>O21673570002</t>
  </si>
  <si>
    <t>Q19374580002</t>
  </si>
  <si>
    <t>G25435420003</t>
  </si>
  <si>
    <t>G25435400003</t>
  </si>
  <si>
    <t>G25435410003</t>
  </si>
  <si>
    <t>G25435460003</t>
  </si>
  <si>
    <t>G25436900003</t>
  </si>
  <si>
    <t>O21675960002</t>
  </si>
  <si>
    <t>B21675980002</t>
  </si>
  <si>
    <t>B21676070002</t>
  </si>
  <si>
    <t>O21676310002</t>
  </si>
  <si>
    <t>O21676500002</t>
  </si>
  <si>
    <t>O21676740002</t>
  </si>
  <si>
    <t>O21678600002</t>
  </si>
  <si>
    <t>O21679050002</t>
  </si>
  <si>
    <t>O21679110002</t>
  </si>
  <si>
    <t>O21679530002</t>
  </si>
  <si>
    <t>Q19388490002</t>
  </si>
  <si>
    <t>B21681690002</t>
  </si>
  <si>
    <t>B21681700002</t>
  </si>
  <si>
    <t>B21681720002</t>
  </si>
  <si>
    <t>O21682060002</t>
  </si>
  <si>
    <t>O21682140002</t>
  </si>
  <si>
    <t>O21684240002</t>
  </si>
  <si>
    <t>O21684250002</t>
  </si>
  <si>
    <t>O21685230002</t>
  </si>
  <si>
    <t>Q19403700002</t>
  </si>
  <si>
    <t>G25511700001</t>
  </si>
  <si>
    <t>O21686950002</t>
  </si>
  <si>
    <t>O21687240002</t>
  </si>
  <si>
    <t>O21687260002</t>
  </si>
  <si>
    <t>O21687300002</t>
  </si>
  <si>
    <t>O21687440002</t>
  </si>
  <si>
    <t>O21688130002</t>
  </si>
  <si>
    <t>O21688140002</t>
  </si>
  <si>
    <t>Q19408790002</t>
  </si>
  <si>
    <t>Q19409520002</t>
  </si>
  <si>
    <t>O21690410002</t>
  </si>
  <si>
    <t>O21690570002</t>
  </si>
  <si>
    <t>O21690920002</t>
  </si>
  <si>
    <t>O21691010002</t>
  </si>
  <si>
    <t>O21691280002</t>
  </si>
  <si>
    <t>Q19422510002</t>
  </si>
  <si>
    <t>Q19423900002</t>
  </si>
  <si>
    <t>Q19423920002</t>
  </si>
  <si>
    <t>G25558310004</t>
  </si>
  <si>
    <t>G25559680003</t>
  </si>
  <si>
    <t>G25559700003</t>
  </si>
  <si>
    <t>G25559800003</t>
  </si>
  <si>
    <t>O21696610002</t>
  </si>
  <si>
    <t>O21696620002</t>
  </si>
  <si>
    <t>O21696630002</t>
  </si>
  <si>
    <t>O21696640002</t>
  </si>
  <si>
    <t>O21696660002</t>
  </si>
  <si>
    <t>O21696670002</t>
  </si>
  <si>
    <t>O21696680002</t>
  </si>
  <si>
    <t>O21696710002</t>
  </si>
  <si>
    <t>O21697090002</t>
  </si>
  <si>
    <t>O21697210002</t>
  </si>
  <si>
    <t>O21699220002</t>
  </si>
  <si>
    <t>O21699360002</t>
  </si>
  <si>
    <t>O21699390002</t>
  </si>
  <si>
    <t>B21702000002</t>
  </si>
  <si>
    <t>O21702100002</t>
  </si>
  <si>
    <t>O21702260002</t>
  </si>
  <si>
    <t>O21702760002</t>
  </si>
  <si>
    <t>G25609680003</t>
  </si>
  <si>
    <t>S10820500003</t>
  </si>
  <si>
    <t>S10820500001</t>
  </si>
  <si>
    <t>S10820470003</t>
  </si>
  <si>
    <t>S10820470001</t>
  </si>
  <si>
    <t>S10820630001</t>
  </si>
  <si>
    <t>S10820590001</t>
  </si>
  <si>
    <t>B21704810002</t>
  </si>
  <si>
    <t>O21705330002</t>
  </si>
  <si>
    <t>Q19453490002</t>
  </si>
  <si>
    <t>Q19455270002</t>
  </si>
  <si>
    <t>Q19455860002</t>
  </si>
  <si>
    <t>B21707160002</t>
  </si>
  <si>
    <t>B21707180002</t>
  </si>
  <si>
    <t>O21708210002</t>
  </si>
  <si>
    <t>O21708230002</t>
  </si>
  <si>
    <t>G25648860003</t>
  </si>
  <si>
    <t>O21710180002</t>
  </si>
  <si>
    <t>O21710270002</t>
  </si>
  <si>
    <t>B21710620002</t>
  </si>
  <si>
    <t>B21710650002</t>
  </si>
  <si>
    <t>B21710700002</t>
  </si>
  <si>
    <t>B21710730002</t>
  </si>
  <si>
    <t>O21711030002</t>
  </si>
  <si>
    <t>G25668230003</t>
  </si>
  <si>
    <t>G25668220003</t>
  </si>
  <si>
    <t>G25668260003</t>
  </si>
  <si>
    <t>B21713650002</t>
  </si>
  <si>
    <t>O21713720002</t>
  </si>
  <si>
    <t>O21713780002</t>
  </si>
  <si>
    <t>O21714010002</t>
  </si>
  <si>
    <t>Q19478640002</t>
  </si>
  <si>
    <t>Q19479010002</t>
  </si>
  <si>
    <t>O21716110002</t>
  </si>
  <si>
    <t>O21716320002</t>
  </si>
  <si>
    <t>O21718870002</t>
  </si>
  <si>
    <t>O21719120002</t>
  </si>
  <si>
    <t>O21719370002</t>
  </si>
  <si>
    <t>O21719530002</t>
  </si>
  <si>
    <t>O21719740002</t>
  </si>
  <si>
    <t>O21719750002</t>
  </si>
  <si>
    <t>O21719910002</t>
  </si>
  <si>
    <t>G25720710002</t>
  </si>
  <si>
    <t>T04542600001</t>
  </si>
  <si>
    <t>T04542620001</t>
  </si>
  <si>
    <t>T04542640001</t>
  </si>
  <si>
    <t>T04542660001</t>
  </si>
  <si>
    <t>T04542680001</t>
  </si>
  <si>
    <t>T04542700001</t>
  </si>
  <si>
    <t>T04542720001</t>
  </si>
  <si>
    <t>T04542800001</t>
  </si>
  <si>
    <t>T04542740001</t>
  </si>
  <si>
    <t>T04542760001</t>
  </si>
  <si>
    <t>T04542780001</t>
  </si>
  <si>
    <t>T04542820001</t>
  </si>
  <si>
    <t>T04542840001</t>
  </si>
  <si>
    <t>T04542860001</t>
  </si>
  <si>
    <t>T04542880001</t>
  </si>
  <si>
    <t>T04542900001</t>
  </si>
  <si>
    <t>T04542920001</t>
  </si>
  <si>
    <t>T04542940001</t>
  </si>
  <si>
    <t>T04542960001</t>
  </si>
  <si>
    <t>T04542980001</t>
  </si>
  <si>
    <t>T04543000001</t>
  </si>
  <si>
    <t>T04543020001</t>
  </si>
  <si>
    <t>T04543040001</t>
  </si>
  <si>
    <t>T04543060001</t>
  </si>
  <si>
    <t>T04543080001</t>
  </si>
  <si>
    <t>T04543100001</t>
  </si>
  <si>
    <t>T04543120001</t>
  </si>
  <si>
    <t>T04543140001</t>
  </si>
  <si>
    <t>T04543160001</t>
  </si>
  <si>
    <t>T04543180001</t>
  </si>
  <si>
    <t>T04543200001</t>
  </si>
  <si>
    <t>T04543220001</t>
  </si>
  <si>
    <t>T04543240001</t>
  </si>
  <si>
    <t>T04543260001</t>
  </si>
  <si>
    <t>T04543280001</t>
  </si>
  <si>
    <t>T04543300001</t>
  </si>
  <si>
    <t>T04543320001</t>
  </si>
  <si>
    <t>T04543340001</t>
  </si>
  <si>
    <t>T04543360001</t>
  </si>
  <si>
    <t>T04543380001</t>
  </si>
  <si>
    <t>T04543400001</t>
  </si>
  <si>
    <t>T04543420001</t>
  </si>
  <si>
    <t>T04542180001</t>
  </si>
  <si>
    <t>T04543510001</t>
  </si>
  <si>
    <t>T04543440001</t>
  </si>
  <si>
    <t>T04543470001</t>
  </si>
  <si>
    <t>T04543490001</t>
  </si>
  <si>
    <t>T04543530001</t>
  </si>
  <si>
    <t>T04543550001</t>
  </si>
  <si>
    <t>T04543570001</t>
  </si>
  <si>
    <t>T04543590001</t>
  </si>
  <si>
    <t>T04543610001</t>
  </si>
  <si>
    <t>T04543630001</t>
  </si>
  <si>
    <t>T04543650001</t>
  </si>
  <si>
    <t>T04543670001</t>
  </si>
  <si>
    <t>T04543690001</t>
  </si>
  <si>
    <t>T04543710001</t>
  </si>
  <si>
    <t>T04543730001</t>
  </si>
  <si>
    <t>T04543750001</t>
  </si>
  <si>
    <t>T04543770001</t>
  </si>
  <si>
    <t>T04543790001</t>
  </si>
  <si>
    <t>T04543810001</t>
  </si>
  <si>
    <t>T04543830001</t>
  </si>
  <si>
    <t>T04543850001</t>
  </si>
  <si>
    <t>T04543870001</t>
  </si>
  <si>
    <t>T04543890001</t>
  </si>
  <si>
    <t>T04543910001</t>
  </si>
  <si>
    <t>T04543930001</t>
  </si>
  <si>
    <t>T04543950001</t>
  </si>
  <si>
    <t>T04543970001</t>
  </si>
  <si>
    <t>T04543990001</t>
  </si>
  <si>
    <t>T04544010001</t>
  </si>
  <si>
    <t>T04544030001</t>
  </si>
  <si>
    <t>T04544050001</t>
  </si>
  <si>
    <t>T04544070001</t>
  </si>
  <si>
    <t>T04544090001</t>
  </si>
  <si>
    <t>T04544110001</t>
  </si>
  <si>
    <t>T04544130001</t>
  </si>
  <si>
    <t>T04544210001</t>
  </si>
  <si>
    <t>T04544150001</t>
  </si>
  <si>
    <t>T04544170001</t>
  </si>
  <si>
    <t>T04544190001</t>
  </si>
  <si>
    <t>T04544230001</t>
  </si>
  <si>
    <t>T04544250001</t>
  </si>
  <si>
    <t>T04544270001</t>
  </si>
  <si>
    <t>T04542200001</t>
  </si>
  <si>
    <t>T04542220001</t>
  </si>
  <si>
    <t>T04542240001</t>
  </si>
  <si>
    <t>T04542260001</t>
  </si>
  <si>
    <t>T04542280001</t>
  </si>
  <si>
    <t>T04542300001</t>
  </si>
  <si>
    <t>T04542320001</t>
  </si>
  <si>
    <t>T04542340001</t>
  </si>
  <si>
    <t>T04542360001</t>
  </si>
  <si>
    <t>T04542380001</t>
  </si>
  <si>
    <t>T04542400001</t>
  </si>
  <si>
    <t>T04542420001</t>
  </si>
  <si>
    <t>T04542440001</t>
  </si>
  <si>
    <t>T04542460001</t>
  </si>
  <si>
    <t>T04542480001</t>
  </si>
  <si>
    <t>T04542500001</t>
  </si>
  <si>
    <t>T04542520001</t>
  </si>
  <si>
    <t>T04542540001</t>
  </si>
  <si>
    <t>T04542560001</t>
  </si>
  <si>
    <t>T04542580001</t>
  </si>
  <si>
    <t>O21722190002</t>
  </si>
  <si>
    <t>O21722710002</t>
  </si>
  <si>
    <t>G25732820003</t>
  </si>
  <si>
    <t>Q19504960002</t>
  </si>
  <si>
    <t>Q19504920002</t>
  </si>
  <si>
    <t>Q19504950002</t>
  </si>
  <si>
    <t>G25741890002</t>
  </si>
  <si>
    <t>00513032001 DEP.DE CHEQ.AJENOS,RET.DE CAM.,CONCEPTO: RICHARD EDUARDO LLANOS LAZCANO,DEP.: BANCO UNION S.A. , PROCEDENCIA: BANCO UNION S.A., CHEQUE: 202339, FECHA DE EMISION:02/01/2024</t>
  </si>
  <si>
    <t>00224012007 DEPOSITO DE EFECTIVO, DEPOSITANTE: JANNET PATZI LARREA, CONCEPTO: DEVOLUCION FONDO EN AVANCE, CUENTA DE DEPOSITO: CUENTA UNICA DEL TESORO</t>
  </si>
  <si>
    <t>00015011108 DEPOSITO DE EFECTIVO, DEPOSITANTE: MINISTERIO DE GOBIERNO, CONCEPTO: DEPÓSITO A LA CUT, CUENTA DE DEPOSITO: CUENTA UNICA DEL TESORO</t>
  </si>
  <si>
    <t>00099021001 DEPOSITO DE EFECTIVO, DEPOSITANTE: CIELO ODALYS TERRAZAS ARUQUIPA, CONCEPTO: DEVOLUCION ESTIPENDIO PASANTIA DICIEMBRE - CIELO ODALYS TERRAZAS ARUQUIPA, CUENTA DE DEPOSITO: CUENTA UNICA DEL TESORO</t>
  </si>
  <si>
    <t>NUMERO DE LIBRETA CUT: 00283012001 OPERACIÓN E18 TRANSFERENCIA DEL SISTEMA FINANCIERO POR CUENTA DE TERCEROS A LA CUT SOL. ESC. DE ALMACENERA BOLIVIANA S.A.</t>
  </si>
  <si>
    <t>VENTA DE DIVISAS CON TRANSFERENCIA DE FONDOS A SOLICITUD DE YACIMIENTOS PETROLIFEROS FISCALES BOLIVIANOS SEGUN SOLICITUD 20157 REF: TRAFIGURA PTE LTD PAGO 7 A 13 DE NOV 2022 SUM HIDR LIQ SUR OCCIDENTE PERU 2022 OP UPCA 839 HR DCIM 17481 2023 LIB. 00513012004 LBP-YPFB-UNICOMERCIAL (4030005415/1-2188907)</t>
  </si>
  <si>
    <t>VENTA DE DIVISAS CON TRANSFERENCIA DE FONDOS A SOLICITUD DE YACIMIENTOS PETROLIFEROS FISCALES BOLIVIANOS SEGUN SOLICITUD 20152 REF: TRAFIGURA PTE LTD PAGO 7 A 13 DE NOV 2022 SUM HIDR LIQ SUR OCCIDENTE PERU 2022 OP UPCA 839 HR DCIM 17481 2023 LIB. 00513012004 LBP-YPFB-UNICOMERCIAL (4030005415/1-2188907)</t>
  </si>
  <si>
    <t>VENTA DE DIVISAS CON TRANSFERENCIA DE FONDOS A SOLICITUD DE YACIMIENTOS PETROLIFEROS FISCALES BOLIVIANOS SEGUN SOLICITUD 20148 REF: CAMIN CARGO CONTROL ARGENTINA SA SERV DE INSP PLANTAS DE ALMACENAJE ARGENTINA PARAGUAY OP UPCA 1885 HR VPNO 34888 2023 LIB. 00513012004 LBP-YPFB-UNICOMERCIAL (4030005415/1-2188907)</t>
  </si>
  <si>
    <t>VENTA DE DIVISAS CON TRANSFERENCIA DE FONDOS A SOLICITUD DE YACIMIENTOS PETROLIFEROS FISCALES BOLIVIANOS SEGUN SOLICITUD 20149 REF: CAMIN CARGO CONTROL CHILE LTDA SERV DE INSP PLANTAS DE ALMACENAJE CHILE OP UPCA 1655 HR VPNO 32212 2023 LIB. 00513012004 LBP-YPFB-UNICOMERCIAL (4030005415/1-2188907)</t>
  </si>
  <si>
    <t>VENTA DE DIVISAS CON TRANSFERENCIA DE FONDOS A SOLICITUD DE YACIMIENTOS PETROLIFEROS FISCALES BOLIVIANOS SEGUN SOLICITUD 20150 REF: CAMIN CARGO CONTROL CHILE LTDA SERV DE INSP PLANTAS DE ALMACENAJE CHILE OP UPCA 1904 HR VPNO 35619 2023 LIB. 00513012004 LBP-YPFB-UNICOMERCIAL (4030005415/1-2188907)</t>
  </si>
  <si>
    <t>VENTA DE DIVISAS CON TRANSFERENCIA DE FONDOS A SOLICITUD DE YACIMIENTOS PETROLIFEROS FISCALES BOLIVIANOS SEGUN SOLICITUD 20155 REF: S P GLOBAL SERVICIO DE INFORMACION ESPECIALIZADA PLATTS OP GCGN 781 2022 HR DCIM VPNO 37010 2023 LIB. 00513012004 LBP-YPFB-UNICOMERCIAL (4030005415/1-2188907)</t>
  </si>
  <si>
    <t>VENTA DE DIVISAS CON TRANSFERENCIA DE FONDOS A SOLICITUD DE YACIMIENTOS PETROLIFEROS FISCALES BOLIVIANOS SEGUN SOLICITUD 20153 REF: TRAFIGURA PTE LTD 5TO POST PAGO SUM HIDR LIQ OCCIDENTE 2023 OP UPCA 1490 HR DCIM 25478 2023 LIB. 00513012004 LBP-YPFB-UNICOMERCIAL (4030005415/1-2188907)</t>
  </si>
  <si>
    <t>VENTA DE DIVISAS CON TRANSFERENCIA DE FONDOS A SOLICITUD DE YACIMIENTOS PETROLIFEROS FISCALES BOLIVIANOS SEGUN SOLICITUD 20156 REF: TRAFIGURA PTE LTD 10MO POST PAGO SUM HIDR LIQ SUR ORIENTE 2023 OP UPCA 1326 HR DCIM 23013 2023 LIB. 00513012004 LBP-YPFB-UNICOMERCIAL (4030005415/1-2188907)</t>
  </si>
  <si>
    <t>VENTA DE DIVISAS CON TRANSFERENCIA DE FONDOS A SOLICITUD DE YACIMIENTOS PETROLIFEROS FISCALES BOLIVIANOS SEGUN SOLICITUD 20154 REF: TRAFIGURA PTE LTD 5TO POST PAGO SUM HIDR LIQ OCCIDENTE 2023 OP UPCA 1490 HR DCIM 25478 2023 LIB. 00513012004 LBP-YPFB-UNICOMERCIAL (4030005415/1-2188907)</t>
  </si>
  <si>
    <t>VENTA DE DIVISAS CON TRANSFERENCIA DE FONDOS A SOLICITUD DE YACIMIENTOS PETROLIFEROS FISCALES BOLIVIANOS SEGUN SOLICITUD 20151 REF: S P GLOBAL SERVICIO DE INFORMACION ESPECIALIZADA PLATTS OP GCGN 781 2022 HR DCIM VPNO 37010 2023 LIB. 00513012004 LBP-YPFB-UNICOMERCIAL (4030005415/1-2188907)</t>
  </si>
  <si>
    <t>00206044302 DEPOSITO DE EFECTIVO, DEPOSITANTE: RIOS MERCADO RICHARD ADRIAN, CONCEPTO: DEVOLUCION DE HONORARIOS, CUENTA DE DEPOSITO: CUENTA UNICA DEL TESORO</t>
  </si>
  <si>
    <t>00099021001 DEP.DE CHEQ.AJENOS,RET.DE CAM.,CONCEPTO: DEVOLUCION DE PASAJE,DEP.: ABOTOUR-BOA , PROCEDENCIA: BANCO UNION S.A., CHEQUE: 17390, FECHA DE EMISION:21/12/2023</t>
  </si>
  <si>
    <t>00099021001 DEPOSITO DE EFECTIVO, DEPOSITANTE: ANA MARIA VALDIVIESO, CONCEPTO: DEVOLUCION DE DINERO, CUENTA DE DEPOSITO: CUENTA UNICA DEL TESORO</t>
  </si>
  <si>
    <t>00548052001 DEPOSITO DE EFECTIVO, DEPOSITANTE: JHONNY  RICARDO  MARQUEZ  COCA, CONCEPTO: DEVOLUCION DE FONDOS EN AVANCE, CUENTA DE DEPOSITO: CUENTA UNICA DEL TESORO</t>
  </si>
  <si>
    <t>00099021001 DEPOSITO DE EFECTIVO, DEPOSITANTE: GONZALO ANTONIO MARK QUIROGA, CONCEPTO: DEVOLUCION DE RECURSOS EMPRESA MAQUIMAT - GONZALO ANTONIO MARK QUIROGA, CUENTA DE DEPOSITO: CUENTA UNICA DEL TESORO/DJBR</t>
  </si>
  <si>
    <t>NUMERO DE LIBRETA CUT: 00099021001 OPERACIÓN E75 TRANSFERENCIA DE LA CUENTA FISCAL BUN A LA CUT EN MN TRANSF.FDOS.GOB. AUTONOMO DEPTAL. POTOSI CITE: /GADP/SAF/TES/NÂ°577/2023 LIB.00099021001</t>
  </si>
  <si>
    <t>VENTA DE DIVISAS CON TRANSFERENCIA DE FONDOS A SOLICITUD DE AUTORIDAD DE REG.Y FISCALIZ.DE TELECOMUNICACIONES Y TRANSP. SEGUN SOLICITUD 20045 REF: TRANSFERENCIA DE RECURSOS A LA UNION INTERNACIONAL DE TELECOMUNICACIONES UIT CORRESPONDIENTE A LA GESTION 2023 DE ACUERDO A INFORME TECNICO ATT DAF INF T LIB. 00099021001 TGN-RECURSOS ORDINARIOS (3987) POR DIFERENCIAL CAMBIARIO</t>
  </si>
  <si>
    <t>00099021001 DEPOSITO DE EFECTIVO, DEPOSITANTE: EDWIN CARVAJAL ARANIBAR, CONCEPTO: DE FACTURA NAABOL NO PRESENTADA PARA SU DECLARACION  EN EL LIBRO DE COMPRAS IVA, CUENTA DE DEPOSITO: CUENTA UNICA DEL TESORO/DJBR</t>
  </si>
  <si>
    <t>00099021001 DEPOSITO DE EFECTIVO, DEPOSITANTE: GONZALO  FERNANDO PALOMEQUE  RAU, CONCEPTO: DE FACTURA NAABOL NO PRESENTADA PARA SU DECLARACION  EN EL LIBRO DE COMPRAS IVA, CUENTA DE DEPOSITO: CUENTA UNICA DEL TESORO/DJBR</t>
  </si>
  <si>
    <t>00099021001 DEP.DE CHEQ.AJENOS,RET.DE CAM.,CONCEPTO: PAGO RECURSOS PUBLICOS,DEP.: CAJA NACIONAL DE SALUD , PROCEDENCIA: BANCO UNION S.A., CHEQUE: 72860, FECHA DE EMISION:28/12/2023</t>
  </si>
  <si>
    <t>00016011101 DEPOSITO DE EFECTIVO, DEPOSITANTE: LIBRERIA DEL MINISTERIO DE EDUCACION, CONCEPTO: VENTA DE MATERIAL BIBLIOGRAFICO Y/O MULTIMEDIA DE LA LIBRERIA DEL MINISTERIO DE EDUCACION, CUENTA DE DEPOSITO: CUENTA UNICA DEL TESORO</t>
  </si>
  <si>
    <t>00099021001 DEPOSITO DE EFECTIVO, DEPOSITANTE: FIDEL VICTOR CHAVEZ FORONDA, CONCEPTO: DEVOLUCION DE HABERES, CUENTA DE DEPOSITO: CUENTA UNICA DEL TESORO</t>
  </si>
  <si>
    <t>NUMERO DE LIBRETA CUT: 03420102001 OPERACIÓN E18 TRANSFERENCIA DEL SISTEMA FINANCIERO POR CUENTA DE TERCEROS A LA CUT TRANSFERENCIA DE RECURSOS DEL FIDEICOMISO AEVIVIENDA</t>
  </si>
  <si>
    <t>||PAGO PRÉSTAMO VAR.ACRE.BILAT. VARIOS CLUB DE PARÍS VCTO. 04-01-2024 POR CUENTA DEL TGN, SEGÚN NOTA MEFP/VTCP/DGCP/UODP/N° 19/2024 DE FECHA 04-01-2024 CAPITAL UFV13.312.330,76 INTERESES UFV1.316.193,28 CTA. 3987069001 CUENTA ÚNICA DEL TESORO - LIBRETA N° 00099021001</t>
  </si>
  <si>
    <t>||PAGO PRÉSTAMO VAR.ACRE.BILAT. VARIOS CLUB DE PARÍS VCTO. 04-01-2024 POR CUENTA DEL TGN, SEGÚN NOTA MEFP/VTCP/DGCP/UODP/N° 19/2024 DE FECHA 04-01-2024 CAPITAL UFV13.312.330,76 INTERESES UFV1.316.193,28 CTA. 3987069001 CUENTA ÚNICA DEL TESORO - LIBRETA N° 00099021001 REF.: COMISIONES BANCARIAS</t>
  </si>
  <si>
    <t>00099021001 DEPOSITO DE EFECTIVO, DEPOSITANTE: GERMAN CARLOS PARISACA APAZA, CONCEPTO: DEVOLUCION DE AGUINALDO 2022, CUENTA DE DEPOSITO: CUENTA UNICA DEL TESORO/DJBR</t>
  </si>
  <si>
    <t>00099021001 DEPOSITO DE EFECTIVO, DEPOSITANTE: ROBERTO FLOR CALZADILLA, CONCEPTO: DEVOLUCION, CUENTA DE DEPOSITO: CUENTA UNICA DEL TESORO</t>
  </si>
  <si>
    <t>00099021001 DEPOSITO DE EFECTIVO, DEPOSITANTE: FELICIANO HUANCA LAURA, CONCEPTO: DEVOLUCION DE COBRO INDEBIDO, CUENTA DE DEPOSITO: CUENTA UNICA DEL TESORO</t>
  </si>
  <si>
    <t>00587012001 DEP.DE CHEQ.AJENOS,RET.DE CAM.,CONCEPTO: EL SENA - CERT OCT (II) NOV(I) PLLA 19 Y 20,DEP.: E.B.C. , PROCEDENCIA: BANCO UNION S.A., CHEQUE: 2042, FECHA DE EMISION:29/12/2023</t>
  </si>
  <si>
    <t>00099021001 DEPOSITO DE EFECTIVO, DEPOSITANTE: PABLO ALBERTH CAMACHO AGUILAR, CONCEPTO: DEVOLUCION DE SUELDOS Y SALARIOS, CUENTA DE DEPOSITO: CUENTA UNICA DEL TESORO</t>
  </si>
  <si>
    <t>00099021001 DEPOSITO DE EFECTIVO, DEPOSITANTE: LUIS SANTIAGO CATERING Y EVENTOS, CONCEPTO: PAGO DE SERVICIOS BÁSICOS DEL COMEDOR CÁMARA DE DIPUTADOS, CUENTA DE DEPOSITO: CUENTA UNICA DEL TESORO</t>
  </si>
  <si>
    <t>00099021001 DEPOSITO DE EFECTIVO, DEPOSITANTE: JUAN JOSE CONDORI QUISBERT, CONCEPTO: FACTURA NAABOL NO PRESENTADA PARA SU  DECLARACION EN EL LIBRO DE COMPRAS IVA, CUENTA DE DEPOSITO: CUENTA UNICA DEL TESORO/DJBR</t>
  </si>
  <si>
    <t>00099021001 DEPOSITO DE EFECTIVO, DEPOSITANTE: VACAFLOR BERDECIO CARMEN JULIA, CONCEPTO: DEVOLUCION DE SUELDOS Y SALARIOS, CUENTA DE DEPOSITO: CUENTA UNICA DEL TESORO/DJBR</t>
  </si>
  <si>
    <t>00548032001 DEPOSITO DE EFECTIVO, DEPOSITANTE: JHONNY SUCOJAYO  SOLIS, CONCEPTO: DEVOLUCION DE FONDOS, CUENTA DE DEPOSITO: CUENTA UNICA DEL TESORO</t>
  </si>
  <si>
    <t>NUMERO DE LIBRETA CUT: 00099021001 OPERACIÓN E75 TRANSFERENCIA DE LA CUENTA FISCAL BUN A LA CUT EN MN TRANSFERENCIA DE FONDOS A SOLICITUD DE: GOBIERNO AUTONOMO MUNICIPAL DE MACHACAMARCA, CITE: GAMM: 005/2024 CUENTA CUT 3987 LIBRETA NÂ° 00099021001</t>
  </si>
  <si>
    <t>TRANSFERENCIA DE FONDOS AL EXTERIOR A SOLICITUD DE PROCURADURIA GENERAL DEL ESTADO SEGUN SOLICITUD 20167 REF: HOJA DE RUTA PGE-2023-08736-PAGO A FAVOR DE LA CORTE INTERAMERICANA DE DERECHOS HUMANOS DESTINADO AL REINTEGRO DE GASTOS AL FONDO DE ASISTENCIA LEGAL DE VICTIMAS, NOTIFICADO EN FECHA 20 DE E LIB. 00099021001 TGN-RECURSOS ORDINARIOS (3987)</t>
  </si>
  <si>
    <t>TRANSFERENCIA DE FONDOS AL EXTERIOR A SOLICITUD DE MINISTERIO DE LA PRESIDENCIA SEGUN SOLICITUD 20164 REF: PAGO DE DIVISAS A AIRBUS HELICOPTERS CONO SUR POR LA ADQUISICION DE REPUESTOS Y COMPONENTES PARTAVAERONAVES DEL MINISTERIO DE LA PRESIDENCIA CON MATRICULA FAB 754 Y FAB 755, SEGUN FACTURA 11 LIB. 00099021001 TGN-RECURSOS ORDINARIOS (3987)</t>
  </si>
  <si>
    <t>TRANSFERENCIA DE FONDOS AL EXTERIOR A SOLICITUD DE MINISTERIO DE LA PRESIDENCIA SEGUN SOLICITUD 20166 REF: PAGO DE DIVISAS A AIRBUS HELICOPTERS CONO SUR POR LA ADQUISICION DE REPUESTOS PARA CAMBIO DE SPIDER, PARA LAS AERONAVES DEL MINISTERIO DE LA PRESIDENCIA, SEGUN FACTURAS 4515, 4574 Y 4710, INF LIB. 00099021001 TGN-RECURSOS ORDINARIOS (3987)</t>
  </si>
  <si>
    <t>TRANSFERENCIA DE FONDOS AL EXTERIOR A SOLICITUD DE MINISTERIO DE LA PRESIDENCIA SEGUN SOLICITUD 20165 REF: PAGO DE DIVISAS A AIRBUS HELICOPTERS CONO SUR SA POR ASISTENCIA TECNICA A LAS AVAERONAVES DEL MINISTERIO DE LA PRESIDENCIA CON MATRICULA FAB 754 Y FAB 755, SEGUN FACTURA 4722 INFORME MPR DGA LIB. 00099021001 TGN-RECURSOS ORDINARIOS (3987)</t>
  </si>
  <si>
    <t>TRANSFERENCIA DE FONDOS AL EXTERIOR A SOLICITUD DE MINISTERIO DE LA PRESIDENCIA SEGUN SOLICITUD 20172 REF: PAGO DE DIVISAS A A AND S INTERNATIONAL SUPPLY INC POR ADQUISICION DE COMPONENTES, REPUESTOS Y MATERIAL CONSUMIBLE PARA SUBSANACION DE DISCREPANCIAS DE LAS AERONAVES DEL MINISTERIO DE LA PRES LIB. 00099021001 TGN-RECURSOS ORDINARIOS (3987)</t>
  </si>
  <si>
    <t>00099021001 DEPOSITO DE EFECTIVO, DEPOSITANTE: YHOLA JUANITA YANARICO GABINCHA, CONCEPTO: COBRO INDEBIDO POR NUEVAS NUPCIAS, CUENTA DE DEPOSITO: CUENTA UNICA DEL TESORO</t>
  </si>
  <si>
    <t>00099021001 DEPOSITO DE EFECTIVO, DEPOSITANTE: BEATRIZ APAZA MAMANI, CONCEPTO: REVERSION PARCIAL, CUENTA DE DEPOSITO: CUENTA UNICA DEL TESORO</t>
  </si>
  <si>
    <t>00099021001 DEP.DE CHEQ.AJENOS,RET.DE CAM.,CONCEPTO: KARLA KARINA CARDONA ROCABADO,DEP.: BANCO UNION S.A. , PROCEDENCIA: BANCO UNION S.A., CHEQUE: 202343, FECHA DE EMISION:08/01/2024/DJBR</t>
  </si>
  <si>
    <t>00099021001 DEP.DE CHEQ.AJENOS,RET.DE CAM.,CONCEPTO: LAURA LUZ ZAPATA VALVERDE,DEP.: BANCO UNION S.A. , PROCEDENCIA: BANCO UNION S.A., CHEQUE: 202347, FECHA DE EMISION:08/01/2024</t>
  </si>
  <si>
    <t>00099021001 DEPOSITO DE EFECTIVO, DEPOSITANTE: JHONY NINA CALLE, CONCEPTO: DEVOLUCION FACTURA NAABOL, CUENTA DE DEPOSITO: CUENTA UNICA DEL TESORO/DJBR</t>
  </si>
  <si>
    <t>00099021001 DEPOSITO DE EFECTIVO, DEPOSITANTE: CAMARA DE DIPUTADOS, CONCEPTO: DEPÓSITO DE PASAJES NO UTILIZADO, CUENTA DE DEPOSITO: CUENTA UNICA DEL TESORO</t>
  </si>
  <si>
    <t>00099021001 DEPOSITO DE EFECTIVO, DEPOSITANTE: GERRY ESTHER LEDEZMA ROCHA, CONCEPTO: FACTURA NAABOL NO PRESENTADA PARA SU DECLARACION EN EL LIBRO DE COMPRAS IVA, CUENTA DE DEPOSITO: CUENTA UNICA DEL TESORO/DJBR</t>
  </si>
  <si>
    <t>00099021001 DEPOSITO DE EFECTIVO, DEPOSITANTE: COLQUE GONZALES VIDAL, CONCEPTO: DEVOLUCION POR PAGO DE HABERES DEL MES DE ENERO 2023, CUENTA DE DEPOSITO: CUENTA UNICA DEL TESORO</t>
  </si>
  <si>
    <t>00099021001 DEPOSITO DE EFECTIVO, DEPOSITANTE: ABANTAL, CONCEPTO: PAGO DE LUZ AGUA Y USO DE COMEDOR DEL MES DE DICIEMBRE, CUENTA DE DEPOSITO: CUENTA UNICA DEL TESORO</t>
  </si>
  <si>
    <t>00099021001 DEPOSITO DE EFECTIVO, DEPOSITANTE: CAMARA DE DIPUTADOS, CONCEPTO: DEVOLUCION DE DEPÓSITO QUE SE ME REALIZO EN FECHA 18/12/23 COMO DOBLE AGUINALDO DE LA INSTITUCION, CUENTA DE DEPOSITO: CUENTA UNICA DEL TESORO</t>
  </si>
  <si>
    <t>00099021001 DEPOSITO DE EFECTIVO, DEPOSITANTE: MINISTERIO PUBLICO, CONCEPTO: DEVOLUCION POR LIQUIDACION POR MORA SEGURIDAD SOCIAL LARGO PLAZO, CUENTA DE DEPOSITO: CUENTA UNICA DEL TESORO</t>
  </si>
  <si>
    <t>NUMERO DE LIBRETA CUT: 00099021001 OPERACIÓN E75 TRANSFERENCIA DE LA CUENTA FISCAL BUN A LA CUT EN MN TRANSFERENCIA DE FONDOS A SOLICITUD DE: GOB. AUTONOMO MUNICIPAL ENTRE RIOS - CUENTA UNICA MUNICIPAL - CUM, CITE: G.A.M.E.R. NÂ° 007/2024 CUENTA CUT 3987069001 LIBRETA NÂ° 00099021001</t>
  </si>
  <si>
    <t>00099021001 DEP.DE CHEQ.AJENOS,RET.DE CAM.,CONCEPTO: MARIO MAMANI CABALLERO,DEP.: BANCO UNION S.A. , PROCEDENCIA: BANCO UNION S.A., CHEQUE: 202352, FECHA DE EMISION:10/01/2024/DJBR</t>
  </si>
  <si>
    <t>00099021001 DEP.DE CHEQ.AJENOS,RET.DE CAM.,CONCEPTO: LILIANA DELCARMEN BUSTOS CALAHUANA,DEP.: BANCO UNION S.A. , PROCEDENCIA: BANCO UNION S.A., CHEQUE: 202351, FECHA DE EMISION:10/01/2024</t>
  </si>
  <si>
    <t>00099021001 DEP.DE CHEQ.AJENOS,RET.DE CAM.,CONCEPTO: DANIELA RAIZA RICALDI RODRIGUEZ,DEP.: BANCO UNION S.A. , PROCEDENCIA: BANCO UNION S.A., CHEQUE: 202349, FECHA DE EMISION:10/01/2024/DJBR</t>
  </si>
  <si>
    <t>00099021001 DEPOSITO DE EFECTIVO, DEPOSITANTE: VICTOR CADENA MAMANI CI. 3468510 LP, CONCEPTO: REVERSION DE BOLETA DE HABER MENSUAL MES DICIEMBRE 2023, CUENTA DE DEPOSITO: CUENTA UNICA DEL TESORO/DJBR</t>
  </si>
  <si>
    <t>00099021001 DEPOSITO DE EFECTIVO, DEPOSITANTE: AUTORIDAD DE FISCALIZACION DEL JUEGO, CONCEPTO: DEVOLUCION DE RECURSOS POR EL PAGO DE REFRIGERIOS EN DEMASIA DIC/2023, CUENTA DE DEPOSITO: CUENTA UNICA DEL TESORO</t>
  </si>
  <si>
    <t>00099021001 DEPOSITO DE EFECTIVO, DEPOSITANTE: ALVARO JOSUHE LEON MENDOZA, CONCEPTO: DEVOLUCION DE REMUNERACION DEL MES DE SEPTIEMBRE 2023 POR BS4.965,53 DE LA INSTITUCION SEDES LPZ, CUENTA DE DEPOSITO: CUENTA UNICA DEL TESORO/DJBR</t>
  </si>
  <si>
    <t>00099021001 DEPOSITO DE EFECTIVO, DEPOSITANTE: ALVARO JOSUHE LEON MENDOZA, CONCEPTO: DEVOLUCION DE REMUNERACION DEL MES DE SEPTIEMBRE 2023 POR BS 86,82 DE LA INSTITUCION SEDES LPZ, CUENTA DE DEPOSITO: CUENTA UNICA DEL TESORO/DJBR</t>
  </si>
  <si>
    <t>00099021001 DEPOSITO DE EFECTIVO, DEPOSITANTE: CHRISTIAN GROUX NOGALES, CONCEPTO: DEVOLUCION DE SALARIO Y SUELDOS, CUENTA DE DEPOSITO: CUENTA UNICA DEL TESORO/DJBR</t>
  </si>
  <si>
    <t>NUMERO DE LIBRETA CUT: 00099021001 OPERACIÓN E75 TRANSFERENCIA DE LA CUENTA FISCAL BUN A LA CUT EN MN TRANSFERENCIA DE FONDOS A SOLICITUD DE: GOBIERNO AUTONOMO MUNICIPAL DE SUCRE, CITE:DIR.FINANCIERA CITE NÂ° 08/2024 CUENTA CUT 3987 LIBRETA NÂ° 00099021001</t>
  </si>
  <si>
    <t>COBRO COSTOS DE PAPELERIA SEGUN TRANSFERENCIA DEL EXTERIOR POR ORDEN DE PERMANENT COURT OF ARBITRATION REF.: BCB100-1639RTRS SALDOS NO UTILIZADOS LIB. 00099021001 TGN-RECURSOS ORDINARIOS (3987)</t>
  </si>
  <si>
    <t>00099021001 DEPOSITO DE EFECTIVO, DEPOSITANTE: MIRIAM MORALES TORO C.I. 2249129 L.P., CONCEPTO: DEVOLUCION DE COSTO DEL CORTE DE TELA PARA UNIFORME DE ASFI, CUENTA DE DEPOSITO: CUENTA UNICA DEL TESORO</t>
  </si>
  <si>
    <t>00015011108 DEPOSITO DE EFECTIVO, DEPOSITANTE: IVAN  MARCELO CHOQUE ROCHA, CONCEPTO: REMANENTE PAGO SERVICIO DE AGUA POTABLE (SEMAPA) MES DE DICIEMBRE/2023 DDRP-COCHABAMBA, CUENTA DE DEPOSITO: CUENTA UNICA DEL TESORO</t>
  </si>
  <si>
    <t>00015011108 DEPOSITO DE EFECTIVO, DEPOSITANTE: IVAN  MARCELO CHOQUE ROCHA, CONCEPTO: REMANENTE PAGO SERVICIO DE ENERGIA ELECTRICA  (ELFEC) MES DE DICIEMBRE/2023 DE LA DDRP-COCHABAMBA, CUENTA DE DEPOSITO: CUENTA UNICA DEL TESORO</t>
  </si>
  <si>
    <t>00015011108 DEPOSITO DE EFECTIVO, DEPOSITANTE: IVAN  MARCELO CHOQUE ROCHA, CONCEPTO: REMANENTE PAGO SERVICIO DE TELEFONO (COMTECO) MES DE DICIEMBRE/2023 DDRP-COCHABAMBA, CUENTA DE DEPOSITO: CUENTA UNICA DEL TESORO</t>
  </si>
  <si>
    <t>00015011101 DEPOSITO DE EFECTIVO, DEPOSITANTE: JESSICA ROJAS TELLERIA, CONCEPTO: DEVOLUCION DE EXAMEN PREOCUPACIONAL, CUENTA DE DEPOSITO: CUENTA UNICA DEL TESORO</t>
  </si>
  <si>
    <t>00099021001 DEPOSITO DE EFECTIVO, DEPOSITANTE: SENASAG, CONCEPTO: DEVOLUCION DE FONDOS SEGUN PREVENTIVO N°5118, CUENTA DE DEPOSITO: CUENTA UNICA DEL TESORO</t>
  </si>
  <si>
    <t>00099021001 DEPOSITO DE EFECTIVO, DEPOSITANTE: BEATRIZ BARBARA MIRANDA GUTIERREZ, CONCEPTO: DEVOLUCION HONORARIOS QUE NO CORRESPONDE, CUENTA DE DEPOSITO: CUENTA UNICA DEL TESORO/DJBR</t>
  </si>
  <si>
    <t>NUMERO DE LIBRETA CUT: 00046184201 OPERACIÓN E18 TRANSFERENCIA DEL SISTEMA FINANCIERO POR CUENTA DE TERCEROS A LA CUT PARA ABONO A CUT 3987069001 CUENTA UNICA DEL TESORO LIBRETA 00046184201 DE MS-CENETROP TRASPASOS NIVEL CENTRAL A SOLICITUD DEL BANCO DE CREDITO DE BOLIVIA SA</t>
  </si>
  <si>
    <t>NUMERO DE LIBRETA CUT: 00099021001 OPERACIÓN E75 TRANSFERENCIA DE LA CUENTA FISCAL BUN A LA CUT EN MN TRANSFERENCIA DE FONDOS A SOLICITUD DE: GOBIERNO AUTONOMO MUNICIPAL DE BELLA FLOR CITE: GAMBF 11/2024 CUENTA CUT 3987 LIBRETA NÂ° 00099021001</t>
  </si>
  <si>
    <t>00099021001 DEPOSITO DE EFECTIVO, DEPOSITANTE: LOURDES ALIAGA ZAPATA, CONCEPTO: DOBLE PERCEPCION DEL MES DE ENERO, CUENTA DE DEPOSITO: CUENTA UNICA DEL TESORO</t>
  </si>
  <si>
    <t>00099021001 DEPOSITO DE EFECTIVO, DEPOSITANTE: WILLY JAVIER NINA TEJO, CONCEPTO: DEVOLUCION RECURSOS POR DEPÓSITOS ERRONEOS OCTUBRE, NOVIEMBRE, DICIEMBRE 2023, CUENTA DE DEPOSITO: CUENTA UNICA DEL TESORO/DJBR</t>
  </si>
  <si>
    <t>00099021001 DEPOSITO DE EFECTIVO, DEPOSITANTE: ROSA AMALIA QUISBERT DE MARCA, CONCEPTO: DEVOLUCION DE RETROACTIVO, CUENTA DE DEPOSITO: CUENTA UNICA DEL TESORO</t>
  </si>
  <si>
    <t>00513222001 DEPOSITO DE EFECTIVO, DEPOSITANTE: Y.P.F.B. - ORURO, CONCEPTO: PAGO MEDICAMENTOS, CUENTA DE DEPOSITO: CUENTA UNICA DEL TESORO</t>
  </si>
  <si>
    <t>00099021001 DEPOSITO DE EFECTIVO, DEPOSITANTE: VERONICA CHOQUE COCARICO CI. 5940409 LP, CONCEPTO: REVERSION TOTAL DEL SUELDO DEL MES DE DICIEMBRE DE 2023, CUENTA DE DEPOSITO: CUENTA UNICA DEL TESORO</t>
  </si>
  <si>
    <t>NUMERO DE LIBRETA CUT: 00099021001 OPERACIÓN E75 TRANSFERENCIA DE LA CUENTA FISCAL BUN A LA CUT EN MN TRANSF.FDOS.GOBIERNO AUTONOMO MUNICIPAL DE SUCRE, CITE:DIR.FINANCIERA CITE NÂ° 11/2024 CUENTA CUT 3987 LIBRETA NÂ° 00099021001</t>
  </si>
  <si>
    <t>NUMERO DE LIBRETA CUT: 00099021001 OPERACIÓN E18 TRANSFERENCIA DEL SISTEMA FINANCIERO POR CUENTA DE TERCEROS A LA CUT Devolución al TGN por concepto de conciliación de compensacion de fracción complementaria-conciliación 2023- de la gestora publica de la seguridad social de largo plazo</t>
  </si>
  <si>
    <t>NUMERO DE LIBRETA CUT: 00099021001 OPERACIÓN E18 TRANSFERENCIA DEL SISTEMA FINANCIERO POR CUENTA DE TERCEROS A LA CUT Devolución al TGN por concepto de conciliación de compensación de cotizaciones mensual julio 2023. de la gestora publica de la seguridad social de largo plazo</t>
  </si>
  <si>
    <t>VENTA DE DIVISAS CON TRANSFERENCIA DE FONDOS A SOLICITUD DE YACIMIENTOS PETROLIFEROS FISCALES BOLIVIANOS SEGUN SOLICITUD 20193 REF: TRAFIGURA CHILE LIMITADA 11ER POST PAGO SUM HIDR LIQ OCCIDENTE CHILE 2023 OP UPCA 1649 HR DCIM 27806 2023 LIB. 00513012004 LBP-YPFB-UNICOMERCIAL (4030005415/1-2188907)</t>
  </si>
  <si>
    <t>PAGO A BID PRÉSTAMO 3797/BL-BO VCTO. 15-01-2024 POR CUENTA DE TGN , NTI. 018220 VALOR 16-01-2024 INTERESES USD 1.125,41 CTA. 3987 CUENTA UNICA DEL TESORO LIB. 00099021001 REF.: COMISIONES BANCARIAS</t>
  </si>
  <si>
    <t>PAGO A BID PRÉSTAMO 5376/OC-BO VCTO. 15-01-2024 POR CUENTA DE TGN , NTI. 018311 VALOR 16-01-2024 INTERESES USD 133.170,92 COMISIONES USD 1.016.444,74 CTA. 3987 CUENTA UNICA DEL TESORO LIB. 00099021001 REF.: COMISIONES BANCARIAS</t>
  </si>
  <si>
    <t>PAGO A IDA PRÉSTAMO 5745-BO VCTO. 15-01-2024 POR CUENTA DE TGN , NTI. 018270 VALOR 16-01-2024 CAPITAL USD 15.000,89 INTERESES USD 436,58 CTA. 3987 CUENTA UNICA DEL TESORO LIB. 00099021001 REF.: COMISIONES BANCARIAS</t>
  </si>
  <si>
    <t>00099021001 DEPOSITO DE EFECTIVO, DEPOSITANTE: JUANA MAYTE MITMA MAMANI CI. 4066072, CONCEPTO: DEVOLUCION DE FONDOS PARA VIATICOS, CUENTA DE DEPOSITO: CUENTA UNICA DEL TESORO/DJBR</t>
  </si>
  <si>
    <t>00099021001 DEPOSITO DE EFECTIVO, DEPOSITANTE: JOSE LUIS MENDOZA PAREDES CI.1094874, CONCEPTO: DEVOLUCION DE FONDOS PARA VIATICOS, CUENTA DE DEPOSITO: CUENTA UNICA DEL TESORO</t>
  </si>
  <si>
    <t>00099021001 DEPOSITO DE EFECTIVO, DEPOSITANTE: JUAN CARLOS LOPEZ VASQUEZ CI. 1146782, CONCEPTO: DEVOLUCION DE FONDOS PARA VIATICOS, CUENTA DE DEPOSITO: CUENTA UNICA DEL TESORO</t>
  </si>
  <si>
    <t>00099021001 DEPOSITO DE EFECTIVO, DEPOSITANTE: VICTOR SOTOMAYOR GUZMAN CI.3011851, CONCEPTO: DEVOLUCION DE FONDOS PARA VIATICOS, CUENTA DE DEPOSITO: CUENTA UNICA DEL TESORO</t>
  </si>
  <si>
    <t>00099021001 DEPOSITO DE EFECTIVO, DEPOSITANTE: PRIMITIVO LEDEZMA MANCILLA CI.3104307, CONCEPTO: DEVOLUCION DE FONDOS PARA VIATICOS, CUENTA DE DEPOSITO: CUENTA UNICA DEL TESORO</t>
  </si>
  <si>
    <t>00099021001 DEPOSITO DE EFECTIVO, DEPOSITANTE: YANNET CHOQUE CHOQUE CI.6099935, CONCEPTO: DEVOLUCION DE FONDOS PARA VIATICOS, CUENTA DE DEPOSITO: CUENTA UNICA DEL TESORO</t>
  </si>
  <si>
    <t>00099021001 DEPOSITO DE EFECTIVO, DEPOSITANTE: CARLOS RAUL MONTAÑO INTURIAS CI.5154985, CONCEPTO: DEVOLUCION DE FONDOS PARA VIATICOS, CUENTA DE DEPOSITO: CUENTA UNICA DEL TESORO</t>
  </si>
  <si>
    <t>00099021001 DEPOSITO DE EFECTIVO, DEPOSITANTE: BETTY LENIZ ALI CI. 3680133, CONCEPTO: DEVOLUCION DE FONDOS PARA VIATICOS, CUENTA DE DEPOSITO: CUENTA UNICA DEL TESORO</t>
  </si>
  <si>
    <t>00099021001 DEPOSITO DE EFECTIVO, DEPOSITANTE: BERNAL MAMANI CAPCHIRI, CONCEPTO: DEVOLUCION DE MONTO POR PERCEPCION MAYOR O ENCIMA DEL SUELDO DEL PRESIDENTE EN DICIEMBRE, CUENTA DE DEPOSITO: CUENTA UNICA DEL TESORO</t>
  </si>
  <si>
    <t>00099021001 DEPOSITO DE EFECTIVO, DEPOSITANTE: CARLOS ANTONIO PADILLA, CONCEPTO: DEVOLUCION DE HABERES, CUENTA DE DEPOSITO: CUENTA UNICA DEL TESORO/DJBR</t>
  </si>
  <si>
    <t>00099021001 DEPOSITO DE EFECTIVO, DEPOSITANTE: FACUNDO GILMAR COLQUE CARDENAS, CONCEPTO: DEVOLUCION DE HABERES UNIVERSIDAD PEDAGOGICA FEB/2023 DE FACUNDO GILMAR COLQUE CARDENAS, CUENTA DE DEPOSITO: CUENTA UNICA DEL TESORO/DJBR</t>
  </si>
  <si>
    <t>00099021001 DEPOSITO DE EFECTIVO, DEPOSITANTE: ANDRES GARCIA MENDEZ, CONCEPTO: EXCEDENTE DE HABER/SALARIO, CUENTA DE DEPOSITO: CUENTA UNICA DEL TESORO</t>
  </si>
  <si>
    <t>00224012007 DEPOSITO DE EFECTIVO, DEPOSITANTE: INSUMOS BOLIVIA, CONCEPTO: DEVOLUCION PASAJES AEREOS - ERIK CATARI, CUENTA DE DEPOSITO: CUENTA UNICA DEL TESORO</t>
  </si>
  <si>
    <t>00099021001 DEPOSITO DE EFECTIVO, DEPOSITANTE: WENDY MARIN MENDOZA, CONCEPTO: DEVOLUCION, CUENTA DE DEPOSITO: CUENTA UNICA DEL TESORO</t>
  </si>
  <si>
    <t>00099021001 DEP.DE CHEQ.AJENOS,RET.DE CAM.,CONCEPTO: JORGE HUMBERTO QUIROGA VARGAS,DEP.: BANCO UNION S.A. , PROCEDENCIA: BANCO UNION S.A., CHEQUE: 202359, FECHA DE EMISION:19/01/2024</t>
  </si>
  <si>
    <t>00099021001 DEPOSITO DE EFECTIVO, DEPOSITANTE: VICTOR RAMIRO CORONEL C.I.4787787, CONCEPTO: DEVOLUCION DE FONDOS ASIGNADOS PARA PASAJES SEGUN PREVENTIVO 3115, CUENTA DE DEPOSITO: CUENTA UNICA DEL TESORO</t>
  </si>
  <si>
    <t>00192014101 DEPOSITO DE EFECTIVO, DEPOSITANTE: JUAN EDGAR OROS GONZALES, CONCEPTO: COMPLEMENTO DEVOLUCION POR SOBRANTE DE PASAJES C-31 N°262.1.1.3/2022 FF.00. 41-119, CUENTA DE DEPOSITO: CUENTA UNICA DEL TESORO</t>
  </si>
  <si>
    <t>00099021001 DEPOSITO DE EFECTIVO, DEPOSITANTE: BEATRIZ ERIKA ALI QUISPE, CONCEPTO: DEVOLUCION DE DOBLE AGUINALDOBEATRIZ ERIKA ALI QUISPE, CUENTA DE DEPOSITO: CUENTA UNICA DEL TESORO/DJBR</t>
  </si>
  <si>
    <t>PAGO EFECTUADO POR EL TGN A EXIMBANK CHINA POPUL PTMO. PBC 2017 (31) 457 VCTO. 21-01-2024 POR CUENTA DE ES-MUTUN, S/G NOTA MEFP/VTCP/DGCP/UODP/N° 088/2024 DE FECHA 17-01-2024, CAPITAL USD 19.806.700,00 INTERESES USD 4.973.930,15 COMISIONES USD 183.354,09 CTA. 3987 CUENTA UNICA DEL TESORO REF.: COMISIONES BANCARIAS</t>
  </si>
  <si>
    <t>||PAGO PRÉSTAMO EXIMBANK CHINA POPULAR PBC 2016 (38) 426 VCTO 21-01-2024 POR CUENTA DE TGN, NTI. 018313 VALOR 19-01-2024 CAPITAL USD20.122.742,04 INTERESES USD5.211.669,62 COMISIONES USD5.609,74 CUENTA 3987 CUENTA ÚNICA DEL TESORO LIB. 00099021001 REF.COMISIONES BANCARIAS</t>
  </si>
  <si>
    <t>||PAGO PRÉSTAMO EXIMBANK CHINA POPULAR PBC 2016 (38) 426 VCTO 21-01-2024 POR CUENTA DE TGN, NTI. 018313 VALOR 19-01-2024 CAPITAL USD20.122.742,04 INTERESES USD5.211.669,62 COMISIONES USD5.609,74 CUENTA 3987 CUENTA ÚNICA DEL TESORO LIB. 00099021001</t>
  </si>
  <si>
    <t>||PAGO PRÉSTAMO EXIMBANK CHINA POPULAR PBC 2015 (08) 350 VCTO 21-01-2024 POR CUENTA DE TGN, NTI. 018236 VALOR 19-01-2024 CAPITAL USD27.355.555,56 INTERESES USD4.084.382,04 COMISIONES USD148.995,32 CUENTA 3987 CUENTA ÚNICA DEL TESORO LIB. 00099021001 REF.COMISIONES BANCARIAS</t>
  </si>
  <si>
    <t>||PAGO PRÉSTAMO EXIMBANK CHINA POPULAR PBC 2015 (08) 350 VCTO 21-01-2024 POR CUENTA DE TGN, NTI. 018236 VALOR 19-01-2024 CAPITAL USD27.355.555,56 INTERESES USD4.084.382,04 COMISIONES USD148.995,32 CUENTA 3987 CUENTA ÚNICA DEL TESORO LIB. 00099021001</t>
  </si>
  <si>
    <t>||COMPLEMENTO A NUESTRO CPBTE. S-1082047 DE LA FECHA, POR PAGO AL EXIMBANK CHINA POPULAR PBC 2015 (08) 350 VCTO 21-01-2024 POR CUENTA DE TGN, NTI 018236, COBRO DE COMISIONES DEL BANQUERO USD10,00 CUENTA 3987 CUENTA ÚNICA DEL TESORO LIB. 00099021001</t>
  </si>
  <si>
    <t>||COMPLEMENTO A NUESTRO CPBTE. S-1082050 DE LA FECHA, POR PAGO AL EXIMBANK CHINA POPULAR PBC 2016 (38) 426 VCTO 21-01-2024 POR CUENTA DE TGN, NTI 018313, COBRO DE COMISIONES DEL BANQUERO USD10,00 CUENTA 3987 CUENTA ÚNICA DEL TESORO LIB. 00099021001</t>
  </si>
  <si>
    <t>00099021001 DEP.DE CHEQ.AJENOS,RET.DE CAM.,CONCEPTO: JOSE ALBA MENACHO,DEP.: BANCO UNION S.A. , PROCEDENCIA: BANCO UNION S.A., CHEQUE: 202360, FECHA DE EMISION:23/01/2024</t>
  </si>
  <si>
    <t>00099021001 DEPOSITO DE EFECTIVO, DEPOSITANTE: GIMENA FLORES CHOQUEHUANCA, CONCEPTO: DEVOLUCION DEL EXCEDENTE DE PAGO DE HABERES MES DICIEMBRE DE 2023, CUENTA DE DEPOSITO: CUENTA UNICA DEL TESORO</t>
  </si>
  <si>
    <t>NUMERO DE LIBRETA CUT: 00099021001 OPERACIÓN E75 TRANSFERENCIA DE LA CUENTA FISCAL BUN A LA CUT EN MN TRANFS.FDOS.UNIVERSIDAD AUTONOMA JUAN MISAEL SARACHO, CITE: UNIV.SGAF.FIN.OF.02/2024 CUENTA CUT 3987 LIBRETA NÂ° 00099021001</t>
  </si>
  <si>
    <t>NUMERO DE LIBRETA CUT: 00099021001 OPERACIÓN E18 TRANSFERENCIA DEL SISTEMA FINANCIERO POR CUENTA DE TERCEROS A LA CUT Devolución al TGN por concepto de conciliación de compensación de cotizaciones mensual agosto 2023</t>
  </si>
  <si>
    <t>NUMERO DE LIBRETA CUT: 00099021001 OPERACIÓN E18 TRANSFERENCIA DEL SISTEMA FINANCIERO POR CUENTA DE TERCEROS A LA CUT Devolución al TGN por concepto de conciliación de fracción complementaria-conciliación 2023</t>
  </si>
  <si>
    <t>00423012001 DEP.DE CHEQ.AJENOS,RET.DE CAM.,CONCEPTO: CONVENIOS INTERINSTITUCIONALES,DEP.: UNIVALLE S.A. , PROCEDENCIA: BANCO NACIONAL DE BOLIVIA S.A., CHEQUE: 4145, FECHA DE EMISION:18/01/2024</t>
  </si>
  <si>
    <t>00423012001 DEP.DE CHEQ.AJENOS,RET.DE CAM.,CONCEPTO: CONVENIOS INTERINSTITUCIONALES,DEP.: UNIVALLE S.A. , PROCEDENCIA: BANCO NACIONAL DE BOLIVIA S.A., CHEQUE: 4144, FECHA DE EMISION:18/01/2024</t>
  </si>
  <si>
    <t>00513102001 DEPOSITO DE EFECTIVO, DEPOSITANTE: MOISES CORANI CABEZAS, CONCEPTO: IMPORTE RETENCION RC-IVA CONSULTORIA DICIEMBRE 2023, CUENTA DE DEPOSITO: CUENTA UNICA DEL TESORO</t>
  </si>
  <si>
    <t>00513102001 DEPOSITO DE EFECTIVO, DEPOSITANTE: EDGAR EDWIN MAMANI CONDORI, CONCEPTO: IMPORTE RETENCION RC-IVA CONSULTORIA DICIEMBRE 2023, CUENTA DE DEPOSITO: CUENTA UNICA DEL TESORO</t>
  </si>
  <si>
    <t>TRANSFERENCIA DE FONDOS AL EXTERIOR A SOLICITUD DE MINISTERIO DE ECONOMIA Y FINANZAS PUBLICAS SEGUN SOLICITUD 20229 REF: PAGO A MOODYS INVESTORS SERVICE CTA. 8801939847, POR SERVICIOS ESPECIALIZADOS DE CALIFICACION DE RIESGO DEL ESTADO PLURINACIONAL DE BOLIVIA, VINCULADOS A OPERACIONES DE DEUDA PUBL LIB. 00099021001 TGN-RECURSOS ORDINARIOS (3987)</t>
  </si>
  <si>
    <t>00099021001 DEPOSITO DE EFECTIVO, DEPOSITANTE: DINA VERONICA PLATA HERRERA CI 6006052 1C OR, CONCEPTO: AGUINALDO DICIEMBRE 2023-DEVOLUCION DEFINITIVA, CUENTA DE DEPOSITO: CUENTA UNICA DEL TESORO</t>
  </si>
  <si>
    <t>00099021001 DEPOSITO DE EFECTIVO, DEPOSITANTE: LIZETH SHIRLEY DE LA CRUZ MAMANI, CONCEPTO: DEVOLUCION DEL EXCEDENTE DE PAGO DE HABERES MES DICIEMBRE DE 2023, CUENTA DE DEPOSITO: CUENTA UNICA DEL TESORO</t>
  </si>
  <si>
    <t>00099021001 DEP.DE CHEQ.AJENOS,RET.DE CAM.,CONCEPTO: DEVOLUCION DE SALDOS DE LA OPP ASOC. DE MUJERES AMAZ. INT. DE LOMA ALTA AMAILA,DEP.: EMPODERAR PROYECTO FRUTOS AMAZONICOS , PROCEDENCIA: BANCO UNION S.A., CHEQUE: 125, FECHA DE EMISION:09/01/2024</t>
  </si>
  <si>
    <t>00099021001 DEP.DE CHEQ.AJENOS,RET.DE CAM.,CONCEPTO: DEVOLUCION DE SALDOS DE LA OPP ASOC. DE RECOLEC. DE CASTAÑA AMAZONICA EL CHORRO,DEP.: EMPODERAR PROYECTO FRUTOS AMAZONICOS , PROCEDENCIA: BANCO UNION S.A., CHEQUE: 124, FECHA DE EMISION:08/01/2024</t>
  </si>
  <si>
    <t>00099021001 DEP.DE CHEQ.AJENOS,RET.DE CAM.,CONCEPTO: DEVOLUCION DE SALDOS DE LA OPP ASOC. DE PROD. MIXTOS AGROINT. BARTOLINAS DE COBIJA,DEP.: EMPODERAR PROYECTO FRUTOS AMAZONICOS , PROCEDENCIA: BANCO UNION S.A., CHEQUE: 122, FECHA DE EMISION:08/01/2024</t>
  </si>
  <si>
    <t>00099021001 DEP.DE CHEQ.AJENOS,RET.DE CAM.,CONCEPTO: DEVOLUCION DE SALDOS DE LA OPP ASOC. DE PROD. AGROIN. NUEVA VIDA,DEP.: EMPODERAR PROYECTO FRUTOS AMAZONICOS , PROCEDENCIA: BANCO UNION S.A., CHEQUE: 120, FECHA DE EMISION:08/01/2024</t>
  </si>
  <si>
    <t>00099021001 DEPOSITO DE EFECTIVO, DEPOSITANTE: RUBEN HECTOR NARVAEZ GONZALES C.I. 4315864, CONCEPTO: DEVOLUCION DE MONTO POR PERCEPCION MAYOR O ENCIMA DEL SUELDO DEL PRESIDENTE EN DICIEMBRE 2023, CUENTA DE DEPOSITO: CUENTA UNICA DEL TESORO/DJBR</t>
  </si>
  <si>
    <t>TRANSFERENCIA DE FONDOS AL EXTERIOR A SOLICITUD DE MINISTERIO DE LA PRESIDENCIA SEGUN SOLICITUD 20232 REF: PAGO DE DIVISAS A GOGO BUSINESS AVIATION POR CONSUMO DE SERVICIO DE TELEFONIA SATELITAL POR EL MES DE NOVIEMBRE 2023 SEGUN CERTIFICACION PRESUPUESTARIA 6101 2023 INVOICE 5385011113231205 BANCO LIB. 00099021001 TGN-RECURSOS ORDINARIOS (3987)</t>
  </si>
  <si>
    <t>TRANSFERENCIA DE FONDOS AL EXTERIOR A SOLICITUD DE MINISTERIO DE LA PRESIDENCIA SEGUN SOLICITUD 20230 REF: PAGO DE DIVISAS A SATCOM DIRECT INC POR CONSUMO DE SERVICIO DE TELEFONIA SATELITAL POR EL MES DE NOVIEMBRE 2023 SEGUN INVOICE 21306956 INFORME MPR DGAA UA 2132 INF 23 BANK OF AMERICA MERRILL L LIB. 00099021001 TGN-RECURSOS ORDINARIOS (3987)</t>
  </si>
  <si>
    <t>TRANSFERENCIA DE FONDOS AL EXTERIOR A SOLICITUD DE MINISTERIO DE LA PRESIDENCIA SEGUN SOLICITUD 20231 REF: PAGO DE DIVISAS A SATCOM DIRECT INC POR CONSUMO DE SERVICIO DE TELEFONIA SATELITAL POR EL MES DE OCTUBRE 2023 SEGUN INVOICE 21299522 CERTIFICACION PRESUPUESTARIA 6099 2023 INFORME MPR DGAA UA LIB. 00099021001 TGN-RECURSOS ORDINARIOS (3987)</t>
  </si>
  <si>
    <t>00099021001 DEP.DE CHEQ.AJENOS,RET.DE CAM.,CONCEPTO: DEVOLUCION DE SALDOS DE LA OPP ASOC DE PROD AGROP Y FOREST APAF,DEP.: EMPODERAR PROYECTO FRUTOS AMAZONICOS , PROCEDENCIA: BANCO UNION S.A., CHEQUE: 128, FECHA DE EMISION:25/01/2024</t>
  </si>
  <si>
    <t>00344012001 DEPOSITO DE EFECTIVO, DEPOSITANTE: IPELC, CONCEPTO: DEVOLUCION, CUENTA DE DEPOSITO: CUENTA UNICA DEL TESORO</t>
  </si>
  <si>
    <t>00015011108 DEPOSITO DE EFECTIVO, DEPOSITANTE: WKC, CONCEPTO: DEVOLUCION COMISION BANCARIA Y OTROS, CUENTA DE DEPOSITO: CUENTA UNICA DEL TESORO</t>
  </si>
  <si>
    <t>00597029201 DEPOSITO DE EFECTIVO, DEPOSITANTE: SHIRLEY CASTRO TORRICO, CONCEPTO: YLB-PRODUCCION PLANTA INDUSTRIAL DES INT. SALAR DEPÓSITO ES EN RELACIO AL DAÑO ECONOMICO, CUENTA DE DEPOSITO: CUENTA UNICA DEL TESORO</t>
  </si>
  <si>
    <t>NUMERO DE LIBRETA CUT: 00099021001 OPERACIÓN E75 TRANSFERENCIA DE LA CUENTA FISCAL BUN A LA CUT EN MN TRANSF.FDOS.GOBIERNO AUTONOMO MUNICIPAL DE NUEVA ESPERANZA CITE: GAMNE.STRIA.DESP. NÂ° 09/2024 CUENTA CUT 3987 LIBRETA NÂ° 00099021001</t>
  </si>
  <si>
    <t>NUMERO DE LIBRETA CUT: 00099021001 OPERACIÓN E75 TRANSFERENCIA DE LA CUENTA FISCAL BUN A LA CUT EN MN TRANSF.FDOS.UATF - CUENTA UNICA UNIVERSITARIA - CUA UNIVERSIDAD AUTONOMA TOMA CITE: TESORO TRASP. 03-24</t>
  </si>
  <si>
    <t>00099021001 DEPOSITO DE EFECTIVO, DEPOSITANTE: CARMEN MONTALVO MARISCAL, CONCEPTO: DEVOLUCION DOBLE AGUINALDO DE CARMEN MONTALVO MARISCAL, CUENTA DE DEPOSITO: CUENTA UNICA DEL TESORO/DJBR</t>
  </si>
  <si>
    <t>00099021001 DEPOSITO DE EFECTIVO, DEPOSITANTE: MARCO ARIEL LOPEZ ESPINOZA, CONCEPTO: DEVOLUCION DE RENTA DE TITULAR, CUENTA DE DEPOSITO: CUENTA UNICA DEL TESORO</t>
  </si>
  <si>
    <t>00099021001 DEPOSITO DE EFECTIVO, DEPOSITANTE: ASFI-EDUARDO ANGEL APAZA GIRONDA, CONCEPTO: DEVOLUCION DE VIATICOS, CUENTA DE DEPOSITO: CUENTA UNICA DEL TESORO</t>
  </si>
  <si>
    <t>00015011107 DEPOSITO DE EFECTIVO, DEPOSITANTE: PROMID, CONCEPTO: PAGO DE CONSUMO AGUA POTABLE, CUENTA DE DEPOSITO: CUENTA UNICA DEL TESORO</t>
  </si>
  <si>
    <t>00513102001 DEPOSITO DE EFECTIVO, DEPOSITANTE: YPFB - LEONARDO COPA MITA, CONCEPTO: POR EMISION REGISTRO FACTURAS SERV. BAS. NOV. 2023, CUENTA DE DEPOSITO: CUENTA UNICA DEL TESORO</t>
  </si>
  <si>
    <t>00099021001 DEPOSITO DE EFECTIVO, DEPOSITANTE: JAIME MITA PARIHUANA, CONCEPTO: DEVOLUCION DEL AGUINALDO 2023, CUENTA DE DEPOSITO: CUENTA UNICA DEL TESORO</t>
  </si>
  <si>
    <t>00099021001 DEPOSITO DE EFECTIVO, DEPOSITANTE: ROBER ORLANDO TUCO QUISPE, CONCEPTO: DEVOLUCION DE SUELDOS Y SALARIOS FUENTE10, CUENTA DE DEPOSITO: CUENTA UNICA DEL TESORO/DJBR</t>
  </si>
  <si>
    <t>00099021001 DEPOSITO DE EFECTIVO, DEPOSITANTE: ROBER ORLANDO TUCO QUISPE, CONCEPTO: DEVOLUCION SUELDOS Y SALARIOS FUENTE 10, CUENTA DE DEPOSITO: CUENTA UNICA DEL TESORO/DJBR</t>
  </si>
  <si>
    <t>00015011108 DEPOSITO DE EFECTIVO, DEPOSITANTE: ROLANDO FABIO ULAQUE ZEBALLOS, CONCEPTO: REMANENTE DEL SERVICIO DE ENERGIA ELECTRICA DE LA DISTRITAL DE MIGRACION PANDO - DICIEMBRE 2023, CUENTA DE DEPOSITO: CUENTA UNICA DEL TESORO</t>
  </si>
  <si>
    <t>TRANSFERENCIA DE FONDOS A SOLICITUD DE YACIMIENTOS DE LITIO BOLIVIANOS SEGUN SOLICITUD 20258 REF: PAGO POR SERVICIO AL EXTERIOR A LA EMPRESA ARGUS MEDIA INC. PARA BOLETINES INTERNACIONALES DE PRECIOS DE KCL SEGUN INFORME YLB GCO 0554 INF 2023 CERTIFICACION PRESUPUESTARIA NRO 208 2023 Y CERTIFICACION LIB. 00597032001 YLB-COMERCIALIZACION DE DIVERSAS SALES</t>
  </si>
  <si>
    <t>CONTABILIZACION ORDENES DE TRANSFERENCIA GRACOS</t>
  </si>
  <si>
    <t>00015011107 DEPOSITO DE EFECTIVO, DEPOSITANTE: FREDDY OMAR JIMENEZ IRIARTE, CONCEPTO: DEVOLUCION GASTOS ADMINISTRATIVOS CASO SC-X-518/12 MOTOS ABDALA, CUENTA DE DEPOSITO: CUENTA UNICA DEL TESORO</t>
  </si>
  <si>
    <t>00099021001 DEPOSITO DE EFECTIVO, DEPOSITANTE: ABOTOUR LTDA, CONCEPTO: DEVOLUCION DE PASAJE, CUENTA DE DEPOSITO: CUENTA UNICA DEL TESORO</t>
  </si>
  <si>
    <t>PAGO A AFD PRÉSTAMO CBO 1020 01 B VCTO. 31-01-2024 POR CUENTA DE TGN , NTI. 018344 VALOR 31-01-2024 INTERESES EUR 326.947,12 COMISIONES EUR 9.012,69 CTA. 3987 CUENTA UNICA DEL TESORO LIB. 00099021001 REF.: COMISIONES BANCARIAS</t>
  </si>
  <si>
    <t>NUMERO DE LIBRETA CUT: 00099021001 OPERACIÓN E75 TRANSFERENCIA DE LA CUENTA FISCAL BUN A LA CUT EN MN TRANSF.FDOS.GOBIERNO AUTONOMO MUNICIPAL DE FILADELFIA CITE: GAMFIL-UAF.013/24 CUENTA CUT 3987 LIBRETA NÂ° 00099021001</t>
  </si>
  <si>
    <t>NUMERO DE LIBRETA CUT: 00099021001 OPERACIÓN E75 TRANSFERENCIA DE LA CUENTA FISCAL BUN A LA CUT EN MN TRANSF.FDOS.UNIVERSIDAD AUTONOMA JUAN MISAEL SARACHO, CITE: UNIV.SGAF.FIN.OF.06/2024 CUENTA CUT 3987 LIBRETA NÂ° 00099021001</t>
  </si>
  <si>
    <t>NUMERO DE LIBRETA CUT: 00099021001 OPERACIÓN E75 TRANSFERENCIA DE LA CUENTA FISCAL BUN A LA CUT EN MN TRANSF.FDOS.GOBIERNO AUTONOMO MUNICIPAL DE FILADELFIA CITE: GAMFIL-UAF.014/24 CUENTA CUT 3987 LIBRETA NÂ° 00099021001</t>
  </si>
  <si>
    <t>REGULARIZACION DE TRANSFERENCIA DEL EXTERIOR SEGUN SWIFT NO.1391 Y NO.1388 DE FECHA 31/01/2024 ORDENANTE: TCC DEL PERU SAC (CALLAO - PERU) REF.: SWF OF 24/01/26 TAB VLO 25 ENE24 Y KG EXTJUL23 LIB. 00525012001 LBP-TRANSPORTES AEREOS BOLIVIANOS (4030001162)</t>
  </si>
  <si>
    <t>NO_CONCILIADO</t>
  </si>
  <si>
    <t>CONCILIADO_PARCIAL</t>
  </si>
  <si>
    <t>AJUSTE COMPLEMENTARIO POR REVALORIZACION SALDOS DE ACTIVOS DE RESERVA Y OBLIGACIONES MONEDA EXTRANJERA (DOLARES) Saldo MO = -291266155.15 ;Bs/Mo: 6.86000000000 ;Saldo Bs: -1998085824.32</t>
  </si>
  <si>
    <t>AJUSTE COMPLEMENTARIO POR REVALORIZACION SALDOS DE ACTIVOS DE RESERVA Y OBLIGACIONES MONEDA EXTRANJERA (DOLARES) Saldo MO = -290396639.55 ;Bs/Mo: 6.86000000000 ;Saldo Bs: -1992120947.30</t>
  </si>
  <si>
    <t>AJUSTE COMPLEMENTARIO POR REVALORIZACION SALDOS DE ACTIVOS DE RESERVA Y OBLIGACIONES MONEDA EXTRANJERA (DOLARES) Saldo MO = -290443062.66 ;Bs/Mo: 6.86000000000 ;Saldo Bs: -1992439409.86</t>
  </si>
  <si>
    <t>TRANSFERENCIA DEL EXTERIOR SEGUN SWIFT NO.413 DE FECHA 08/01/2024 ORDENANTE: YPF EXPLORACIÓN + PRODUCCIÓN DE FERMIN PERALTA TORRES REFR.: ATS OF 24/01/05 - 0002504 FECHA VALOR 8/01/2024 LIB. 00513012005 YPFB-OPERACIONES EXTRAORDINARIAS USD</t>
  </si>
  <si>
    <t>AJUSTE COMPLEMENTARIO POR REVALORIZACION SALDOS DE ACTIVOS DE RESERVA Y OBLIGACIONES MONEDA EXTRANJERA (DOLARES) Saldo MO = -273501001.52 ;Bs/Mo: 6.86000000000 ;Saldo Bs: -1876216870.42</t>
  </si>
  <si>
    <t>REGULARIZACION DE TRANSFERENCIA DEL EXTERIOR SEGUN SWIFT NO.188 DE FECHA 09/01/2024 ORDENANTE: BOTRADING SA (ASUNCIÓN PARAGUAY) REF.: NYKFTMU240030165 YPFB OP FIN EXTRAORDINARIA CRUDO Y CONDENSADO MI PAC5711 DAP CHUQ ESTA TIGUIPA FECHA VALOR 3/01/2024 LIB. 00513012005 YPFB-OPERACIONES EXTRAORDINARIAS USD</t>
  </si>
  <si>
    <t>REGULARIZACION DE TRANSFERENCIA DEL EXTERIOR SEGUN SWIFT NO.189 DE FECHA 09/01/2024 ORDENANTE: BOTRADING SA (ASUNCION PARAGUAY) REF.: NYKFTMU240030164 YPFB OP FIN EXTRAORDIN CRUDO Y CONDENSADO MI PAC5711 DAP TERMINAL SICA SICA ARIC FECHA VALOR 3/01/2024 LIB. 00513012005 YPFB-OPERACIONES EXTRAORDINARIAS USD</t>
  </si>
  <si>
    <t>REGULARIZACION DE TRANSFERENCIA DEL EXTERIOR SEGUN SWIFT NO.187 DE FECHA 09/01/2024 ORDENANTE: BOTRADING SA (ASUNCION PARAGUAY) REF.: NYKFTMU240030166 YPFB OPER FIN EXTRAO PAC 711 DAP YACUIBA ESTACIÓN POCITO CRUDO Y CONDENSADO FECHA VALOR 3/01/2024 LIB. 00513012005 YPFB-OPERACIONES EXTRAORDINARIAS USD</t>
  </si>
  <si>
    <t>AJUSTE COMPLEMENTARIO POR REVALORIZACION SALDOS DE ACTIVOS DE RESERVA Y OBLIGACIONES MONEDA EXTRANJERA (DOLARES) Saldo MO = -274382838.65 ;Bs/Mo: 6.86000000000 ;Saldo Bs: -1882266273.15</t>
  </si>
  <si>
    <t>AJUSTE COMPLEMENTARIO POR REVALORIZACION SALDOS DE ACTIVOS DE RESERVA Y OBLIGACIONES MONEDA EXTRANJERA (DOLARES) Saldo MO = -274591391.77 ;Bs/Mo: 6.86000000000 ;Saldo Bs: -1883696947.55</t>
  </si>
  <si>
    <t>AJUSTE COMPLEMENTARIO POR REVALORIZACION SALDOS DE ACTIVOS DE RESERVA Y OBLIGACIONES MONEDA EXTRANJERA (DOLARES) Saldo MO = -274714484.76 ;Bs/Mo: 6.86000000000 ;Saldo Bs: -1884541365.46</t>
  </si>
  <si>
    <t>PAGO A BID PRÉSTAMO 5376/OC-BO VCTO. 15-01-2024 POR CUENTA DE TGN , NTI. 018311 VALOR 16-01-2024 INTERESES USD 133.170,92 COMISIONES USD 1.016.444,74 CTA. 5970 CUENTA UNICA DEL TESORO DOLARES AMERICANOS LIB. 00099021001</t>
  </si>
  <si>
    <t>PAGO A BID PRÉSTAMO 3797/BL-BO VCTO. 15-01-2024 POR CUENTA DE TGN , NTI. 018220 VALOR 16-01-2024 INTERESES USD 1.125,41 CTA. 5970 CUENTA UNICA DEL TESORO DOLARES AMERICANOS LIB. 00099021001</t>
  </si>
  <si>
    <t>PAGO A IDA PRÉSTAMO 5745-BO VCTO. 15-01-2024 POR CUENTA DE TGN , NTI. 018270 VALOR 16-01-2024 CAPITAL USD 15.000,89 INTERESES USD 436,58 CTA. 5970 CUENTA UNICA DEL TESORO DOLARES AMERICANOS LIB. 00099021001</t>
  </si>
  <si>
    <t>||TRANSFERENCIA DE FONDOS S/G NOTA MEFP/VTCP/DGCP/UODP/N°078/2024 DE LA FECHA ENVIADA POR EL MINISTERIO DE ECONOMÍA Y FINANZAS PÚBLICAS POR PAGO CUOTA PARTE DEL CRÉDITO IDA 3507-BO A CARGO DEL FONDO NACIONAL DE DESARROLLO REGIONAL (FNDR)VENCIMIENTO DE 15 DE ENERO DE 2024 ABONO A LA CUT EN ME LIB.N°00099021001 "TGN-RECURSOS ORDINARIOS-DÓLARES AMERICANOS"</t>
  </si>
  <si>
    <t>AJUSTE COMPLEMENTARIO POR REVALORIZACION SALDOS DE ACTIVOS DE RESERVA Y OBLIGACIONES MONEDA EXTRANJERA (DOLARES) Saldo MO = -242162047.47 ;Bs/Mo: 6.86000000000 ;Saldo Bs: -1661231645.66</t>
  </si>
  <si>
    <t>AJUSTE COMPLEMENTARIO POR REVALORIZACION SALDOS DE ACTIVOS DE RESERVA Y OBLIGACIONES MONEDA EXTRANJERA (DOLARES) Saldo MO = -242988968.58 ;Bs/Mo: 6.86000000000 ;Saldo Bs: -1666904324.44</t>
  </si>
  <si>
    <t>AJUSTE COMPLEMENTARIO POR REVALORIZACION SALDOS DE ACTIVOS DE RESERVA Y OBLIGACIONES MONEDA EXTRANJERA (DOLARES) Saldo MO = -243605024.56 ;Bs/Mo: 6.86000000000 ;Saldo Bs: -1671130468.47</t>
  </si>
  <si>
    <t>PAGO A EXIMBANK CHINA POPUL PRÉSTAMO PBC 2016 (22) 410 VCTO. 21-01-2024 POR CUENTA DE TGN , NTI. 018389 VALOR 19-01-2024 CAPITAL USD 10.752.500,00 INTERESES USD 2.966.364,95 CTA. 5970 CUENTA UNICA DEL TESORO DOLARES AMERICANOS LIB. 00099021001 REF. COMISION DEL BANQUERO</t>
  </si>
  <si>
    <t>PAGO EFECTUADO POR EL TGN A EXIMBANK CHINA POPUL PTMO. PBC 2017 (31) 457 VCTO. 21-01-2024 POR CUENTA DE ES-MUTUN, S/G NOTA MEFP/VTCP/DGCP/UODP/N° 088/2024 DE FECHA 17-01-2024, CAPITAL USD 19.806.700,00 INTERESES USD 4.973.930,15 COMISIONES USD 183.354,09 CTA. 5970 CUENTA UNICA DEL TESORO DOLARES AMERICANOS</t>
  </si>
  <si>
    <t>PAGO EFECTUADO POR EL TGN A EXIMBANK CHINA POPUL PTMO. PBC 2017 (31) 457 VCTO. 21-01-2024 POR CUENTA DE ES-MUTUN, S/G NOTA MEFP/VTCP/DGCP/UODP/N° 088/2024 DE FECHA 17-01-2024, CAPITAL USD 19.806.700,00 INTERESES USD 4.973.930,15 COMISIONES USD 183.354,09 CTA. 5970 CUENTA UNICA DEL TESORO DOLARES AMERICANOS REF. COMISION DEL BANQUERO</t>
  </si>
  <si>
    <t>NUMERO DE LIBRETACUT: 00513012005 OPERACIÓN E46 TRANSFERENCIA DEL SISTEMA FINANCIERO POR CUENTA DE TERCEROS A LA CUT EN DOLARES AMERICANOS SELLE BOLIVIA CORPORATION SUCURSAL BOLIV</t>
  </si>
  <si>
    <t>AJUSTE COMPLEMENTARIO POR REVALORIZACION SALDOS DE ACTIVOS DE RESERVA Y OBLIGACIONES MONEDA EXTRANJERA (DOLARES) Saldo MO = -201849603.68 ;Bs/Mo: 6.86000000000 ;Saldo Bs: -1384688281.25</t>
  </si>
  <si>
    <t>AJUSTE COMPLEMENTARIO POR REVALORIZACION SALDOS DE ACTIVOS DE RESERVA Y OBLIGACIONES MONEDA EXTRANJERA (DOLARES) Saldo MO = -202240144.69 ;Bs/Mo: 6.86000000000 ;Saldo Bs: -1387367392.58</t>
  </si>
  <si>
    <t>AJUSTE COMPLEMENTARIO POR REVALORIZACION SALDOS DE ACTIVOS DE RESERVA Y OBLIGACIONES MONEDA EXTRANJERA (DOLARES) Saldo MO = -257232343.70 ;Bs/Mo: 6.86000000000 ;Saldo Bs: -1764613877.80</t>
  </si>
  <si>
    <t>AJUSTE COMPLEMENTARIO POR REVALORIZACION SALDOS DE ACTIVOS DE RESERVA Y OBLIGACIONES MONEDA EXTRANJERA (DOLARES) Saldo MO = -251701359.63 ;Bs/Mo: 6.86000000000 ;Saldo Bs: -1726671327.07</t>
  </si>
  <si>
    <t>PAGO A AFD PRÉSTAMO CBO 1020 01 B VCTO. 31-01-2024 POR CUENTA DE TGN , NTI. 018344 VALOR 31-01-2024 INTERESES EUR 326.947,12 COMISIONES EUR 9.012,69 CTA. 5970 CUENTA UNICA DEL TESORO DOLARES AMERICANOS LIB. 00099021001</t>
  </si>
  <si>
    <t>AJUSTE COMPLEMENTARIO POR REVALORIZACION SALDOS DE ACTIVOS DE RESERVA Y OBLIGACIONES MONEDA EXTRANJERA (DOLARES) Saldo MO = -257316911.21 ;Bs/Mo: 6.86000000000 ;Saldo Bs: -1765194010.88</t>
  </si>
  <si>
    <t>00099021001</t>
  </si>
  <si>
    <t>De: 00099021001 A:00047087002 Transferencia de recursos a solicitud del Servicio Nacional de Sanidad Agropecuaria e Inocuidad Alimentaria dependiente del Ministerio de Desarrollo Rural y Tierras mediante nota CITE: SENASAG/UEP-BID Nº01/2024</t>
  </si>
  <si>
    <t>00047087002</t>
  </si>
  <si>
    <t>De: 00099021001 A:00590012001 Transferencia de recursos a solicitud de la Empresa Pública Quipus dependiente del Ministerio de Desarrollo Productivo y Economía Plural mediante nota CITE: CAR/QUIPUS/GG/GAF/JDF Nº 0002/2024, Informe INF/QUIPU</t>
  </si>
  <si>
    <t>00590012001</t>
  </si>
  <si>
    <t>De: 00099021001 A:00046057007 Transferencia a solicitud del Programa Mejoramiento del Acceso a Servicios Hospitalarios en Bolivia del Ministerio de Salud y Deportes mediante nota CITE: MSyD/DGP/UGESPRO/PGBID2822/CE/9/2024 (operación bimonet</t>
  </si>
  <si>
    <t>00046057007</t>
  </si>
  <si>
    <t>De: 00099021001 A:00046057006 Transferencia a solicitud del Ministerio de Salud y Deportes mediante nota CITE: MSyD/DGP/UGESPRO/ PGBID2822/CE/12/2024 (operación bimonetaria), para el pago a la empresa PricewaterhouseCoopers por el servicio</t>
  </si>
  <si>
    <t>00046057006</t>
  </si>
  <si>
    <t>00086057003</t>
  </si>
  <si>
    <t>00117012001</t>
  </si>
  <si>
    <t>00291012009</t>
  </si>
  <si>
    <t>De: 00291012009 A:00099021001 De: 00291012009 A:00099021001 Transferencia que realizamos a solicitud de la Dirección General de Crédito Público mediante nota CITE: MEFP/VTCP/DGCP/UODP/Nº073/2023 en cumplimiento a lo establecido en el parágr</t>
  </si>
  <si>
    <t>00086011101</t>
  </si>
  <si>
    <t>De: 00086011101 A:00099021001 De: 00086011101 A:00099021001 Transferencia que realizamos a solicitud de la Dirección General de Crédito Público mediante nota CITE: MEFP/VTCP/DGCP/UODP/Nº073/2023 en cumplimiento a lo establecido en el parág</t>
  </si>
  <si>
    <t>De: 00047087002 A:00099021001 Transferencia de recursos a solicitud del Servicio Nacional de Sanidad Agropecuaria e Inocuidad Alimentaria dependiente del Ministerio de Desarrollo Rural y Tierras mediante nota CITE: SENASAG/UEP-BID Nº01/2024</t>
  </si>
  <si>
    <t>De: 00590012001 A:00099021001 Transferencia de recursos a solicitud de la Empresa Pública Quipus dependiente del Ministerio de Desarrollo Productivo y Economía Plural mediante nota CITE: CAR/QUIPUS/GG/GAF/JDF Nº 0002/2024, Informe INF/QUIPU</t>
  </si>
  <si>
    <t>De: 00046057007 A:00099021001 Transferencia a solicitud del Programa Mejoramiento del Acceso a Servicios Hospitalarios en Bolivia del Ministerio de Salud y Deportes mediante nota CITE: MSyD/DGP/UGESPRO/PGBID2822/CE/9/2024 (operación bimonet</t>
  </si>
  <si>
    <t>De: 00046057006 A:00099021001 Transferencia a solicitud del Ministerio de Salud y Deportes mediante nota CITE: MSyD/DGP/UGESPRO/ PGBID2822/CE/12/2024 (operación bimonetaria), para el pago a la empresa PricewaterhouseCoopers por el servicio</t>
  </si>
  <si>
    <t>10000004669377</t>
  </si>
  <si>
    <t>MIN.EDUCACION - ENSAF</t>
  </si>
  <si>
    <t>10000009603619</t>
  </si>
  <si>
    <t>10000018815833</t>
  </si>
  <si>
    <t>MINISTERIO DE EDUCACION - UNIVERSIDAD PEDAGOGICA</t>
  </si>
  <si>
    <t>10000024347614</t>
  </si>
  <si>
    <t>10000028754013</t>
  </si>
  <si>
    <t>MIN. EDU. - UNIDAD ESPECIALIZADA DE FORMACIÓN CONTINUA - RECAUDADORA</t>
  </si>
  <si>
    <t>10000028824618</t>
  </si>
  <si>
    <t>MIN. EDU. - ESFM EDUARDO AVAROA - CUENTA RECAUDADORA</t>
  </si>
  <si>
    <t>10000028893390</t>
  </si>
  <si>
    <t>10000029132903</t>
  </si>
  <si>
    <t>10000029699276</t>
  </si>
  <si>
    <t>MINISTERIO DE EDUCACIÓN - ESFM CLARA PARADA DE PINTO</t>
  </si>
  <si>
    <t>10000051920342</t>
  </si>
  <si>
    <t>10000051964415</t>
  </si>
  <si>
    <t>10000052150295</t>
  </si>
  <si>
    <t>10000052403420</t>
  </si>
  <si>
    <t>10000052462939</t>
  </si>
  <si>
    <t>10000041244041</t>
  </si>
  <si>
    <t>MIN. SALUD Y DEPORTES – PROG NAL PREVENCIONES DE ENFERMEDADES INGRESOS A NIVEL NAL</t>
  </si>
  <si>
    <t>10000041244140</t>
  </si>
  <si>
    <t>10000004737067</t>
  </si>
  <si>
    <t>MTEPS - DIRECCION GENERAL DE SERVICIO CIVIL</t>
  </si>
  <si>
    <t>10000006036425</t>
  </si>
  <si>
    <t>10000014016914</t>
  </si>
  <si>
    <t>MIN MINERIA Y METALURGIA - RECURSOS PROPIOS</t>
  </si>
  <si>
    <t>10000033350690</t>
  </si>
  <si>
    <t>10000006036277</t>
  </si>
  <si>
    <t>TGN FONDOS EN CUSTODIA</t>
  </si>
  <si>
    <t>10000023569524</t>
  </si>
  <si>
    <t>10000041173216</t>
  </si>
  <si>
    <t>TGN - REC. POR GARANTÍAS SUBASTA ELECTRÓNICA Y MERCADO VIRTUAL</t>
  </si>
  <si>
    <t>10000030955576</t>
  </si>
  <si>
    <t>SEDEM-ECEBOL-RECAUDADORA GESTIÓN OPERATIVA</t>
  </si>
  <si>
    <t>10000005579591</t>
  </si>
  <si>
    <t>CEUB - RECAUDADORA</t>
  </si>
  <si>
    <t>10000018347224</t>
  </si>
  <si>
    <t>10000021636698</t>
  </si>
  <si>
    <t>10000029014763</t>
  </si>
  <si>
    <t>10000047563528</t>
  </si>
  <si>
    <t>10000053838444</t>
  </si>
  <si>
    <t>AAPS - MULTAS Y SANCIONES</t>
  </si>
  <si>
    <t>10000028449820</t>
  </si>
  <si>
    <t>10000003905748</t>
  </si>
  <si>
    <t>10000005546409</t>
  </si>
  <si>
    <t>10000021512426</t>
  </si>
  <si>
    <t>10000046351502</t>
  </si>
  <si>
    <t>10000028506480</t>
  </si>
  <si>
    <t>EMPRESA PUBLICA TRANSPORTE AÉREO MILITAR</t>
  </si>
  <si>
    <t>10000028355910</t>
  </si>
  <si>
    <t>10000004670754</t>
  </si>
  <si>
    <t>FNDR INVERSIONES FIN</t>
  </si>
  <si>
    <t>20000006015338</t>
  </si>
  <si>
    <t>BOA - CUENTA ESPECIAL EN DOLARES AMERICANOS</t>
  </si>
  <si>
    <t>0728069001</t>
  </si>
  <si>
    <t>RECAUDACION ADUNAERA</t>
  </si>
  <si>
    <t>0736069001</t>
  </si>
  <si>
    <t>4456069001</t>
  </si>
  <si>
    <t>5123069001</t>
  </si>
  <si>
    <t>6461069001</t>
  </si>
  <si>
    <t>D00241200012</t>
  </si>
  <si>
    <t>D00241260010</t>
  </si>
  <si>
    <t>D00241320008</t>
  </si>
  <si>
    <t>G25459330002</t>
  </si>
  <si>
    <t>D00241480012</t>
  </si>
  <si>
    <t>G25467190002</t>
  </si>
  <si>
    <t>G25467210002</t>
  </si>
  <si>
    <t>G25468990002</t>
  </si>
  <si>
    <t>D00241590011</t>
  </si>
  <si>
    <t>D00241630012</t>
  </si>
  <si>
    <t>D00241770001</t>
  </si>
  <si>
    <t>G25559700001</t>
  </si>
  <si>
    <t>G25559680001</t>
  </si>
  <si>
    <t>G25559800001</t>
  </si>
  <si>
    <t>S10818620002</t>
  </si>
  <si>
    <t>S10818630002</t>
  </si>
  <si>
    <t>D00241870007</t>
  </si>
  <si>
    <t>D00241910007</t>
  </si>
  <si>
    <t>D00241960011</t>
  </si>
  <si>
    <t>G25607960008</t>
  </si>
  <si>
    <t>G25609680001</t>
  </si>
  <si>
    <t>G25609680008</t>
  </si>
  <si>
    <t>Q19448440002</t>
  </si>
  <si>
    <t>O21725370002</t>
  </si>
  <si>
    <t>O21725680002</t>
  </si>
  <si>
    <t>Q19514390002</t>
  </si>
  <si>
    <t>Q19514400002</t>
  </si>
  <si>
    <t>O21727790002</t>
  </si>
  <si>
    <t>O21727850002</t>
  </si>
  <si>
    <t>O21728120002</t>
  </si>
  <si>
    <t>O21728830002</t>
  </si>
  <si>
    <t>S10833380002</t>
  </si>
  <si>
    <t>B21730510002</t>
  </si>
  <si>
    <t>B21730530002</t>
  </si>
  <si>
    <t>O21730790002</t>
  </si>
  <si>
    <t>O21730820002</t>
  </si>
  <si>
    <t>O21731090002</t>
  </si>
  <si>
    <t>O21731100002</t>
  </si>
  <si>
    <t>O21731450002</t>
  </si>
  <si>
    <t>O21733750002</t>
  </si>
  <si>
    <t>O21733760002</t>
  </si>
  <si>
    <t>S10835620001</t>
  </si>
  <si>
    <t>O21736590002</t>
  </si>
  <si>
    <t>Q19541370002</t>
  </si>
  <si>
    <t>O21739480002</t>
  </si>
  <si>
    <t>O21739650002</t>
  </si>
  <si>
    <t>O21739760002</t>
  </si>
  <si>
    <t>Q19553400002</t>
  </si>
  <si>
    <t>S10837900003</t>
  </si>
  <si>
    <t>S10837900001</t>
  </si>
  <si>
    <t>O21741780002</t>
  </si>
  <si>
    <t>B21742030002</t>
  </si>
  <si>
    <t>B21742130002</t>
  </si>
  <si>
    <t>B21742150002</t>
  </si>
  <si>
    <t>B21742250002</t>
  </si>
  <si>
    <t>B21742260002</t>
  </si>
  <si>
    <t>B21742280002</t>
  </si>
  <si>
    <t>B21742330002</t>
  </si>
  <si>
    <t>B21742370002</t>
  </si>
  <si>
    <t>B21742390002</t>
  </si>
  <si>
    <t>B21742450002</t>
  </si>
  <si>
    <t>B21742460002</t>
  </si>
  <si>
    <t>O21742750002</t>
  </si>
  <si>
    <t>Q19559690002</t>
  </si>
  <si>
    <t>Q19559700002</t>
  </si>
  <si>
    <t>Q19561300002</t>
  </si>
  <si>
    <t>Q19561290002</t>
  </si>
  <si>
    <t>O21745660002</t>
  </si>
  <si>
    <t>O21745890002</t>
  </si>
  <si>
    <t>O21748220002</t>
  </si>
  <si>
    <t>O21749580002</t>
  </si>
  <si>
    <t>G25889620003</t>
  </si>
  <si>
    <t>G25891150003</t>
  </si>
  <si>
    <t>B21751960002</t>
  </si>
  <si>
    <t>B21752040002</t>
  </si>
  <si>
    <t>B21752060002</t>
  </si>
  <si>
    <t>O21753110002</t>
  </si>
  <si>
    <t>O21753180002</t>
  </si>
  <si>
    <t>J05855180002</t>
  </si>
  <si>
    <t>O21755340002</t>
  </si>
  <si>
    <t>B21755430002</t>
  </si>
  <si>
    <t>O21755750002</t>
  </si>
  <si>
    <t>Q19592650002</t>
  </si>
  <si>
    <t>O21757720002</t>
  </si>
  <si>
    <t>B21757910002</t>
  </si>
  <si>
    <t>B21758240002</t>
  </si>
  <si>
    <t>F0015736</t>
  </si>
  <si>
    <t>G25939720001</t>
  </si>
  <si>
    <t>G25939720004</t>
  </si>
  <si>
    <t>G25939730001</t>
  </si>
  <si>
    <t>G25939730004</t>
  </si>
  <si>
    <t>Q19600230002</t>
  </si>
  <si>
    <t>G25949770007</t>
  </si>
  <si>
    <t>S10847180004</t>
  </si>
  <si>
    <t>B21761290002</t>
  </si>
  <si>
    <t>B21761300002</t>
  </si>
  <si>
    <t>B21761310002</t>
  </si>
  <si>
    <t>B21761470002</t>
  </si>
  <si>
    <t>F0015751</t>
  </si>
  <si>
    <t>G25956430004</t>
  </si>
  <si>
    <t>G25956430001</t>
  </si>
  <si>
    <t>G25956420004</t>
  </si>
  <si>
    <t>G25956420001</t>
  </si>
  <si>
    <t>G25956410004</t>
  </si>
  <si>
    <t>G25956410001</t>
  </si>
  <si>
    <t>Q19607350002</t>
  </si>
  <si>
    <t>O21764240002</t>
  </si>
  <si>
    <t>O21764420002</t>
  </si>
  <si>
    <t>O21764500002</t>
  </si>
  <si>
    <t>B21764560002</t>
  </si>
  <si>
    <t>B21764570002</t>
  </si>
  <si>
    <t>B21764590002</t>
  </si>
  <si>
    <t>O21764840002</t>
  </si>
  <si>
    <t>O21764890002</t>
  </si>
  <si>
    <t>O21764900002</t>
  </si>
  <si>
    <t>O21764920002</t>
  </si>
  <si>
    <t>O21765100002</t>
  </si>
  <si>
    <t>O21765160002</t>
  </si>
  <si>
    <t>B21767340002</t>
  </si>
  <si>
    <t>B21767360002</t>
  </si>
  <si>
    <t>B21767380002</t>
  </si>
  <si>
    <t>B21767680002</t>
  </si>
  <si>
    <t>O21767720002</t>
  </si>
  <si>
    <t>O21767830002</t>
  </si>
  <si>
    <t>O21768270002</t>
  </si>
  <si>
    <t>O21768310002</t>
  </si>
  <si>
    <t>O21768330002</t>
  </si>
  <si>
    <t>Q19626460002</t>
  </si>
  <si>
    <t>O21771050002</t>
  </si>
  <si>
    <t>O21771560002</t>
  </si>
  <si>
    <t>O21771570002</t>
  </si>
  <si>
    <t>O21771590002</t>
  </si>
  <si>
    <t>O21771610002</t>
  </si>
  <si>
    <t>O21771620002</t>
  </si>
  <si>
    <t>O21771630002</t>
  </si>
  <si>
    <t>O21771640002</t>
  </si>
  <si>
    <t>O21771680002</t>
  </si>
  <si>
    <t>S10850930001</t>
  </si>
  <si>
    <t>O21773690002</t>
  </si>
  <si>
    <t>O21773880002</t>
  </si>
  <si>
    <t>O21773900002</t>
  </si>
  <si>
    <t>O21774760002</t>
  </si>
  <si>
    <t>Q19640890002</t>
  </si>
  <si>
    <t>Q19640910002</t>
  </si>
  <si>
    <t>Q19640930002</t>
  </si>
  <si>
    <t>G26032170003</t>
  </si>
  <si>
    <t>G26032180003</t>
  </si>
  <si>
    <t>J05863730002</t>
  </si>
  <si>
    <t>J05863790002</t>
  </si>
  <si>
    <t>J05863810002</t>
  </si>
  <si>
    <t>J05863830002</t>
  </si>
  <si>
    <t>J05863860002</t>
  </si>
  <si>
    <t>J05863890002</t>
  </si>
  <si>
    <t>J05863910002</t>
  </si>
  <si>
    <t>B21777280002</t>
  </si>
  <si>
    <t>B21777520002</t>
  </si>
  <si>
    <t>O21778030002</t>
  </si>
  <si>
    <t>O21778470002</t>
  </si>
  <si>
    <t>O21778630002</t>
  </si>
  <si>
    <t>G26041610002</t>
  </si>
  <si>
    <t>Q19652850002</t>
  </si>
  <si>
    <t>T04552060001</t>
  </si>
  <si>
    <t>T04552080001</t>
  </si>
  <si>
    <t>T04552100001</t>
  </si>
  <si>
    <t>T04552120001</t>
  </si>
  <si>
    <t>T04552140001</t>
  </si>
  <si>
    <t>T04552160001</t>
  </si>
  <si>
    <t>T04552180001</t>
  </si>
  <si>
    <t>T04552200001</t>
  </si>
  <si>
    <t>T04552220001</t>
  </si>
  <si>
    <t>T04552240001</t>
  </si>
  <si>
    <t>T04552260001</t>
  </si>
  <si>
    <t>T04552280001</t>
  </si>
  <si>
    <t>T04552300001</t>
  </si>
  <si>
    <t>T04552320001</t>
  </si>
  <si>
    <t>T04552400001</t>
  </si>
  <si>
    <t>T04552340001</t>
  </si>
  <si>
    <t>T04552360001</t>
  </si>
  <si>
    <t>T04552380001</t>
  </si>
  <si>
    <t>T04552420001</t>
  </si>
  <si>
    <t>T04552440001</t>
  </si>
  <si>
    <t>T04552460001</t>
  </si>
  <si>
    <t>T04552480001</t>
  </si>
  <si>
    <t>T04552500001</t>
  </si>
  <si>
    <t>T04552520001</t>
  </si>
  <si>
    <t>T04552540001</t>
  </si>
  <si>
    <t>T04552560001</t>
  </si>
  <si>
    <t>T04552580001</t>
  </si>
  <si>
    <t>T04552600001</t>
  </si>
  <si>
    <t>T04552620001</t>
  </si>
  <si>
    <t>T04552640001</t>
  </si>
  <si>
    <t>T04552660001</t>
  </si>
  <si>
    <t>T04552680001</t>
  </si>
  <si>
    <t>T04552700001</t>
  </si>
  <si>
    <t>T04552720001</t>
  </si>
  <si>
    <t>T04552740001</t>
  </si>
  <si>
    <t>T04552760001</t>
  </si>
  <si>
    <t>T04552780001</t>
  </si>
  <si>
    <t>T04552800001</t>
  </si>
  <si>
    <t>T04552820001</t>
  </si>
  <si>
    <t>T04552840001</t>
  </si>
  <si>
    <t>T04552860001</t>
  </si>
  <si>
    <t>T04552880001</t>
  </si>
  <si>
    <t>T04552900001</t>
  </si>
  <si>
    <t>T04552920001</t>
  </si>
  <si>
    <t>T04552940001</t>
  </si>
  <si>
    <t>T04552960001</t>
  </si>
  <si>
    <t>T04552980001</t>
  </si>
  <si>
    <t>T04553000001</t>
  </si>
  <si>
    <t>T04553080001</t>
  </si>
  <si>
    <t>T04553020001</t>
  </si>
  <si>
    <t>T04553040001</t>
  </si>
  <si>
    <t>T04553060001</t>
  </si>
  <si>
    <t>T04553100001</t>
  </si>
  <si>
    <t>T04553120001</t>
  </si>
  <si>
    <t>T04553140001</t>
  </si>
  <si>
    <t>T04553160001</t>
  </si>
  <si>
    <t>T04553180001</t>
  </si>
  <si>
    <t>T04553200001</t>
  </si>
  <si>
    <t>T04553220001</t>
  </si>
  <si>
    <t>T04553240001</t>
  </si>
  <si>
    <t>T04553260001</t>
  </si>
  <si>
    <t>T04553280001</t>
  </si>
  <si>
    <t>T04553300001</t>
  </si>
  <si>
    <t>T04553320001</t>
  </si>
  <si>
    <t>T04553340001</t>
  </si>
  <si>
    <t>T04553360001</t>
  </si>
  <si>
    <t>T04553380001</t>
  </si>
  <si>
    <t>T04553400001</t>
  </si>
  <si>
    <t>T04553420001</t>
  </si>
  <si>
    <t>T04553440001</t>
  </si>
  <si>
    <t>T04553460001</t>
  </si>
  <si>
    <t>T04553480001</t>
  </si>
  <si>
    <t>T04553500001</t>
  </si>
  <si>
    <t>T04553520001</t>
  </si>
  <si>
    <t>T04553540001</t>
  </si>
  <si>
    <t>T04553560001</t>
  </si>
  <si>
    <t>T04553580001</t>
  </si>
  <si>
    <t>T04553600001</t>
  </si>
  <si>
    <t>T04553620001</t>
  </si>
  <si>
    <t>T04553640001</t>
  </si>
  <si>
    <t>T04553660001</t>
  </si>
  <si>
    <t>T04553680001</t>
  </si>
  <si>
    <t>T04553760001</t>
  </si>
  <si>
    <t>T04553700001</t>
  </si>
  <si>
    <t>T04553720001</t>
  </si>
  <si>
    <t>T04553740001</t>
  </si>
  <si>
    <t>T04553780001</t>
  </si>
  <si>
    <t>T04553800001</t>
  </si>
  <si>
    <t>T04553820001</t>
  </si>
  <si>
    <t>T04553840001</t>
  </si>
  <si>
    <t>T04553860001</t>
  </si>
  <si>
    <t>T04553880001</t>
  </si>
  <si>
    <t>T04553900001</t>
  </si>
  <si>
    <t>T04553920001</t>
  </si>
  <si>
    <t>T04553940001</t>
  </si>
  <si>
    <t>T04553960001</t>
  </si>
  <si>
    <t>T04553980001</t>
  </si>
  <si>
    <t>T04554000001</t>
  </si>
  <si>
    <t>T04554020001</t>
  </si>
  <si>
    <t>T04554040001</t>
  </si>
  <si>
    <t>T04554060001</t>
  </si>
  <si>
    <t>T04554080001</t>
  </si>
  <si>
    <t>T04554100001</t>
  </si>
  <si>
    <t>T04554120001</t>
  </si>
  <si>
    <t>T04554140001</t>
  </si>
  <si>
    <t>O21782200002</t>
  </si>
  <si>
    <t>O21782730002</t>
  </si>
  <si>
    <t>G26064400003</t>
  </si>
  <si>
    <t>G26064410003</t>
  </si>
  <si>
    <t>G26064420003</t>
  </si>
  <si>
    <t>G26064430003</t>
  </si>
  <si>
    <t>G26064450003</t>
  </si>
  <si>
    <t>G26064460003</t>
  </si>
  <si>
    <t>G26064470003</t>
  </si>
  <si>
    <t>G26064480003</t>
  </si>
  <si>
    <t>G26064490003</t>
  </si>
  <si>
    <t>J05865860002</t>
  </si>
  <si>
    <t>J05865900002</t>
  </si>
  <si>
    <t>J05865920002</t>
  </si>
  <si>
    <t>J05865960002</t>
  </si>
  <si>
    <t>J05866040002</t>
  </si>
  <si>
    <t>J05866050002</t>
  </si>
  <si>
    <t>J05866060002</t>
  </si>
  <si>
    <t>J05866090002</t>
  </si>
  <si>
    <t>J05866100002</t>
  </si>
  <si>
    <t>J05866120002</t>
  </si>
  <si>
    <t>J05866130002</t>
  </si>
  <si>
    <t>J05866150002</t>
  </si>
  <si>
    <t>J05866170002</t>
  </si>
  <si>
    <t>J05866180002</t>
  </si>
  <si>
    <t>J05866190002</t>
  </si>
  <si>
    <t>J05866210002</t>
  </si>
  <si>
    <t>J05866250002</t>
  </si>
  <si>
    <t>J05866280002</t>
  </si>
  <si>
    <t>J05866290002</t>
  </si>
  <si>
    <t>J05866300002</t>
  </si>
  <si>
    <t>J05866340002</t>
  </si>
  <si>
    <t>J05866350002</t>
  </si>
  <si>
    <t>J05866370002</t>
  </si>
  <si>
    <t>J05866410002</t>
  </si>
  <si>
    <t>J05866420002</t>
  </si>
  <si>
    <t>J05866430002</t>
  </si>
  <si>
    <t>J05866440002</t>
  </si>
  <si>
    <t>S10859180001</t>
  </si>
  <si>
    <t>00099021001 DEPOSITO DE EFECTIVO, DEPOSITANTE: GABRIELA KEYLA SOLIZ SALAZAR, CONCEPTO: DEVOLUCION DE DUPLICIDAD DE PAGO DE AGUINALDO, CUENTA DE DEPOSITO: CUENTA UNICA DEL TESORO/DJBR</t>
  </si>
  <si>
    <t>00099021001 DEPOSITO DE EFECTIVO, DEPOSITANTE: SIMON VENTURA CONDORI, CONCEPTO: DEVOLUCION DE SALARIO, CUENTA DE DEPOSITO: CUENTA UNICA DEL TESORO</t>
  </si>
  <si>
    <t>NUMERO DE LIBRETA CUT: 00099021001 OPERACIÓN E75 TRANSFERENCIA DE LA CUENTA FISCAL BUN A LA CUT EN MN TRANSF.FDOS.GOBIERNO AUTONOMO DEPARTAMENTAL DE ORURO, CITE: GAD-ORU/SDAFP/UF/ATCP/CE-0010/2024 CUENTA CUT 3987 LIBRETA NÂ° 00099021001</t>
  </si>
  <si>
    <t>NUMERO DE LIBRETA CUT: 00099021001 OPERACIÓN E75 TRANSFERENCIA DE LA CUENTA FISCAL BUN A LA CUT EN MN TRANSF.FDOS.GOBIERNO AUTONOMO DEPARTAMENTAL DE ORURO, CITE: GAD-ORU/SDAFP/UF/ATCP/CE-0007/2024 CUENTA CUT 3987 LIBRETA NÂ° 00099021001</t>
  </si>
  <si>
    <t>00099021001 DEPOSITO DE EFECTIVO, DEPOSITANTE: JORGE NINA BERNAL, CONCEPTO: DEVOLUCION POR DOBLE PERCEPCION DE ACUERDO A CONVENIO, CUENTA DE DEPOSITO: CUENTA UNICA DEL TESORO</t>
  </si>
  <si>
    <t>00862012001 DEPOSITO DE EFECTIVO, DEPOSITANTE: ANTONIO CARTAGENA ALIAGA, CONCEPTO: DEVOLUCION ATRAZOS, CUENTA DE DEPOSITO: CUENTA UNICA DEL TESORO</t>
  </si>
  <si>
    <t>00015011108 DEPOSITO DE EFECTIVO, DEPOSITANTE: SARA SERRUDO RAFAEL, CONCEPTO: REMANENTE PAGO SERVICIO DE TELEFONO COSETT MES DE DICIEMBRE /23 DE LA DDRP TARIJA, CUENTA DE DEPOSITO: CUENTA UNICA DEL TESORO</t>
  </si>
  <si>
    <t>00099021001 DEPOSITO DE EFECTIVO, DEPOSITANTE: AUTORIDAD DE FISCALIZACION DEL JUEGO, CONCEPTO: DEVOLUCION DE RECURSOS POR APLICACION DE MULTAS SERVICIO DE INSTALACION PUESTA A TIERRA, CUENTA DE DEPOSITO: CUENTA UNICA DEL TESORO</t>
  </si>
  <si>
    <t>00213012001 DEPOSITO DE EFECTIVO, DEPOSITANTE: ROSSIO MABEL PAZ BARRA, CONCEPTO: DEVOLUCION DE FONDOS, CUENTA DE DEPOSITO: CUENTA UNICA DEL TESORO</t>
  </si>
  <si>
    <t>||TRANSFERENCIA A LA CUENTA ÚNICA DEL TESORO POR REMUNERACIÓN MÁXIMA DEL SERVIDOR PUBLICO ROLANDO SERGIO COLQUE CORRESPONDIENTE AL MES DE DICIEMBRE/2023, SEGÚN DOCUMENTOS ADJUNTOS Y ROC N° 76/2024 DEL DCR TRANSFERENCIA REM. MÁXIMA DE ROLANDO SERGIO COLQUE SOLDADO DICIEMBRE/2023 LIBRETA 00099021001</t>
  </si>
  <si>
    <t>00099021001 DEP.DE CHEQ.AJENOS,RET.DE CAM.,CONCEPTO: DEVOLUCION DE CC NO COBRADA OCTUBRE 2023,DEP.: LA VITALICIA SEGUROS Y REASEGUROS DE VIDA SA , PROCEDENCIA: BANCO BISA S.A., CHEQUE: 80567, FECHA DE EMISION:02/02/2024</t>
  </si>
  <si>
    <t>00099021001 DEP.DE CHEQ.AJENOS,RET.DE CAM.,CONCEPTO: DEVOLUCION DE CC NO COBRADA OCTUBRE 2023,DEP.: LA VITALICIA SEGUROS Y REASEGUROS DE VIDA SA , PROCEDENCIA: BANCO BISA S.A., CHEQUE: 1867530, FECHA DE EMISION:02/02/2024</t>
  </si>
  <si>
    <t>00099021001 DEPOSITO DE EFECTIVO, DEPOSITANTE: DORA LIZETH MORALES RIOS, CONCEPTO: DEVOLUCION DE PASAJE, CUENTA DE DEPOSITO: CUENTA UNICA DEL TESORO/DJBR</t>
  </si>
  <si>
    <t>00099021001 DEPOSITO DE EFECTIVO, DEPOSITANTE: ANA MARIA VALDIVIESO FERREIRA, CONCEPTO: DEVOLUCION, CUENTA DE DEPOSITO: CUENTA UNICA DEL TESORO</t>
  </si>
  <si>
    <t>00099021001 DEPOSITO DE EFECTIVO, DEPOSITANTE: NORA OJOPI CHAO, CONCEPTO: PAGO MI DEVOLUCION DOBLE AGUINALDO NORA OJOPI CHAO, CUENTA DE DEPOSITO: CUENTA UNICA DEL TESORO/DJBR</t>
  </si>
  <si>
    <t>00099021001 DEPOSITO DE EFECTIVO, DEPOSITANTE: CAMARA DE SENADORES JOSE LUIS BERDEJA, CONCEPTO: REPOSICION DE TARJETA MAGNETICA PARA EL INGRESO A LA CAMARA DE SENADORES, CUENTA DE DEPOSITO: CUENTA UNICA DEL TESORO</t>
  </si>
  <si>
    <t>00099021001 DEPOSITO DE EFECTIVO, DEPOSITANTE: ARIEL ADALID CARRASCO FERNANDEZ, CONCEPTO: DEVOLUCION DE VIATICOS, CUENTA DE DEPOSITO: CUENTA UNICA DEL TESORO/DJBR</t>
  </si>
  <si>
    <t>00099021001 DEPOSITO DE EFECTIVO, DEPOSITANTE: TEOFILO BAPTISTA RAMIREZ, CONCEPTO: DEVOLUCION DE HABERES 2010 MES DE DICIEMBRE 2023, CUENTA DE DEPOSITO: CUENTA UNICA DEL TESORO</t>
  </si>
  <si>
    <t>00099021001 DEPOSITO DE EFECTIVO, DEPOSITANTE: TEOFILO BAPTISTA RAMIREZ, CONCEPTO: DEVOLUCION DE HABERES 2010 MES DE ENERO DE 2024, CUENTA DE DEPOSITO: CUENTA UNICA DEL TESORO</t>
  </si>
  <si>
    <t>||AMPLIACION DE VALIDEZ 0,15% S/USD94.808,90.-POR 92 DIAS,REEMBS.GSTS.COMUNICACION BS220.-Y EMISION COMP.CONTABLE BS50.-,S/G NOTA FBM-GG-040/2024,30/01/24. REF.:I-2023-32 P/C FABRICA BOLIVIANA DE MUNICION A/F R.E.S. FERRAMENTARIA LTDA. LIB.00548022001 COFADENA - FÁBRICA BOLIVIANA DE MUNICIÓN REF.:COMISIONES ENMIENDA 1 LC I-2023-32</t>
  </si>
  <si>
    <t>00099021001 DEPOSITO DE EFECTIVO, DEPOSITANTE: REMEDIOS BLANCA ARUQUIPA QUISPE, CONCEPTO: DEVOLUCION DE EXCESO DE HABERES DE ABRIL,MAYO,JUNIO,JULIO,AGOSTO SEPTIEMBRE Y OCTUBRE  GESTION 2023, CUENTA DE DEPOSITO: CUENTA UNICA DEL TESORO</t>
  </si>
  <si>
    <t>NUMERO DE LIBRETA CUT: 00099021001 OPERACIÓN E75 TRANSFERENCIA DE LA CUENTA FISCAL BUN A LA CUT EN MN TRANSF.FDOS.GOBIERNO AUTONOMO MUNICIPAL DE VILLA CHARCAS, CITE: OFI.-NÂ° 010/2024 G.A.M.V.CH. CUENTA CUT 3987 LIBRETA NÂ° 00099021001</t>
  </si>
  <si>
    <t>00224012007 DEPOSITO DE EFECTIVO, DEPOSITANTE: JANNET PATZI LARREA, CONCEPTO: DEVOLUCION  FONDOS EN AVANCE, CUENTA DE DEPOSITO: CUENTA UNICA DEL TESORO</t>
  </si>
  <si>
    <t>00099021001 DEPOSITO DE EFECTIVO, DEPOSITANTE: CARLOS ALBERTO GUTIERREZ LUQUE, CONCEPTO: DEVOLUCION DE VIATICOS, CUENTA DE DEPOSITO: CUENTA UNICA DEL TESORO/DJBR</t>
  </si>
  <si>
    <t>00099021001 DEPOSITO DE EFECTIVO, DEPOSITANTE: EDUARDO ZEGARRUNDO BUSTOS, CONCEPTO: DEVOLUCION DE SUELDOS SALARIOS, CUENTA DE DEPOSITO: CUENTA UNICA DEL TESORO/DJBR</t>
  </si>
  <si>
    <t>NUMERO DE LIBRETA CUT: 00099021001 OPERACIÓN E75 TRANSFERENCIA DE LA CUENTA FISCAL BUN A LA CUT EN MN TRANSF.FDOS. GOBIERNO AUTONOMO MUNICIPAL DE SUCRE, CITE:DIR.FINANCIERA CITE NÂ°00194/2024 CUENTA CUT 3987 LIBRETA NÂ° 00099021001</t>
  </si>
  <si>
    <t>'TRANSFERENCIA DE FONDOS||TRANSFERENCIA DE FONDOS EN ATENCION A NOTA CITE: MEFP/VTCP/DGCP/UF/N°029/2024 DE LA FECHA, DEL MEFP (HRE-TSO-188) PARA CUBRIR OBLIGACIONES PENDIENTES Y EMERGENTES DE LA EXTINCION DEL FIDEICOMISO FONDO DE FORTALECIMIENTO DE EMPRESAS - FFE DEBITO DE LA LIBRETA 00099021001 RECURSOS ORDINARIOS, REPOSICION UTILES DE ESCRITORIO.</t>
  </si>
  <si>
    <t>'TRANSFERENCIA DE FONDOS||TRANSFERENCIA DE FONDOS EN ATENCION A NOTA CITE: MEFP/VTCP/DGCP/UF/N°029/2024 DE LA FECHA, DEL MEFP (HRE-TSO-188) PARA CUBRIR OBLIGACIONES PENDIENTES Y EMERGENTES DE LA EXTINCION DEL FIDEICOMISO FONDO DE FORTALECIMIENTO DE EMPRESAS - FFE DEBITO DE LA LIBRETA 00099021001 "RECURSOS ORDINARIOS"</t>
  </si>
  <si>
    <t>00099021001 DEPOSITO DE EFECTIVO, DEPOSITANTE: ESTEFANIA MORALES LAURA, CONCEPTO: REPOSICION DE TARJETA  MARGNETICA, CUENTA DE DEPOSITO: CUENTA UNICA DEL TESORO/DJBR</t>
  </si>
  <si>
    <t>00099021001 DEP.DE CHEQ.AJENOS,RET.DE CAM.,CONCEPTO: MARY ISABEL ANDIA INTURIAS,DEP.: BANCO UNION S.A. , PROCEDENCIA: BANCO UNION S.A., CHEQUE: 202376, FECHA DE EMISION:07/02/2024/DJBR</t>
  </si>
  <si>
    <t>00099021001 DEP.DE CHEQ.AJENOS,RET.DE CAM.,CONCEPTO: CAMARA DE DIPUTADOS, DEVOLUCION INCAPACIDAD TEMPORAL AGOSTO/23,DEP.: CAJA PETROLERA DE SALUD , PROCEDENCIA: BANCO UNION S.A., CHEQUE: 21409, FECHA DE EMISION:09/02/2024</t>
  </si>
  <si>
    <t>00597019202 DEP.DE CHEQ.AJENOS,RET.DE CAM.,CONCEPTO: YACIMIENTOS DE LITIO BOLIVIANOS, DEVOLUCION INCAPACIDAD TEMPORAL AGOSTO/23,DEP.: CAJA PETROLERA DE SALUD , PROCEDENCIA: BANCO UNION S.A., CHEQUE: 21405, FECHA DE EMISION:09/02/2024</t>
  </si>
  <si>
    <t>00597019202 DEP.DE CHEQ.AJENOS,RET.DE CAM.,CONCEPTO: YACIMIENTOS DE LITIO BOLIVIANOS, DEVOLUCION INCAPACIDAD TEMPORAL JULIO/23,DEP.: CAJA PETROLERA DE SALUD , PROCEDENCIA: BANCO UNION S.A., CHEQUE: 21373, FECHA DE EMISION:09/02/2024</t>
  </si>
  <si>
    <t>00099021001 DEP.DE CHEQ.AJENOS,RET.DE CAM.,CONCEPTO: CAMARA DE SENADORES, DEVOLUCION INCAPACIDAD TEMPORAL JULIO/23,DEP.: CAJA PETROLERA DE SALUD , PROCEDENCIA: BANCO UNION S.A., CHEQUE: 21372, FECHA DE EMISION:09/02/2024</t>
  </si>
  <si>
    <t>00099021001 DEP.DE CHEQ.AJENOS,RET.DE CAM.,CONCEPTO: CAMARA DE DIPUTADOS, DEVOLUCION INCAPACIDAD TEMPORAL JULIO/23,DEP.: CAJA PETROLERA DE SALUD , PROCEDENCIA: BANCO UNION S.A., CHEQUE: 21371, FECHA DE EMISION:09/02/2024</t>
  </si>
  <si>
    <t>00099021001 DEP.DE CHEQ.AJENOS,RET.DE CAM.,CONCEPTO: AUT. DE AGUA POTABLE Y SANEAMIENTO BASICO, DEVOL, INCAPACIDAD TEMPORAL JULIO/23,DEP.: CAJA PETROLERA DE SALUD , PROCEDENCIA: BANCO UNION S.A., CHEQUE: 21369, FECHA DE EMISION:09/02/2024</t>
  </si>
  <si>
    <t>00047081101 DEP.DE CHEQ.AJENOS,RET.DE CAM.,CONCEPTO: SENASAG. DEVOLUCION INCAPACIDAD TEMPORAL POR AGOSTO/23,DEP.: CAJA PETROLERA DE SALUD , PROCEDENCIA: BANCO UNION S.A., CHEQUE: 21404, FECHA DE EMISION:09/02/2024</t>
  </si>
  <si>
    <t>00099021001 DEP.DE CHEQ.AJENOS,RET.DE CAM.,CONCEPTO: AGETIC. DEVOLUCION INCAPACIDAD TEMPORAL AGOSTO/23,DEP.: CAJA PETROLERA DE SALUD , PROCEDENCIA: BANCO UNION S.A., CHEQUE: 21406, FECHA DE EMISION:09/02/2024</t>
  </si>
  <si>
    <t>00047081101 DEP.DE CHEQ.AJENOS,RET.DE CAM.,CONCEPTO: SENASAG. DEVOLUCION INCAPACIDAD TEMPORAL POR JULIO/23,DEP.: CAJA PETROLERA DE SALUD , PROCEDENCIA: BANCO UNION S.A., CHEQUE: 21380, FECHA DE EMISION:09/02/2024</t>
  </si>
  <si>
    <t>00099021001 DEP.DE CHEQ.AJENOS,RET.DE CAM.,CONCEPTO: AGETIC. DEVOLUCION INCAPACIDAD TEMPORAL JULIO/23,DEP.: CAJA PETROLERA DE SALUD , PROCEDENCIA: BANCO UNION S.A., CHEQUE: 21376, FECHA DE EMISION:09/02/2024</t>
  </si>
  <si>
    <t>00099021001 DEPOSITO DE EFECTIVO, DEPOSITANTE: FREDDY IVAN CONDORI CUNO, CONCEPTO: POR COBRO INDEBIDO SEGUNDAS NUPCIAS DE LOLA CELESTINA CUNO CANASA Q.E.P.D., CUENTA DE DEPOSITO: CUENTA UNICA DEL TESORO</t>
  </si>
  <si>
    <t>00099021001 DEPOSITO DE EFECTIVO, DEPOSITANTE: CARLOS DENCEL PELAEZ PACHECO, CONCEPTO: RENUMERACION MAXIMA PERMITIDA ENERO 2024, CUENTA DE DEPOSITO: CUENTA UNICA DEL TESORO</t>
  </si>
  <si>
    <t>NUMERO DE LIBRETA CUT: 00099021001 OPERACIÓN E18 TRANSFERENCIA DEL SISTEMA FINANCIERO POR CUENTA DE TERCEROS A LA CUT Devolución al TGN por concepto de conciliación de compensacion de fracción complementaria- conciliación septiembre 2023. de la gestora publica de la seguridad social de largo plaz</t>
  </si>
  <si>
    <t>NUMERO DE LIBRETA CUT: 00099021001 OPERACIÓN E18 TRANSFERENCIA DEL SISTEMA FINANCIERO POR CUENTA DE TERCEROS A LA CUT Devolución al TGN por concepto de conciliación de compensación de cotizaciones mensual septiembre 2023. de la gestora publica de la seguridad social de largo plazo</t>
  </si>
  <si>
    <t>NUMERO DE LIBRETA CUT: 00099021001 OPERACIÓN E75 TRANSFERENCIA DE LA CUENTA FISCAL BUN A LA CUT EN MN TRANSF.FDOS.GOBIERNO AUTONOMO MUNICIPAL DE CAMARGO, CITE: OF.G.A.M.C./DESP.NÂ°100/2024 CUENTA CUT 3987 LIBRETA NÂ° 00099021001</t>
  </si>
  <si>
    <t>NUMERO DE LIBRETA CUT: 00099021001 OPERACIÓN E75 TRANSFERENCIA DE LA CUENTA FISCAL BUN A LA CUT EN MN TRANSF.FDOS.GOB. AUTONOMO MUNICIPAL POJO - CUENTA UNICA MUNICIPAL - CUM, CITE: G.A.M.P./NO 025/2024 CUENTA CUT 3987069001 LIBRETA NÂ° 00099021001</t>
  </si>
  <si>
    <t>00099021001 DEPOSITO DE EFECTIVO, DEPOSITANTE: LUIS SANTIAGO CATERING Y EVENTOS, CONCEPTO: PAGO DE SERVICIOS BASICOS  DEL COMEDOR  CAMARA DE DIPUTADOS, CUENTA DE DEPOSITO: CUENTA UNICA DEL TESORO</t>
  </si>
  <si>
    <t>00099021001 DEPOSITO DE EFECTIVO, DEPOSITANTE: LOURDES ROSARIO SARDON VISCARRA, CONCEPTO: DEVOLUCION SUELDO  MES ENERO 2024, CUENTA DE DEPOSITO: CUENTA UNICA DEL TESORO</t>
  </si>
  <si>
    <t>00099021001 DEPOSITO DE EFECTIVO, DEPOSITANTE: ERNESTO ARIÑEZ FLORES C.I.4879290 LP, CONCEPTO: DEVOLUCION DE SUELDOS, CUENTA DE DEPOSITO: CUENTA UNICA DEL TESORO/DJBR</t>
  </si>
  <si>
    <t>PAGO A IDA PRÉSTAMO 3942-BO VCTO. 15-02-2024 POR CUENTA DE TGN , NTI. 018347 VALOR 15-02-2024 CAPITAL USD 1.153.079,40 INTERESES USD 2.338,81 CTA. 3987 CUENTA UNICA DEL TESORO LIB. 00099021001 REF.: COMISIONES BANCARIAS</t>
  </si>
  <si>
    <t>PAGO A BID PRÉSTAMO 4414/KI-BO VCTO. 15-02-2024 POR CUENTA DE TGN , NTI. 018315 VALOR 15-02-2024 INTERESES USD 80.578,60 CTA. 3987 CUENTA UNICA DEL TESORO LIB. 00099021001 REF.: COMISIONES BANCARIAS</t>
  </si>
  <si>
    <t>00526012001 DEP.DE CHEQ.AJENOS,RET.DE CAM.,CONCEPTO: DEP. DESCUENTO  RRHH A JOSE ELIO NO DEVOLUCION DEL SALDO NO EJECUTADO FAB AVANCE WILMER SANJINEZ,DEP.: BOLIVIA TV , PROCEDENCIA: BANCO UNION S.A., CHEQUE: 16911, FECHA DE EMISION:05/02/2024</t>
  </si>
  <si>
    <t>00099021001 DEP.DE CHEQ.AJENOS,RET.DE CAM.,CONCEPTO: FANY HEIDY COPA MIRONES,DEP.: BANCO UNION SA , PROCEDENCIA: BANCO UNION S.A., CHEQUE: 202381, FECHA DE EMISION:16/02/2024/DJBR</t>
  </si>
  <si>
    <t>00099021001 DEP.DE CHEQ.AJENOS,RET.DE CAM.,CONCEPTO: ERLINDA TORREZ QUIROZ,DEP.: BANCO UNION SA , PROCEDENCIA: BANCO UNION S.A., CHEQUE: 202380, FECHA DE EMISION:16/02/2024</t>
  </si>
  <si>
    <t>00086011102 DEPOSITO DE EFECTIVO, DEPOSITANTE: SOCIEDAD INSDUSTRIAL TIERRA SA, CONCEPTO: MULTAS POR CONTRAVERSIONES A LA LEY DE MEDIO AMBIENTE, CUENTA DE DEPOSITO: CUENTA UNICA DEL TESORO</t>
  </si>
  <si>
    <t>00099021001 DEPOSITO DE EFECTIVO, DEPOSITANTE: ABANTAL, CONCEPTO: DEVOLUCION RETENCION POR GARANTIA 2023, CUENTA DE DEPOSITO: CUENTA UNICA DEL TESORO</t>
  </si>
  <si>
    <t>A:00099021001 Transferencia que realizamos a solicitud de la Unidad de Administración e Información Salarial mediante nota CITE: MEFP/VTCP/DGPOT/UAIS/N°045/2024, informe MEFP/VTCP/DGPOT/UAIS/No. 019/2024 para proceder a la reversión definitiva de 7 boletas de Pago solicitadas por varias entidades consignadas en el comprobante de pago No. 19070 H.R. 2024-00094-R</t>
  </si>
  <si>
    <t>00099021001 DEPOSITO DE EFECTIVO, DEPOSITANTE: AUDREY NINOSKA DEL SOCORRO SAN ROMAN CATALDI, CONCEPTO: DEVOLUCION RENTA DE VEJEZ DE MI SEÑORA MADRE FALLECIDA, CUENTA DE DEPOSITO: CUENTA UNICA DEL TESORO</t>
  </si>
  <si>
    <t>00099021001 DEP.DE CHEQ.AJENOS,RET.DE CAM.,CONCEPTO: RUBEN LAZCANO ALANDIA,DEP.: BANCO UNION S.A. , PROCEDENCIA: BANCO UNION S.A., CHEQUE: 202383, FECHA DE EMISION:19/02/2024</t>
  </si>
  <si>
    <t>00099021001 DEPOSITO DE EFECTIVO, DEPOSITANTE: D.G.F.E.L.C.N., CONCEPTO: DEVOLUCION POR OBSERVACION DE AUDITORIA INTERNA, PRODUCTOS ALIMENTICIOS D.G.F.E.L.C.N., CUENTA DE DEPOSITO: CUENTA UNICA DEL TESORO</t>
  </si>
  <si>
    <t>NUMERO DE LIBRETA CUT: 00099021001 OPERACIÓN E75 TRANSFERENCIA DE LA CUENTA FISCAL BUN A LA CUT EN MN TRANSF.FDOS.GOBIERNO AUTONOMO MUNICIPAL DE BOLPEBRA CITE: GAMB/MAE/MMR/NÂ° 014 CUENTA CUT 3987 LIBRETA NÂ° 00099021001</t>
  </si>
  <si>
    <t>00099021001 DEPOSITO DE EFECTIVO, DEPOSITANTE: GRACIELA RAMOS FELIX, CONCEPTO: DEVOLUCION DE SUELDO POR PERCEPCION INDEBIDA NO RELACIONADA AL USO DE DOCUMENTO FALSIFICADO, CUENTA DE DEPOSITO: CUENTA UNICA DEL TESORO/DJBR</t>
  </si>
  <si>
    <t>00099021001 DEP.DE CHEQ.AJENOS,RET.DE CAM.,CONCEPTO: PAGO POR DESCUENTO RECURSOS PUBLICOS,DEP.: CAJA NACIONAL DE SALUD , PROCEDENCIA: BANCO UNION S.A., CHEQUE: 73297, FECHA DE EMISION:16/02/2024</t>
  </si>
  <si>
    <t>00099021001 DEP.DE CHEQ.AJENOS,RET.DE CAM.,CONCEPTO: JORGE SEGOVIA URIONA,DEP.: BANCO UNION S.A. , PROCEDENCIA: BANCO UNION S.A., CHEQUE: 202386, FECHA DE EMISION:20/02/2024</t>
  </si>
  <si>
    <t>De: 00212014306 Transferencia de recursos a solicitud del Instituto Nacional de Reforma Agraria dependiente del Ministerio de Desarrollo Rural y Tierras mediante nota CITE: DGAF-C-EXT No 44/2024 Informe Técnico DGAF-UGF-INF N°16/2024 por concepto de multas aplicadas a proveedores por atraso en Bienes y Servicios adquiridos, en cumplimiento al Artículo 15° de la Ley N° 1267 de 20 de diciembre de 2019 H.R 2024-04713-R.</t>
  </si>
  <si>
    <t>PAGO A CAF PRÉSTAMO CFA009277 VCTO. 20-02-2024 POR CUENTA DE TGN , NTI. 018428 VALOR 20-02-2024 CAPITAL USD 8.295.341,47 INTERESES USD 5.052.490,71 COMISIONES USD 48.686,69 CTA. 3987 CUENTA UNICA DEL TESORO LIB. 00099021001</t>
  </si>
  <si>
    <t>PAGO A CAF PRÉSTAMO CFA009277 VCTO. 20-02-2024 POR CUENTA DE TGN , NTI. 018428 VALOR 20-02-2024 CAPITAL USD 8.295.341,47 INTERESES USD 5.052.490,71 COMISIONES USD 48.686,69 CTA. 3987 CUENTA UNICA DEL TESORO LIB. 00099021001 REF.: COMISIONES BANCARIAS</t>
  </si>
  <si>
    <t>PAGO A CAF PRÉSTAMO CFA009272 VCTO. 20-02-2024 POR CUENTA DE TGN , NTI. 018427 VALOR 20-02-2024 CAPITAL USD 3.219.737,79 INTERESES USD 1.914.454,22 CTA. 3987 CUENTA UNICA DEL TESORO LIB. 00099021001</t>
  </si>
  <si>
    <t>PAGO A CAF PRÉSTAMO CFA009272 VCTO. 20-02-2024 POR CUENTA DE TGN , NTI. 018427 VALOR 20-02-2024 CAPITAL USD 3.219.737,79 INTERESES USD 1.914.454,22 CTA. 3987 CUENTA UNICA DEL TESORO LIB. 00099021001 REF.: COMISIONES BANCARIAS</t>
  </si>
  <si>
    <t>NUMERO DE LIBRETA CUT: 00099021001 OPERACIÓN E75 TRANSFERENCIA DE LA CUENTA FISCAL BUN A LA CUT EN MN TRANSF.FDOS.AL.BCB.TRANSFERENCIA DE FONDOS A SOLICITUD DE: CITE:GAMP/DESP/MAE/NÂ°033/2023 CTA. 3987 LIBRETA NÂ°00099021001 BANCO CENTRAL DE BOLIVIA</t>
  </si>
  <si>
    <t>VENTA DE DIVISAS CON TRANSFERENCIA DE FONDOS A SOLICITUD DE MINISTERIO DE RELACIONES EXTERIORES SEGUN SOLICITUD 20334 REF: PLANILLA 122302 PAGO DE HABERES AL PERSONAL DE EMBAJADAS Y CONSULADOS FUENTE 11 CORRESPONDIENTE AL MES DE DICIEMBRE 2023. LIB. 00010011102 MIN.RELACIONES EXTERIORES - GESTORIA CONSULAR LEY Nº 3108</t>
  </si>
  <si>
    <t>||PAGO A EXIMBANK COREA PRÉSTAMO EDCF NO. BOL-2 VCTO. 20/02/2024 POR CUENTA DEL TGN, SEGÚN MENSAJE SWIFT N° 2475 DE LA FECHA, AUTORIZACIÓN S/G COD. LIQ. 018379 DE 16/02/2024 CAPITAL KRW713.093.000 INTERESES KRW17.627.520. LIB. 00099021001 TGN-RECURSOS ORDINARIOS (3987) REF.: COMISIONES BANCARIAS</t>
  </si>
  <si>
    <t>00587012001 DEP.DE CHEQ.AJENOS,RET.DE CAM.,CONCEPTO: ACHUMANI CERT,3-AGOSTO/23,DEP.: EBC , PROCEDENCIA: BANCO UNION S.A., CHEQUE: 2057, FECHA DE EMISION:19/02/2024</t>
  </si>
  <si>
    <t>00587012019 DEP.DE CHEQ.AJENOS,RET.DE CAM.,CONCEPTO: PAILON CERT 15,16,17-OCT NOV -DIC 2023,DEP.: EBC , PROCEDENCIA: BANCO UNION S.A., CHEQUE: 2061, FECHA DE EMISION:19/02/2024</t>
  </si>
  <si>
    <t>00587012001 DEP.DE CHEQ.AJENOS,RET.DE CAM.,CONCEPTO: CALAMINAS CERT 2,3,4-OCT -NOV-DIC 2023,DEP.: EBC , PROCEDENCIA: BANCO UNION S.A., CHEQUE: 2059, FECHA DE EMISION:19/02/2024</t>
  </si>
  <si>
    <t>00099021001 DEP.DE CHEQ.AJENOS,RET.DE CAM.,CONCEPTO: JUAN MAMANI CONDORI,DEP.: BANCO UNION SA , PROCEDENCIA: BANCO UNION S.A., CHEQUE: 202390, FECHA DE EMISION:21/02/2024</t>
  </si>
  <si>
    <t>De: 00035051101 Transferencia de recursos a solicitud del Servicio Nacional del Sistema de Reparto mediante nota CITE: SENASIR/UAF N°057/2024 INFORME TÉCNICO ADM.REG.COCHABAMBA A.L. N°193/2023 para la regularización del deposito erróneo efectuado por la Cámara de la Pequeña Industria y Artesanía Productiva de Cochabamba (CADEPIA) H.R. 2024-05803-R</t>
  </si>
  <si>
    <t>PAGO A CAF PRÉSTAMO CFA004991 VCTO. 21-02-2024 POR CUENTA DE TGN , NTI. 018419 VALOR 21-02-2024 CAPITAL USD 1.368.750,00 INTERESES USD 305.133,07 CTA. 3987 CUENTA UNICA DEL TESORO LIB. 00099021001 REF.: COMISIONES BANCARIAS</t>
  </si>
  <si>
    <t>PAGO A CAF PRÉSTAMO CFA004991 VCTO. 21-02-2024 POR CUENTA DE TGN , NTI. 018419 VALOR 21-02-2024 CAPITAL USD 1.368.750,00 INTERESES USD 305.133,07 CTA. 3987 CUENTA UNICA DEL TESORO LIB. 00099021001</t>
  </si>
  <si>
    <t>PAGO A CAF PRÉSTAMO CFA004990 VCTO. 21-02-2024 POR CUENTA DE TGN , NTI. 018418 VALOR 21-02-2024 CAPITAL USD 1.633.928,56 INTERESES USD 364.248,87 CTA. 3987 CUENTA UNICA DEL TESORO LIB. 00099021001 REF.: COMISIONES BANCARIAS</t>
  </si>
  <si>
    <t>PAGO A CAF PRÉSTAMO CFA004990 VCTO. 21-02-2024 POR CUENTA DE TGN , NTI. 018418 VALOR 21-02-2024 CAPITAL USD 1.633.928,56 INTERESES USD 364.248,87 CTA. 3987 CUENTA UNICA DEL TESORO LIB. 00099021001</t>
  </si>
  <si>
    <t>PAGO A CAF PRÉSTAMO CFA004987 VCTO. 21-02-2024 POR CUENTA DE TGN , NTI. 018417 VALOR 21-02-2024 CAPITAL USD 5.925.892,86 INTERESES USD 1.321.049,02 CTA. 3987 CUENTA UNICA DEL TESORO LIB. 00099021001 REF.: COMISIONES BANCARIAS</t>
  </si>
  <si>
    <t>PAGO A CAF PRÉSTAMO CFA004987 VCTO. 21-02-2024 POR CUENTA DE TGN , NTI. 018417 VALOR 21-02-2024 CAPITAL USD 5.925.892,86 INTERESES USD 1.321.049,02 CTA. 3987 CUENTA UNICA DEL TESORO LIB. 00099021001</t>
  </si>
  <si>
    <t>NUMERO DE LIBRETA CUT: 00099021001 OPERACIÓN E75 TRANSFERENCIA DE LA CUENTA FISCAL BUN A LA CUT EN MN TRANSF.FDOS.AL.BCB EMPRESA LOCAL DE AGUA POTABLE Y ALCANTARILLADO SUCRE, CITE:ELAPAS-G.A.F.NÂ°043/2024 CUENTA CUT 3987 LIBRETA NÂ° 00099021001</t>
  </si>
  <si>
    <t>00099021001 DEPOSITO DE EFECTIVO, DEPOSITANTE: LOURDES ALIAGA ZAPATA, CONCEPTO: DOBLE PERCEPCION DEL MES DE FEBRERO DEL 2024, CUENTA DE DEPOSITO: CUENTA UNICA DEL TESORO</t>
  </si>
  <si>
    <t>00099021001 DEPOSITO DE EFECTIVO, DEPOSITANTE: ANA  K. SAINZ YOUNG, CONCEPTO: REVERSION PAPELETA DE PAGO DEL MES DE DICIEMBRE, CUENTA DE DEPOSITO: CUENTA UNICA DEL TESORO</t>
  </si>
  <si>
    <t>00099021001 DEPOSITO DE EFECTIVO, DEPOSITANTE: ARIEL CESPEDES GALVEZ, CONCEPTO: DEVOLUCION DE FONDOS GESTION 2023 POR PAGO DE VIATICOS DE ARIEL CESPEDES -AGETIC-3987-B, CUENTA DE DEPOSITO: CUENTA UNICA DEL TESORO</t>
  </si>
  <si>
    <t>00423012001 DEP.DE CHEQ.AJENOS,RET.DE CAM.,CONCEPTO: CONVENIO INTERINSTITUCIONAL,DEP.: UNIVALLE SA , PROCEDENCIA: BANCO NACIONAL DE BOLIVIA S.A., CHEQUE: 4198, FECHA DE EMISION:16/02/2024</t>
  </si>
  <si>
    <t>00423012001 DEP.DE CHEQ.AJENOS,RET.DE CAM.,CONCEPTO: COVENIO INTERINSTITUCIONAL,DEP.: UNIVALLE SA , PROCEDENCIA: BANCO NACIONAL DE BOLIVIA S.A., CHEQUE: 4199, FECHA DE EMISION:16/02/2024</t>
  </si>
  <si>
    <t>00099021001 DEP.DE CHEQ.AJENOS,RET.DE CAM.,CONCEPTO: PAGO POR  DESCUENTO RECURSOS PUBLICOS,DEP.: CAJA NACIONAL DE SALUD , PROCEDENCIA: BANCO UNION S.A., CHEQUE: 73578, FECHA DE EMISION:21/02/2024</t>
  </si>
  <si>
    <t>00099021001 DEPOSITO DE EFECTIVO, DEPOSITANTE: JUAN GABRIEL MACHICADO MONTES DE OCA, CONCEPTO: REPOSICION DE TARJETA  RFID, CUENTA DE DEPOSITO: CUENTA UNICA DEL TESORO</t>
  </si>
  <si>
    <t>00099021001 DEPOSITO DE EFECTIVO, DEPOSITANTE: ROLY MARCELO HUASCO CHOQUE, CONCEPTO: PAGO DE VIATICOS GESTION 2023 - ROLY MARCELO HUASCO CHOQUE, CUENTA DE DEPOSITO: CUENTA UNICA DEL TESORO</t>
  </si>
  <si>
    <t>00099021001 DEPOSITO DE EFECTIVO, DEPOSITANTE: OLIVER BERTEL ZAPANA  APAZA, CONCEPTO: PAGO DE VIATICOS GESTION 2023 - OLIVER BERTEL ZAPANA APAZA, CUENTA DE DEPOSITO: CUENTA UNICA DEL TESORO/DJBR</t>
  </si>
  <si>
    <t>00099021001 DEPOSITO DE EFECTIVO, DEPOSITANTE: CARLOS DELFIN AYMA ARAYA, CONCEPTO: PAGO DE VIATICOS GESTION 2023 - CARLOS DELFIN AYMA ARAYA, CUENTA DE DEPOSITO: CUENTA UNICA DEL TESORO/DJBR</t>
  </si>
  <si>
    <t>00099021001 DEPOSITO DE EFECTIVO, DEPOSITANTE: GUMERCINDO HECTOR PINTO GUZMAN, CONCEPTO: DEVOLUCION  POR REMUNERACION MAXIMA PERMITIDA, CUENTA DE DEPOSITO: CUENTA UNICA DEL TESORO</t>
  </si>
  <si>
    <t>00099021001 DEPOSITO DE EFECTIVO, DEPOSITANTE: PABLO CACHAGA HERRERA, CONCEPTO: DEVOLUCION DE RECURSOS POR SOBREPASAR  RENUMERACION MAXIMA, CUENTA DE DEPOSITO: CUENTA UNICA DEL TESORO/DJBR</t>
  </si>
  <si>
    <t>00099021001 DEP.DE CHEQ.AJENOS,RET.DE CAM.,CONCEPTO: DEVOLUCION PLANILLA SEGURO SOCIAL UNIVERSITARIO,DEP.: SEDES COCHABAMBA , PROCEDENCIA: BANCO UNION S.A., CHEQUE: 24020, FECHA DE EMISION:09/02/2024</t>
  </si>
  <si>
    <t>00099021001 DEP.DE CHEQ.AJENOS,RET.DE CAM.,CONCEPTO: DEVOLUCION PLANILLA SEGURO SOCIAL UNIVERSITARIO,DEP.: SEDES COCHABAMBA , PROCEDENCIA: BANCO UNION S.A., CHEQUE: 23963, FECHA DE EMISION:26/01/2024</t>
  </si>
  <si>
    <t>00099021001 DEP.DE CHEQ.AJENOS,RET.DE CAM.,CONCEPTO: DEVOLUCION PLANILLA SEGURO SOCIAL UNIVERSITARIO,DEP.: SEDES COCHABAMBA , PROCEDENCIA: BANCO UNION S.A., CHEQUE: 23710, FECHA DE EMISION:22/02/2024</t>
  </si>
  <si>
    <t>00099021001 DEP.DE CHEQ.AJENOS,RET.DE CAM.,CONCEPTO: GLORIA MARIBEL BUTRON CAERO,DEP.: BANCO  UNION SA , PROCEDENCIA: BANCO UNION S.A., CHEQUE: 202395, FECHA DE EMISION:23/02/2024</t>
  </si>
  <si>
    <t>00015011108 DEPOSITO DE EFECTIVO, DEPOSITANTE: YESICA AGUILAR CUSICANQUI, CONCEPTO: PAGO POR REHABILITACION POR CORTE DEL SERVICIO DE AGUA POTABLE DE LA DISTRITAL DE MIGRACION ORURO, CUENTA DE DEPOSITO: CUENTA UNICA DEL TESORO</t>
  </si>
  <si>
    <t>00099021001 DEPOSITO DE EFECTIVO, DEPOSITANTE: JAVIER SEGOVIA PANIAGUA, CONCEPTO: DEVOLUCION DE DOBLE PERSEPCION, CUENTA DE DEPOSITO: CUENTA UNICA DEL TESORO</t>
  </si>
  <si>
    <t>00099021001 DEPOSITO DE EFECTIVO, DEPOSITANTE: EDGAR VLADIMIR AQUISE HUANCA, CONCEPTO: DEVOLUCION PENALIDAD - ACTIVACION DE PASAJE AEREO (CBB-LPB), CUENTA DE DEPOSITO: CUENTA UNICA DEL TESORO/DJBR</t>
  </si>
  <si>
    <t>00099021001 DEPOSITO DE EFECTIVO, DEPOSITANTE: VLADIMIR TERAN GUTIERREZ -AGETIC, CONCEPTO: POR DEVOLUCION DE VIATICOS GESTION 2023  VLADIMIR TERAN GUTIERREZ -AGETIC, CUENTA DE DEPOSITO: CUENTA UNICA DEL TESORO</t>
  </si>
  <si>
    <t>00099021001 DEPOSITO DE EFECTIVO, DEPOSITANTE: VLADIMIR TERAN GUTIERREZ -AGETIC, CONCEPTO: POR DEVOLUCION DE VIATICOS  GESTION 2023 VLADIMIR TERAN GUTIERREZ -AGETIC, CUENTA DE DEPOSITO: CUENTA UNICA DEL TESORO</t>
  </si>
  <si>
    <t>NUMERO DE LIBRETA CUT: 00086014407 OPERACIÓN E75 TRANSFERENCIA DE LA CUENTA FISCAL BUN A LA CUT EN MN TRANSF.FDOS.AL.BCB.GOBIERNO AUTONOMO MUNICIPAL DE TACOPAYA CITE: GAMT NÂ° 044/2024 CUENTA CUT 3987069001 LIBRETA NÂ° 00086014407</t>
  </si>
  <si>
    <t>00099021001 DEPOSITO DE EFECTIVO, DEPOSITANTE: SARANDY MARCELA ENCINAS FERNANDEZ, CONCEPTO: DEVOLUCION DE ABONO INDEBIDO, CUENTA DE DEPOSITO: CUENTA UNICA DEL TESORO</t>
  </si>
  <si>
    <t>00099021001 DEPOSITO DE EFECTIVO, DEPOSITANTE: GLADYS BEATRIZ PLATA AMARRO, CONCEPTO: EXCESO MAXIMO DE REMUNERACION PERMITIDA DOBLE PERCEPCION, CUENTA DE DEPOSITO: CUENTA UNICA DEL TESORO</t>
  </si>
  <si>
    <t>00548132001 DEPOSITO DE EFECTIVO, DEPOSITANTE: AMADEO FERNANDEZ SIRPA, CONCEPTO: DEVOLUCION DEL 13% POR VIATICOS, CUENTA DE DEPOSITO: CUENTA UNICA DEL TESORO</t>
  </si>
  <si>
    <t>||AMPLIACION DE VALIDEZ 0,15% S/USD 81.056.- POR 29 DIAS, COMISION ENMIENDA LC BS220.- REEMB. GASTOS DE COMUNICACION BS220.- Y EMISION DE COMP. CONT. BS50.- S/G NOTA MG-DGAA-NE N°020/2024, 23/2/24 REF:I-2023-52 P/C MIN.GOBIERNO A/F W.K.C. STAHL-UND METALLWARENFABRIK HANS KOLPING GMBH AND CO. LIB:00015011108 MIN.GOBIERNO-OTROS INGRESOS REF: COMISIONES ENMIENDA N°2 LC I-2023-52.</t>
  </si>
  <si>
    <t>00015011108 DEPOSITO DE EFECTIVO, DEPOSITANTE: REMBERTO MAMANI CONDORI CI 5089951, CONCEPTO: REMANENTE POR EL SERVICIO DE AGUA POTABLE DE LA DISTRITAL  DE MIGRACION POTOSI DICIEMBRE 2023, CUENTA DE DEPOSITO: CUENTA UNICA DEL TESORO</t>
  </si>
  <si>
    <t>00099021001 DEPOSITO DE EFECTIVO, DEPOSITANTE: MARIA AIDA CHAVARRIA VILLAMOR, CONCEPTO: REVERSION DE BOLETA HABER MENSUAL, CUENTA DE DEPOSITO: CUENTA UNICA DEL TESORO</t>
  </si>
  <si>
    <t>00015011108 DEPOSITO DE EFECTIVO, DEPOSITANTE: JOSE LUIS HUACANI  CONDORI, CONCEPTO: DEVOLUCION SR JOSE LUIS HUACANI CONDORI, CUENTA DE DEPOSITO: CUENTA UNICA DEL TESORO</t>
  </si>
  <si>
    <t>00099021001 DEPOSITO DE EFECTIVO, DEPOSITANTE: MINISTERIO PUBLICO, CONCEPTO: DEVOLUCION POR LIQUIDACION POR MORA DEL CASO (SOFIA GUZMAN), CUENTA DE DEPOSITO: CUENTA UNICA DEL TESORO</t>
  </si>
  <si>
    <t>NUMERO DE LIBRETA CUT: 00046141101 OPERACIÓN E75 TRANSFERENCIA DE LA CUENTA FISCAL BUN A LA CUT EN MN TRANFS.FDOS.AL.BCB EMPRESA LOCAL DE AGUA POTABLE Y ALCANTARILLADO SUCRE, CITE:ELAPAS-G.A.F.NÂ°48/2024 CUENTA CUT 3987 LIBRETA NÂ° 00046141101</t>
  </si>
  <si>
    <t>NUMERO DE LIBRETA CUT: 00099021001 OPERACIÓN E75 TRANSFERENCIA DE LA CUENTA FISCAL BUN A LA CUT EN MN TRANFS.FDOS.AL.BCB TRANSFERENCIA DE FONDOS A SOLICITUD DE: NOTA DE FECHA 26/02/2024 CTA. 3987 LIBRETA NÂ°00099021001 BANCO CENTRAL DE BOLIVIA</t>
  </si>
  <si>
    <t>NUMERO DE LIBRETA CUT: 00099021001 OPERACIÓN E75 TRANSFERENCIA DE LA CUENTA FISCAL BUN A LA CUT EN MN TRANSF.FDOS.AL.BCB TRANSFERENCIA DE FONDOS A SOLICITUD DE: NOTA DE FECHA 26/02/2024 CTA. 3987 LIBRETA NÂ°00099021001 BANCO CENTRAL DE BOLIVIA</t>
  </si>
  <si>
    <t>PAGO A BID PRÉSTAMO 3091/BL-BO VCTO. 27-02-2024, SEGUN NOTA MEFP/VTCP/DGCP/UODP/No 055/2024 DE 27-02-2024 POR CUENTA DE GOB.AUT.DEPT.PANDO, NTI. 018508 VALOR 27-02-2024 CAPITAL USD 128.028,72 INTERESES USD 99.759,39 COMISIONES USD 6.284,77 CTA. 3987 CUENTA UNICA DEL TESORO LIB. 00099021001 REF.: COMISIONES BANCARIAS</t>
  </si>
  <si>
    <t>PAGO A BID PRÉSTAMO 3091/BL-BO VCTO. 27-02-2024, SEGUN NOTA MEFP/VTCP/DGCP/UODP/No 055/2024 DE 27-02-2024 POR CUENTA DE GOB.AUT.DEPT.BENI , NTI. 018510 VALOR 27-02-2024 CAPITAL USD 241.090,68 INTERESES USD 196.562,61 CTA. 3987 CUENTA UNICA DEL TESORO LIB. 00099021001 REF.: COMISIONES BANCARIAS</t>
  </si>
  <si>
    <t>A:00099021001 TRANSFERENCIA DE RECUPERACIONES SEGUN NOTA -GEF-LCR-JSZ-0111-NOT/24 POR CONCEPTO DE PAGO DE CAPITAL E INTERES DE ACUERDO A CONTRATO DE FIDEICOMISO "PROYECTOS DE INVERSION PUBLICA CORRESPONDIENTE AL GAM CULPINA</t>
  </si>
  <si>
    <t>A:00099021001 TRANSFERENCIA DE RECUPERACIONES SEGUN NOTA -GEF-LCR-JSZ-0111-NOT/24 POR CONCEPTO DE PAGO DE CAPITAL E INTERES DE ACUERDO A CONTRATO DE FIDEICOMISO "PROYECTOS DE INVERSION PUBLICA CORRESPONDIENTE AL GAM TARIJA</t>
  </si>
  <si>
    <t>A:00099021001 TRANSFERENCIA DE RECUPERACIONES SEGUN NOTA -GEF-LCR-JSZ-0111-NOT/24 POR CONCEPTO DE PAGO DE CAPITAL E INTERES DE ACUERDO A CONTRATO DE FIDEICOMISO "PROYECTOS DE INVERSION PUBLICA CORRESPONDIENTE AL GAM PUERTO CARABUCO</t>
  </si>
  <si>
    <t>A:00099021001 TRANSFERENCIA DE RECUPERACIONES SEGUN NOTA -GEF-LCR-JSZ-0111-NOT/24 POR CONCEPTO DE PAGO DE CAPITAL E INTERES DE ACUERDO A CONTRATO DE FIDEICOMISO "PROYECTOS DE INVERSION PUBLICA CORRESPONDIENTE AL GAM LURIBAY</t>
  </si>
  <si>
    <t>A:00099021001 TRANSFERENCIA DE RECUPERACIONES SEGUN NOTA -GEF-LCR-JSZ-0111-NOT/24 POR CONCEPTO DE PAGO DE CAPITAL E INTERES DE ACUERDO A CONTRATO DE FIDEICOMISO "PROYECTOS DE INVERSION PUBLICA CORRESPONDIENTE AL GAM AIQUILE</t>
  </si>
  <si>
    <t>A:00099021001 TRANSFERENCIA DE RECUPERACIONES SEGUN NOTA -GEF-LCR-JSZ-0111-NOT/24 POR CONCEPTO DE PAGO DE CAPITAL E INTERES DE ACUERDO A CONTRATO DE FIDEICOMISO "PROYECTOS DE INVERSION PUBLICA CORRESPONDIENTE AL GAM CORQUE</t>
  </si>
  <si>
    <t>A:00099021001 TRANSFERENCIA DE RECUPERACIONES SEGUN NOTA -GEF-LCR-JSZ-0111-NOT/24 POR CONCEPTO DE PAGO DE CAPITAL E INTERES DE ACUERDO A CONTRATO DE FIDEICOMISO "PROYECTOS DE INVERSION PUBLICA CORRESPONDIENTE AL GAM COCHABAMBA</t>
  </si>
  <si>
    <t>00015011108 DEP.DE CHEQ.AJENOS,RET.DE CAM.,CONCEPTO: DEPÓSITO A LA CUT,DEP.: MINISTERIO DE GOBIERNO , PROCEDENCIA: BANCO UNION S.A., CHEQUE: 52438, FECHA DE EMISION:26/02/2024</t>
  </si>
  <si>
    <t>00206054301 DEP.DE CHEQ.AJENOS,RET.DE CAM.,CONCEPTO: DEPÓSITOS POR SALDOS NO EJECUTADOS BID,DEP.: INE- DA 05 , PROCEDENCIA: BANCO UNION S.A., CHEQUE: 220, FECHA DE EMISION:28/02/2024</t>
  </si>
  <si>
    <t>00862012001 DEPOSITO DE EFECTIVO, DEPOSITANTE: ANTONIO CARTAGENA ALIAGA, CONCEPTO: DEVOLUCION DE ATRASOS, CUENTA DE DEPOSITO: CUENTA UNICA DEL TESORO</t>
  </si>
  <si>
    <t>00099021001 DEPOSITO DE EFECTIVO, DEPOSITANTE: TRIBUNAL CONSTITUCIONAL PLURINACIONAL, CONCEPTO: DEVOLUCION POR PAGO EN DEMASIA, CUENTA DE DEPOSITO: CUENTA UNICA DEL TESORO</t>
  </si>
  <si>
    <t>00099021001 DEPOSITO DE EFECTIVO, DEPOSITANTE: MARCO ANTONIO AGUIRRE CABAÑERO, CONCEPTO: DEVOLUCION DE PAGO EN EXCESO DE PAGO AGUINALDO DE NAVIDAD - 2023, CUENTA DE DEPOSITO: CUENTA UNICA DEL TESORO/DJBR</t>
  </si>
  <si>
    <t>REGULARIZACION DE TRANSFERENCIA DEL EXTERIOR SEGUN SWIFT NO.2905 DE FECHA 28/02/2024 ORDENANTE: FLY EASY WORLDWIDE LLC (MIAMI FL) REF.: FOR FURTHER CREDIT TO TRANSPORTES AEREOS BOLIVIANOS AIR CHARTER SERVICES PAYMENT LIB. 00525012001 LBP-TRANSPORTES AEREOS BOLIVIANOS (4030001162)</t>
  </si>
  <si>
    <t>NUMERO DE LIBRETA CUT: 00099021001 OPERACIÓN E75 TRANSFERENCIA DE LA CUENTA FISCAL BUN A LA CUT EN MN TRANSF.FDOS.AL.BCB GOBIERNO AUTONOMO MUNICIPAL DE VITICHI CITE: GAMV-SAF/017/2024 CUENTA CUT 3987 LIBRETA NÂ° 00099021001</t>
  </si>
  <si>
    <t>00099021001 DEPOSITO DE EFECTIVO, DEPOSITANTE: LISSET  VANESA  GORONDA MALDONADO, CONCEPTO: DEVOLUCION TELEFONICA LISSET GIRONDA C31 201, CUENTA DE DEPOSITO: CUENTA UNICA DEL TESORO</t>
  </si>
  <si>
    <t>00099021001 DEPOSITO DE EFECTIVO, DEPOSITANTE: SIMON VENTURA CONDORI, CONCEPTO: DEVOLUCION DE SALARIOS, CUENTA DE DEPOSITO: CUENTA UNICA DEL TESORO</t>
  </si>
  <si>
    <t>TRANSFERENCIA DE FONDOS AL EXTERIOR A SOLICITUD DE MINISTERIO DE LA PRESIDENCIA SEGUN SOLICITUD 20372 REF: PAGO DE DIVISAS A CAE NORTH EAST TRAINING INC, POR CURSO INICIAL DE AERONAVE PARA 2 PILOTOS SEGUN INVOICES 225GNEC049408 Y 225GNEC049409, INFORME MPR DGAA UA 1998 INF 23 BANK OF AMERICA, CUEN LIB. 00099021001 TGN-RECURSOS ORDINARIOS (3987)</t>
  </si>
  <si>
    <t>TRANSFERENCIA DE FONDOS AL EXTERIOR A SOLICITUD DE MINISTERIO DE LA PRESIDENCIA SEGUN SOLICITUD 20375 REF: PAGO DE DIVISAS A DASSAULT FALCON JET POR ADQUISICION DE UN MODULO DATOS DE RADIO VHF PARA LA AERONAVE DEL MINISTERIO DE LA PRESIDENCIA, SEGUN INVOICE 90358185 INFORME MPR DGAA UA 2128 23 BANK LIB. 00099021001 TGN-RECURSOS ORDINARIOS (3987)</t>
  </si>
  <si>
    <t>TRANSFERENCIA DE FONDOS AL EXTERIOR A SOLICITUD DE MINISTERIO DE LA PRESIDENCIA SEGUN SOLICITUD 20373 REF: PAGO DE DIVISAS A A AND S INTERNATIONAL SUPPLY INC POR OVERHAUL DE LA CAJA DE ENGRANAJES DEL ROTOR DE COLA DE LA AERONAVE DEL MINISTERIO DE LA PRESIDENCIA SEGUN INVOICE 3810 23, INFORME MPR DG LIB. 00099021001 TGN-RECURSOS ORDINARIOS (3987)</t>
  </si>
  <si>
    <t>TRANSFERENCIA DE FONDOS AL EXTERIOR A SOLICITUD DE MINISTERIO DE LA PRESIDENCIA SEGUN SOLICITUD 20370 REF: PAGO DE DIVISAS A DASSAULT FALCON JET CORP POR ADQUISICION DE LLANTAS PARA LA AERONAVE DEL MINISTERIO DE LA PRESIDENCIA SEGUN INVOICE 40164709 INFORME MPR DGAA UA 1864 INF 23 BANCO WELLS FARGO LIB. 00099021001 TGN-RECURSOS ORDINARIOS (3987)</t>
  </si>
  <si>
    <t>TRANSFERENCIA DE FONDOS AL EXTERIOR A SOLICITUD DE MINISTERIO DE LA PRESIDENCIA SEGUN SOLICITUD 20376 REF: PAGO DE DIVISAS A ROYAL FBO SERVICE S A POR LOS SERVICIOS DE REABASTECIMIENTO DE COMBUSTIBLE A AERONAVE DEL MINISTERIO DE LA PRESIDENCIA, SEGUN INVOICES 001 001 0010987 Y 001 001 0010980, I LIB. 00099021001 TGN-RECURSOS ORDINARIOS (3987)</t>
  </si>
  <si>
    <t>TRANSFERENCIA DE FONDOS AL EXTERIOR A SOLICITUD DE MINISTERIO DE LA PRESIDENCIA SEGUN SOLICITUD 20377 REF: PAGO DE DIVISAS A ROYAL FBO SERVICE S A POR LOS SERVICIOS DE REABASTECIMIENTO DE COMBUSTIBLE A AERONAVE DEL MINISTERIO DE LA PRESIDENCIA, SEGUN INVOICES 001 001 0010985 Y 001 001 0010986, I LIB. 00099021001 TGN-RECURSOS ORDINARIOS (3987)</t>
  </si>
  <si>
    <t>TRANSFERENCIA DE FONDOS AL EXTERIOR A SOLICITUD DE MINISTERIO DE LA PRESIDENCIA SEGUN SOLICITUD 20378 REF: PAGO DE DIVISAS A ROYAL FBO SERVICE S A POR LOS SERVICIOS DE REABASTECIMIENTO DE COMBUSTIBLE Y SERVICIOS HANDLING A LA AERONAVE DEL MINISTERIO DE LA PRESIDENCIA, SEGUN INVOICES 001 001 0010 LIB. 00099021001 TGN-RECURSOS ORDINARIOS (3987)</t>
  </si>
  <si>
    <t>TRANSFERENCIA DE FONDOS AL EXTERIOR A SOLICITUD DE MINISTERIO DE LA PRESIDENCIA SEGUN SOLICITUD 20374 REF: PAGO DE DIVISAS A A AND S INTERNATIONAL SUPPLY INC POR ADQUISICION DE REPUESTOS DE USO AERONAUTICO PARA LAS AERONAVES DEL MINISTERIO DE LA PRESIDENCIA SEGUN INVOICE 3810 23, INFORME MPR DGAA LIB. 00099021001 TGN-RECURSOS ORDINARIOS (3987)</t>
  </si>
  <si>
    <t>TRANSFERENCIA DE FONDOS AL EXTERIOR A SOLICITUD DE MINISTERIO DE LA PRESIDENCIA SEGUN SOLICITUD 20371 REF: PAGO DE DIVISAS A ROYAL FBO SERVICE S A POR LOS SERVICIOS DE REABASTECIMIENTO DE COMBUSTIBLE A AERONAVE DEL MINISTERIO DE LA PRESIDENCIA, SEGUN INVOICES 001 001 0010902 001 001 0010903, INF LIB. 00099021001 TGN-RECURSOS ORDINARIOS (3987)</t>
  </si>
  <si>
    <t>A:00099021001 TRANSFERENCIA DE RECUPERACIONES SEGUN NOTA -GEF-LCR-JSZ-0111-NOT/24 POR CONCEPTO DE PAGO DE CAPITAL E INTERES DE ACUERDO A CONTRATO DE FIDEICOMISO "PROYECTOS DE INVERSION PUBLICA CORRESPONDIENTE AL GAM SANTA CRUZ DE LA SIERRA</t>
  </si>
  <si>
    <t>A:00099021001 ´TRANSFERENCIA DE RECUPERACIONES SEGÚN NOTA GEF-LCR-JSZ-0111-NOT/24 POR CONCEPTO DE PAGO DE CAPITAL E INTERESES DE ACUERDO A CONTRATO DE FIDEICOMISO "PROYECTOS DE INVERSION PUBLICA", CORRESPONDIENTE AL G. A. M. DE PAZÑA</t>
  </si>
  <si>
    <t>A:00099021001 ´TRANSFERENCIA DE RECUPERACIONES SEGÚN NOTA GEF-LCR-JSZ-0111-NOT/24 POR CONCEPTO DE PAGO DE CAPITAL E INTERESES DE ACUERDO A CONTRATO DE FIDEICOMISO "PROYECTOS DE INVERSION PUBLICA", CORRESPONDIENTE AL G. A. M. DE MOJINETE</t>
  </si>
  <si>
    <t>A:00099021001 ´TRANSFERENCIA DE RECUPERACIONES SEGÚN NOTA GEF-LCR-JSZ-0111-NOT/24 POR CONCEPTO DE PAGO DE CAPITAL E INTERESES DE ACUERDO A CONTRATO DE FIDEICOMISO "PROYECTOS DE INVERSION PUBLICA", CORRESPONDIENTE AL G. A. M. DE SAN LORENZO</t>
  </si>
  <si>
    <t>A:00099021001 TRANSFERENCIA DE RECUPERACIONES SEGÚN NOTA GEF-LCR-JSZ-0111-NOT/24 POR CONCEPTO DE PAGO DE CAPITAL E INTERESES DE ACUERDO A CONTRATO DE FIDEICOMISO "PROYECTOS DE INVERSION PUBLICA", CORRESPONDIENTE AL G. A. M. DE CLIZA</t>
  </si>
  <si>
    <t>A:00099021001 ´TRANSFERENCIA DE RECUPERACIONES SEGÚN NOTA GEF-LCR-JSZ-0111-NOT/24 POR CONCEPTO DE PAGO DE CAPITAL E INTERESES DE ACUERDO A CONTRATO DE FIDEICOMISO "PROYECTOS DE INVERSION PUBLICA", CORRESPONDIENTE AL G. A. M. DE SIPE SIPE</t>
  </si>
  <si>
    <t>A:00099021001 ´TRANSFERENCIA DE RECUPERACIONES SEGÚN NOTA GEF-LCR-JSZ-0111-NOT/24 POR CONCEPTO DE PAGO DE CAPITAL E INTERESES DE ACUERDO A CONTRATO DE FIDEICOMISO "PROYECTOS DE INVERSION PUBLICA", CORRESPONDIENTE AL G. A. M. DE INCAHUASI</t>
  </si>
  <si>
    <t>A:00099021001 ´TRANSFERENCIA DE RECUPERACIONES SEGÚN NOTA GEF-LCR-JSZ-0111-NOT/24 POR CONCEPTO DE PAGO DE CAPITAL E INTERESES DE ACUERDO A CONTRATO DE FIDEICOMISO "PROYECTOS DE INVERSION PUBLICA", CORRESPONDIENTE AL GOBIERNO AUTÓNOMO DEPARTAMENTAL DE TARIJA</t>
  </si>
  <si>
    <t>A:00099021001 ´TRANSFERENCIA DE RECUPERACIONES SEGÚN NOTA GEF-LCR-JSZ-0111-NOT/24 POR CONCEPTO DE PAGO DE CAPITAL E INTERESES DE ACUERDO A CONTRATO DE FIDEICOMISO "PROYECTOS DE INVERSION PUBLICA", CORRESPONDIENTE AL G. A. M. DE VILLA AZURDUY</t>
  </si>
  <si>
    <t>A:00099021001 ´TRANSFERENCIA DE RECUPERACIONES SEGÚN NOTA GEF-LCR-JSZ-0111-NOT/24 POR CONCEPTO DE PAGO DE CAPITAL E INTERESES DE ACUERDO A CONTRATO DE FIDEICOMISO "PROYECTOS DE INVERSION PUBLICA", CORRESPONDIENTE AL GOBIERNO AUTÓNOMO DEPARTAMENTAL DE SANTA CRUZ</t>
  </si>
  <si>
    <t>A:00099021001 ´TRANSFERENCIA DE RECUPERACIONES SEGÚN NOTA GEF-LCR-JSZ-0111-NOT/24 POR CONCEPTO DE PAGO DE CAPITAL E INTERESES DE ACUERDO A CONTRATO DE FIDEICOMISO "PROYECTOS DE INVERSION PUBLICA", CORRESPONDIENTE AL G. A. M. DE YANACACHI</t>
  </si>
  <si>
    <t>A:00099021001 ´TRANSFERENCIA DE RECUPERACIONES SEGÚN NOTA GEF-LCR-JSZ-0111-NOT/24 POR CONCEPTO DE PAGO DE CAPITAL E INTERESES DE ACUERDO A CONTRATO DE FIDEICOMISO "PROYECTOS DE INVERSION PUBLICA", CORRESPONDIENTE AL GOBIERNO AUTÓNOMO DEPARTAMENTAL DE POTOSÍ</t>
  </si>
  <si>
    <t>A:00099021001 TRANSFERENCIA DE RECUPERACIONES SEGÚN NOTA GEF-LCR-JSZ-0111-NOT/24 POR CONCEPTO DE PAGO DE CAPITAL E INTERESES DE ACUERDO A CONTRATO DE FIDEICOMISO "PROYECTOS DE INVERSION PUBLICA", CORRESPONDIENTE AL G. A. M. DE HUMANATA</t>
  </si>
  <si>
    <t>A:00099021001 TRANSFERENCIA DE RECUPERACIONES SEGÚN NOTA GEF-LCR-JSZ-0111-NOT/24 POR CONCEPTO DE PAGO DE CAPITAL E INTERESES DE ACUERDO A CONTRATO DE FIDEICOMISO "PROYECTOS DE INVERSION PUBLICA", CORRESPONDIENTE AL G. A. M. DE VINTO</t>
  </si>
  <si>
    <t>A:00099021001 TRANSFERENCIA DE RECUPERACIONES SEGÚN NOTA GEF-LCR-JSZ-0111-NOT/24 POR CONCEPTO DE PAGO DE CAPITAL E INTERESES DE ACUERDO A CONTRATO DE FIDEICOMISO "PROYECTOS DE INVERSION PUBLICA", CORRESPONDIENTE AL G. A. M. DE ANZALDO</t>
  </si>
  <si>
    <t>A:00099021001 TRANSFERENCIA DE RECUPERACIONES SEGÚN NOTA GEF-LCR-JSZ-0111-NOT/24 POR CONCEPTO DE PAGO DE CAPITAL E INTERESES DE ACUERDO A CONTRATO DE FIDEICOMISO "PROYECTOS DE INVERSION PUBLICA", CORRESPONDIENTE AL G. A. M. DE BELEN DE ANDAMARCA</t>
  </si>
  <si>
    <t>A:00099021001 TRANSFERENCIA DE RECUPERACIONES SEGÚN NOTA GEF-LCR-JSZ-0111-NOT/24 POR CONCEPTO DE PAGO DE CAPITAL E INTERESES DE ACUERDO A CONTRATO DE FIDEICOMISO "PROYECTOS DE INVERSION PUBLICA", CORRESPONDIENTE AL G. A. M. DE TOMINA</t>
  </si>
  <si>
    <t>A:00099021001 TRANSFERENCIA DE RECUPERACIONES SEGÚN NOTA GEF-LCR-JSZ-0111-NOT/24 POR CONCEPTO DE PAGO DE CAPITAL E INTERESES DE ACUERDO A CONTRATO DE FIDEICOMISO "PROYECTOS DE INVERSION PUBLICA", CORRESPONDIENTE AL G. A. M. DE COBIJA</t>
  </si>
  <si>
    <t>A:00099021001 TRANSFERENCIA DE RECUPERACIONES SEGÚN NOTA GEF-LCR-JSZ-0111-NOT/24 POR CONCEPTO DE PAGO DE CAPITAL E INTERESES DE ACUERDO A CONTRATO DE FIDEICOMISO "PROYECTOS DE INVERSION PUBLICA", CORRESPONDIENTE AL G. A. M. DE SAN CARLOS</t>
  </si>
  <si>
    <t>A:00099021001 TRANSFERENCIA DE RECUPERACIONES SEGÚN NOTA GEF-LCR-JSZ-0111-NOT/24 POR CONCEPTO DE PAGO DE CAPITAL E INTERESES DE ACUERDO A CONTRATO DE FIDEICOMISO "PROYECTOS DE INVERSION PUBLICA", CORRESPONDIENTE AL G. A. M. DE SOPACHUY</t>
  </si>
  <si>
    <t>A:00099021001 TRANSFERENCIA DE RECUPERACIONES SEGÚN NOTA GEF-LCR-JSZ-0111-NOT/24 POR CONCEPTO DE PAGO DE CAPITAL E INTERESES DE ACUERDO A CONTRATO DE FIDEICOMISO "PROYECTOS DE INVERSION PUBLICA", CORRESPONDIENTE AL G. A. M. DE TUPIZA</t>
  </si>
  <si>
    <t>A:00099021001 TRANSFERENCIA DE RECUPERACIONES SEGÚN NOTA GEF-LCR-JSZ-0111-NOT/24 POR CONCEPTO DE PAGO DE CAPITAL E INTERESES DE ACUERDO A CONTRATO DE FIDEICOMISO "PROYECTOS DE INVERSION PUBLICA", CORRESPONDIENTE AL G. A. M. DE SUCRE</t>
  </si>
  <si>
    <t>A:00099021001 TRANSFERENCIA DE RECUPERACIONES SEGÚN NOTA GEF-LCR-JSZ-0111-NOT/24 POR CONCEPTO DE PAGO DE CAPITAL E INTERESES DE ACUERDO A CONTRATO DE FIDEICOMISO "PROYECTOS DE INVERSION PUBLICA", CORRESPONDIENTE AL G. A. M. DE MAPIRI</t>
  </si>
  <si>
    <t>COBRO DE||ÚTILES DE ESCRITORIO SG CITE: DE-GEF-LCR-DYF-1311-CAR/24 POR EL REGISTRO DEL COMP. CONTABLE N°1085913 DEL PAGO A VENCIMIENTO DE CAP. E INTERESES DEL CRED. EXTRA. AL FNDR SG RD N°195/2015 Y CONT SANO N° 350/2015, MODIF. Y DOC. ADJ. COSTO ÚTILES DE ESCRITORIO DE LA CUT N°3987 LIBRETA N°00862012001 FNDR-ADMINISTRACIÓN</t>
  </si>
  <si>
    <t>AJUSTE COMPLEMENTARIO POR REVALORIZACION SALDOS DE ACTIVOS DE RESERVA Y OBLIGACIONES MONEDA EXTRANJERA (DOLARES) Saldo MO = -256672577.44 ;Bs/Mo: 6.86000000000 ;Saldo Bs: -1760773881.23</t>
  </si>
  <si>
    <t>AJUSTE COMPLEMENTARIO POR REVALORIZACION SALDOS DE ACTIVOS DE RESERVA Y OBLIGACIONES MONEDA EXTRANJERA (DOLARES) Saldo MO = -241957487.77 ;Bs/Mo: 6.86000000000 ;Saldo Bs: -1659828366.12</t>
  </si>
  <si>
    <t>AJUSTE COMPLEMENTARIO POR REVALORIZACION SALDOS DE ACTIVOS DE RESERVA Y OBLIGACIONES MONEDA EXTRANJERA (DOLARES) Saldo MO = -233029510.92 ;Bs/Mo: 6.86000000000 ;Saldo Bs: -1598582444.92</t>
  </si>
  <si>
    <t>AJUSTE COMPLEMENTARIO POR REVALORIZACION SALDOS DE ACTIVOS DE RESERVA Y OBLIGACIONES MONEDA EXTRANJERA (DOLARES) Saldo MO = -231206196.92 ;Bs/Mo: 6.86000000000 ;Saldo Bs: -1586074510.88</t>
  </si>
  <si>
    <t>AJUSTE COMPLEMENTARIO POR REVALORIZACION SALDOS DE ACTIVOS DE RESERVA Y OBLIGACIONES MONEDA EXTRANJERA (DOLARES) Saldo MO = -220525188.45 ;Bs/Mo: 6.86000000000 ;Saldo Bs: -1512802792.76</t>
  </si>
  <si>
    <t>PAGO A IDA PRÉSTAMO 3942-BO VCTO. 15-02-2024 POR CUENTA DE TGN , NTI. 018347 VALOR 15-02-2024 CAPITAL USD 1.153.079,40 INTERESES USD 2.338,81 CTA. 5970 CUENTA UNICA DEL TESORO DOLARES AMERICANOS LIB. 00099021001</t>
  </si>
  <si>
    <t>PAGO A BID PRÉSTAMO 4414/KI-BO VCTO. 15-02-2024 POR CUENTA DE TGN , NTI. 018315 VALOR 15-02-2024 INTERESES USD 80.578,60 CTA. 5970 CUENTA UNICA DEL TESORO DOLARES AMERICANOS LIB. 00099021001</t>
  </si>
  <si>
    <t>REGULARIZACION DE TRANSFERENCIA DEL EXTERIOR SEGUN SWIFT NO.2095 DE FECHA 15/02/2024 ORDENANTE: YPF EXPLORACIÓN + PRODUCCIÓN DE FERMIN PERALTA TORRES DELTA REF.: ATS OF 24/02/09 - 0434235 FECHA VALOR 9/02/2024 LIB. 00513012005 YPFB-OPERACIONES EXTRAORDINARIAS USD</t>
  </si>
  <si>
    <t>AJUSTE COMPLEMENTARIO POR REVALORIZACION SALDOS DE ACTIVOS DE RESERVA Y OBLIGACIONES MONEDA EXTRANJERA (DOLARES) Saldo MO = -207850583.03 ;Bs/Mo: 6.86000000000 ;Saldo Bs: -1425854999.58</t>
  </si>
  <si>
    <t>De: 00099021001 A fin de atender el requerimiento del Fondo de Desarrollo del Sistema Financiero con nota CITE: FSF-DAA-NE-1993/2023 75 y 107/2024 y en virtud a la nota interna CITE: MEFP/VPCF/ DGCF/UCI/N°047/2024; por concepto de un error involuntario que fue depositado por el personal de la Asociación Nacional Ecuménica de Desarrollo ANED a la CUT en dólares (2024-00024-R; 2024-03876-R; 2024-02997-R).</t>
  </si>
  <si>
    <t>AJUSTE COMPLEMENTARIO POR REVALORIZACION SALDOS DE ACTIVOS DE RESERVA Y OBLIGACIONES MONEDA EXTRANJERA (DOLARES) Saldo MO = -207876197.48 ;Bs/Mo: 6.86000000000 ;Saldo Bs: -1426030714.70</t>
  </si>
  <si>
    <t>AJUSTE COMPLEMENTARIO POR REVALORIZACION SALDOS DE ACTIVOS DE RESERVA Y OBLIGACIONES MONEDA EXTRANJERA (DOLARES) Saldo MO = -207909279.88 ;Bs/Mo: 6.86000000000 ;Saldo Bs: -1426257659.97</t>
  </si>
  <si>
    <t>AJUSTE COMPLEMENTARIO POR REVALORIZACION SALDOS DE ACTIVOS DE RESERVA Y OBLIGACIONES MONEDA EXTRANJERA (DOLARES) Saldo MO = -207995627.93 ;Bs/Mo: 6.86000000000 ;Saldo Bs: -1426850007.61</t>
  </si>
  <si>
    <t>||PAGO A EXIMBANK COREA PRÉSTAMO EDCF NO. BOL-2 VCTO. 20/02/2024 POR CUENTA DEL TGN, SEGÚN MENSAJE SWIFT N° 2475 DE LA FECHA, AUTORIZACIÓN S/G COD. LIQ. 018379 DE 16/02/2024 CAPITAL KRW713.093.000 INTERESES KRW17.627.520. LIB. 00099021001 TGN-RECURSOS ORDINARIOS-DÓLARES AMERICANOS (5970)</t>
  </si>
  <si>
    <t>||REGULARIZACION DE NUESTRA OPERACION NRO.1082587 DE FECHA 26/1/2024 EN ATENCION A NOTA MMYA/DGAA N°0087/2024 DE FECHA 19/2/2024 (HRE-TGL-3043) ENVIADO POR EL MMAYA Y COMPROBANTE DE TESORERIA N°2174177 DE F.9/2/2024. A LA LIB.N°00086018023 MMAYA-$US-ONUDI-FORTAL.GEST.ECO.DE COP EN LOS RAEE.P/CTA UNITED NATIONS INDUS</t>
  </si>
  <si>
    <t>||REG. DE LA OPERACION NRO.1082290 DE F. 23/1/2024 REGISTRADO POR EL DEP. DE OPER. DE INVERSION,EN ATENCION A CORREO ELECTRONICO Y NOTA MMYA/DGAA N°0087/2024 DE F.19/2/2024 (HRE-TGL-3043) ENVIADO POR EL MMAYA Y CBTE.DE TESORERIA N°2174179 DE F.9/2/2024 (ORIG. CURSA EN EL CBTE.N°1084749) A LA LIB.N°00086018029 MMAYA-$US-FORT.CAP.NALGEST.SUSTQUIM.Y RESID.PELIGROSOS,P/LAB.TEC.DE URUGUAY</t>
  </si>
  <si>
    <t>AJUSTE COMPLEMENTARIO POR REVALORIZACION SALDOS DE ACTIVOS DE RESERVA Y OBLIGACIONES MONEDA EXTRANJERA (DOLARES) Saldo MO = -206325417.79 ;Bs/Mo: 6.86000000000 ;Saldo Bs: -1415392366.05</t>
  </si>
  <si>
    <t>AJUSTE COMPLEMENTARIO POR REVALORIZACION SALDOS DE ACTIVOS DE RESERVA Y OBLIGACIONES MONEDA EXTRANJERA (DOLARES) Saldo MO = -207960386.40 ;Bs/Mo: 6.86000000000 ;Saldo Bs: -1426608250.71</t>
  </si>
  <si>
    <t>AJUSTE COMPLEMENTARIO POR REVALORIZACION SALDOS DE ACTIVOS DE RESERVA Y OBLIGACIONES MONEDA EXTRANJERA (DOLARES) Saldo MO = -264488670.88 ;Bs/Mo: 6.86000000000 ;Saldo Bs: -1814392282.23</t>
  </si>
  <si>
    <t>AJUSTE COMPLEMENTARIO POR REVALORIZACION SALDOS DE ACTIVOS DE RESERVA Y OBLIGACIONES MONEDA EXTRANJERA (DOLARES) Saldo MO = -267717223.34 ;Bs/Mo: 6.86000000000 ;Saldo Bs: -1836540152.12</t>
  </si>
  <si>
    <t>PAGO A BID PRÉSTAMO 3091/BL-BO VCTO. 27-02-2024, SEGUN NOTA MEFP/VTCP/DGCP/UODP/No 055/2024 DE 27-02-2024 POR CUENTA DE GOB.AUT.DEPT.PANDO, NTI. 018508 VALOR 27-02-2024 CAPITAL USD 128.028,72 INTERESES USD 99.759,39 COMISIONES USD 6.284,77 CTA. 5970 CUENTA UNICA DEL TESORO DOLARES AMERICANOS LIB. 00099021001</t>
  </si>
  <si>
    <t>PAGO A BID PRÉSTAMO 3091/BL-BO VCTO. 27-02-2024, SEGUN NOTA MEFP/VTCP/DGCP/UODP/No 055/2024 DE 27-02-2024 POR CUENTA DE GOB.AUT.DEPT.BENI , NTI. 018510 VALOR 27-02-2024 CAPITAL USD 241.090,68 INTERESES USD 196.562,61 CTA. 5970 CUENTA UNICA DEL TESORO DOLARES AMERICANOS LIB. 00099021001</t>
  </si>
  <si>
    <t>AJUSTE COMPLEMENTARIO POR REVALORIZACION SALDOS DE ACTIVOS DE RESERVA Y OBLIGACIONES MONEDA EXTRANJERA (DOLARES) Saldo MO = -263445751.22 ;Bs/Mo: 6.86000000000 ;Saldo Bs: -1807237853.38</t>
  </si>
  <si>
    <t>'TRANSFERENCIA'||RECIBIDA DEL EXTERIOR SEGÚN MENSAJES SWIFT NOS. 3099-3091 (REM.EXT.) DE FECHA 29-02-2024 POR DESEMBOLSO DE BID PRÉSTAMO 3091/BL-BO REQ 00022 BO 2024010556 LIBRETA N° 00086057003 MMAYA-$US. PRGO. AGUA Y ALCANT. PERIURBANO FASE II</t>
  </si>
  <si>
    <t>'TRANSFERENCIA'||RECIBIDA DEL EXTERIOR SEGÚN MENSAJES SWIFT NOS. 3099-3091 (REM.EXT.) DE FECHA 29-02-2024 POR DESEMBOLSO DE BID PRÉSTAMO 3091/BL-BO REQ 00022 BO 2024010556 LIBRETA N° 00086057003 MMAYA-$US. PRGO. AGUA Y ALCANT. PERIURBANO FASE II REF.: ÚTILES DE ESCRITORIO</t>
  </si>
  <si>
    <t>00291084302</t>
  </si>
  <si>
    <t>De: 00287102001 A:00099014102 Transferencia a solicitud del Fondo Nacional de Inversión Productiva y Social mediante nota CITE: CAR/FPS/GFA-UFI N° 0031/2024 y la Nota Interna CITE: MEFP/VTCP/DGPOT/UAIS/N° 034/2024 de la Unidad de Administra</t>
  </si>
  <si>
    <t>00099014102</t>
  </si>
  <si>
    <t>De: 00099021001 A:00078034201 Transferencia de recursos a solicitud de la Unidad de Administración e Información Salarial mediante nota CITE: MEFP/VTCP/DGPOT/UAIS/No. 043/2024 y la nota interna CITE: MEFP/VPCF/DGCF/UCI/N° 039/2024 de la Dir</t>
  </si>
  <si>
    <t>De: 00291012009 A:00099021001 Transferencia a solicitud de la Dirección General de Crédito Público mediante nota CITE: MEFP/VTCP/DGCP/UODP/Nº031/2024 en cumplimiento a lo establecido en el parágrafo III de la Disposición Adicional Primera d</t>
  </si>
  <si>
    <t>00253014211</t>
  </si>
  <si>
    <t>De: 00253014211 A:00099021001 Transferencia a solicitud de la Dirección General de Crédito Público mediante nota CITE: MEFP/VTCP/DGCP/UODP/Nº031/2024 en cumplimiento a lo establecido en el parágrafo III de la Disposición Adicional Primera d</t>
  </si>
  <si>
    <t>00283014101</t>
  </si>
  <si>
    <t>De: 00283014101 A:00099021001 Transferencia a solicitud de la Aduana Nacional mediante nota CITE: AN/GNAF/N/DF/148/2024 INFORME AN/GNAF/DF/I/33/2024 para la devolución de recursos a la libreta 00099021001 TGN RECURSOS ORDINARIOS por los pag</t>
  </si>
  <si>
    <t>00291014372</t>
  </si>
  <si>
    <t>00291014380</t>
  </si>
  <si>
    <t>De: 00099021001 A:00081014202 Transferencia a solicitud del Ministerio de Obras Públicas, Servicio y Vivienda mediante nota CITE: MOPSV/DGAA/ N°0026/2024, en el marco del Parágrafo II, Articulo 2 de la Ley N°1099 de 17 de diciembre de 2018,</t>
  </si>
  <si>
    <t>00020024201</t>
  </si>
  <si>
    <t>De: 00020024201 A:00046024204 Transferencia de recursos a solicitud del Comando en Jefe de las Fuerzas Armadas del Estado mediante nota CITE: DGAF. UF. Sec. Tesorería N° 020/24, Informe Técnico SEC. TESORERÍA N° 001/2024 para la devolución</t>
  </si>
  <si>
    <t>00291014371</t>
  </si>
  <si>
    <t>00291014379</t>
  </si>
  <si>
    <t>De: 00046057006 A:00099021001 Transferencia de recursos a favor del Tesoro General de la Nación a solicitud del Mini. de Salud y Deportes mediante notas CITE: MSyD/DGP/UGESPRO/PGBID2822/CE/Nos. 59 y 65/2024 por concepto de multas retenidas</t>
  </si>
  <si>
    <t xml:space="preserve">MIN. EDUCACION - ESFM SIMON BOLIVAR </t>
  </si>
  <si>
    <t xml:space="preserve">MINISTERIO DE EDUCACIÓN - UNIVERSIDAD PEDAGOGICA - VALORES HABILITACION </t>
  </si>
  <si>
    <t>MIN. EDU. - ESFM MCAL ANDRES DE SANTA CRUZ Y CALAHUMANA - CTA. RECAUDADORA</t>
  </si>
  <si>
    <t>MINISTERIO DE EDUCACIÓN - E.S.F.M. JUAN MISAEL SARACHO</t>
  </si>
  <si>
    <t xml:space="preserve">ESFM SIMON BOLIVAR CORORO </t>
  </si>
  <si>
    <t xml:space="preserve">MIN EDUCACIÓN - ESFM VILLA AROMA - LAHUACHACA </t>
  </si>
  <si>
    <t xml:space="preserve">MIN. EDUCACIÓN - ESFM - CARACOLLO </t>
  </si>
  <si>
    <t xml:space="preserve">MIN. EDUCACION - ESFM RIBERALTA </t>
  </si>
  <si>
    <t xml:space="preserve">MIN. EDUCACIÓN - ESFM PLURIÉTNICA DEL ORIENTE Y CHACO - RECAUDADORA </t>
  </si>
  <si>
    <t>MIN. SALUD Y DEPORTES - VENTA DE VALORES FISC. A NIVEL NACIONAL</t>
  </si>
  <si>
    <t xml:space="preserve">MTEPS - INGRESOS </t>
  </si>
  <si>
    <t xml:space="preserve">TGN - RECUPERACION DE CREDITO DS 2979 - MONEDA NACIONAL </t>
  </si>
  <si>
    <t xml:space="preserve">DIRECCION DEL NOTARIADO PLURINACIONAL - CUENTA RECAUDADORA </t>
  </si>
  <si>
    <t xml:space="preserve">DIRNOPLU-CUENTA RECAUDADORA VIA VOLUNTARIA </t>
  </si>
  <si>
    <t xml:space="preserve">FPS SUPERVISIÓN TÉCNICA DE OBRAS </t>
  </si>
  <si>
    <t xml:space="preserve">SERVICIO DEPARTAMENTAL DE RIEGO - LA PAZ - INGRESOS </t>
  </si>
  <si>
    <t>10000004670978</t>
  </si>
  <si>
    <t xml:space="preserve">AUTORIDAD DE FISC. Y CTROL. SOC. DE AGUA POTABLE Y SANEAM. BASICO </t>
  </si>
  <si>
    <t xml:space="preserve">ASUSS - CUENTA CORRIENTE FISCAL - RECAUDADORA </t>
  </si>
  <si>
    <t>EMAPA - VENTA DE PRODUCTOS</t>
  </si>
  <si>
    <t xml:space="preserve">EMAPA - CAPTACION DE RECURSOS POR CARTERA </t>
  </si>
  <si>
    <t xml:space="preserve">EMAPA - VENTA PRODUCTOS AGRICOLAS </t>
  </si>
  <si>
    <t xml:space="preserve">EMAPA- SUPERMERCADOS </t>
  </si>
  <si>
    <t>EEPB - RECURSOS ESPECÍFICOS POR VENTA DE SERVICIOS</t>
  </si>
  <si>
    <t xml:space="preserve">TGN. MIN.FIN.RECAUDACION IMPUESTOS FORM.811 </t>
  </si>
  <si>
    <t xml:space="preserve">TRANSFERENCIAS -SIN </t>
  </si>
  <si>
    <t xml:space="preserve">TGN-RECAUDACION AUTORIDAD DE IMPUGNACION TRIBUTARIA </t>
  </si>
  <si>
    <t xml:space="preserve">SIN-REGALIAS MINERAS INGRESOS PROPIOS </t>
  </si>
  <si>
    <t>feb</t>
  </si>
  <si>
    <t>S10859600001</t>
  </si>
  <si>
    <t>G26076650002</t>
  </si>
  <si>
    <t>G26076670002</t>
  </si>
  <si>
    <t>J05866510002</t>
  </si>
  <si>
    <t>J05866530002</t>
  </si>
  <si>
    <t>J05866540002</t>
  </si>
  <si>
    <t>J05866570002</t>
  </si>
  <si>
    <t>J05866600002</t>
  </si>
  <si>
    <t>J05866610002</t>
  </si>
  <si>
    <t>G26076680001</t>
  </si>
  <si>
    <t>G26076660001</t>
  </si>
  <si>
    <t>G26076710001</t>
  </si>
  <si>
    <t>G26076710004</t>
  </si>
  <si>
    <t>G26078250073</t>
  </si>
  <si>
    <t>J05868750002</t>
  </si>
  <si>
    <t>J05868770002</t>
  </si>
  <si>
    <t>J05868680002</t>
  </si>
  <si>
    <t>J05868760002</t>
  </si>
  <si>
    <t>S10859610001</t>
  </si>
  <si>
    <t>J05869320002</t>
  </si>
  <si>
    <t>J05869350002</t>
  </si>
  <si>
    <t>J05869360002</t>
  </si>
  <si>
    <t>J05869380002</t>
  </si>
  <si>
    <t>O21785080002</t>
  </si>
  <si>
    <t>O21785470002</t>
  </si>
  <si>
    <t>O21785520002</t>
  </si>
  <si>
    <t>O21785610002</t>
  </si>
  <si>
    <t>O21785670002</t>
  </si>
  <si>
    <t>O21785700002</t>
  </si>
  <si>
    <t>O21786210002</t>
  </si>
  <si>
    <t>O21786220002</t>
  </si>
  <si>
    <t>G26096390002</t>
  </si>
  <si>
    <t>G26096400001</t>
  </si>
  <si>
    <t>O21788640002</t>
  </si>
  <si>
    <t>S10860960001</t>
  </si>
  <si>
    <t>Q19684880002</t>
  </si>
  <si>
    <t>Q19686880002</t>
  </si>
  <si>
    <t>O21791680002</t>
  </si>
  <si>
    <t>O21791690002</t>
  </si>
  <si>
    <t>B21792410002</t>
  </si>
  <si>
    <t>B21792420002</t>
  </si>
  <si>
    <t>O21792490002</t>
  </si>
  <si>
    <t>O21792890002</t>
  </si>
  <si>
    <t>O21795100002</t>
  </si>
  <si>
    <t>O21795960002</t>
  </si>
  <si>
    <t>J05877570002</t>
  </si>
  <si>
    <t>G26148630002</t>
  </si>
  <si>
    <t>G26148640001</t>
  </si>
  <si>
    <t>G26151000004</t>
  </si>
  <si>
    <t>G26151030004</t>
  </si>
  <si>
    <t>J05878510002</t>
  </si>
  <si>
    <t>J05878520002</t>
  </si>
  <si>
    <t>J05878570002</t>
  </si>
  <si>
    <t>J05878550002</t>
  </si>
  <si>
    <t>J05878580002</t>
  </si>
  <si>
    <t>J05878610002</t>
  </si>
  <si>
    <t>J05878630002</t>
  </si>
  <si>
    <t>J05878640002</t>
  </si>
  <si>
    <t>J05878660002</t>
  </si>
  <si>
    <t>J05878670002</t>
  </si>
  <si>
    <t>J05878690002</t>
  </si>
  <si>
    <t>J05878710002</t>
  </si>
  <si>
    <t>J05878750002</t>
  </si>
  <si>
    <t>J05878760002</t>
  </si>
  <si>
    <t>J05878780002</t>
  </si>
  <si>
    <t>J05878800002</t>
  </si>
  <si>
    <t>J05878820002</t>
  </si>
  <si>
    <t>J05878840002</t>
  </si>
  <si>
    <t>J05878850002</t>
  </si>
  <si>
    <t>J05878870002</t>
  </si>
  <si>
    <t>O21798110002</t>
  </si>
  <si>
    <t>O21798700002</t>
  </si>
  <si>
    <t>G26169410004</t>
  </si>
  <si>
    <t>G26169430003</t>
  </si>
  <si>
    <t>G26169440003</t>
  </si>
  <si>
    <t>G26171050003</t>
  </si>
  <si>
    <t>G26169550003</t>
  </si>
  <si>
    <t>G26171030003</t>
  </si>
  <si>
    <t>G26171010003</t>
  </si>
  <si>
    <t>G26171020003</t>
  </si>
  <si>
    <t>G26171040003</t>
  </si>
  <si>
    <t>O21800840002</t>
  </si>
  <si>
    <t>B21800960002</t>
  </si>
  <si>
    <t>B21801280002</t>
  </si>
  <si>
    <t>B21801290002</t>
  </si>
  <si>
    <t>O21801510002</t>
  </si>
  <si>
    <t>O21801610002</t>
  </si>
  <si>
    <t>O21801810002</t>
  </si>
  <si>
    <t>O21802550002</t>
  </si>
  <si>
    <t>Q19716880002</t>
  </si>
  <si>
    <t>Q19716910002</t>
  </si>
  <si>
    <t>Q19717020002</t>
  </si>
  <si>
    <t>Q19717140002</t>
  </si>
  <si>
    <t>Q19717180002</t>
  </si>
  <si>
    <t>Q19717630002</t>
  </si>
  <si>
    <t>Q19719650002</t>
  </si>
  <si>
    <t>G26193370002</t>
  </si>
  <si>
    <t>G26193380001</t>
  </si>
  <si>
    <t>S10864790002</t>
  </si>
  <si>
    <t>O21804400002</t>
  </si>
  <si>
    <t>O21804470002</t>
  </si>
  <si>
    <t>O21804480002</t>
  </si>
  <si>
    <t>O21804520002</t>
  </si>
  <si>
    <t>O21804600002</t>
  </si>
  <si>
    <t>Q19725420002</t>
  </si>
  <si>
    <t>G26207290004</t>
  </si>
  <si>
    <t>O21807130002</t>
  </si>
  <si>
    <t>B21807510002</t>
  </si>
  <si>
    <t>B21807520002</t>
  </si>
  <si>
    <t>B21807540002</t>
  </si>
  <si>
    <t>B21807550002</t>
  </si>
  <si>
    <t>O21807600002</t>
  </si>
  <si>
    <t>O21807820002</t>
  </si>
  <si>
    <t>O21808010002</t>
  </si>
  <si>
    <t>O21808140002</t>
  </si>
  <si>
    <t>S10869850003</t>
  </si>
  <si>
    <t>O21810440002</t>
  </si>
  <si>
    <t>O21810620002</t>
  </si>
  <si>
    <t>O21810630002</t>
  </si>
  <si>
    <t>O21810650002</t>
  </si>
  <si>
    <t>O21810660002</t>
  </si>
  <si>
    <t>O21810670002</t>
  </si>
  <si>
    <t>O21810680002</t>
  </si>
  <si>
    <t>O21810700002</t>
  </si>
  <si>
    <t>B21810750002</t>
  </si>
  <si>
    <t>B21810820002</t>
  </si>
  <si>
    <t>B21810830002</t>
  </si>
  <si>
    <t>B21810860002</t>
  </si>
  <si>
    <t>B21810870002</t>
  </si>
  <si>
    <t>B21810890002</t>
  </si>
  <si>
    <t>B21810900002</t>
  </si>
  <si>
    <t>B21810910002</t>
  </si>
  <si>
    <t>B21811130002</t>
  </si>
  <si>
    <t>B21811140002</t>
  </si>
  <si>
    <t>B21811160002</t>
  </si>
  <si>
    <t>B21811170002</t>
  </si>
  <si>
    <t>B21811190002</t>
  </si>
  <si>
    <t>O21811380002</t>
  </si>
  <si>
    <t>O21811760002</t>
  </si>
  <si>
    <t>O21811830002</t>
  </si>
  <si>
    <t>G26236300003</t>
  </si>
  <si>
    <t>G26241160002</t>
  </si>
  <si>
    <t>G26241170001</t>
  </si>
  <si>
    <t>O21813860002</t>
  </si>
  <si>
    <t>B21814190002</t>
  </si>
  <si>
    <t>B21814500002</t>
  </si>
  <si>
    <t>O21814560002</t>
  </si>
  <si>
    <t>O21814580002</t>
  </si>
  <si>
    <t>O21814590002</t>
  </si>
  <si>
    <t>O21814820002</t>
  </si>
  <si>
    <t>O21814970002</t>
  </si>
  <si>
    <t>G26252790002</t>
  </si>
  <si>
    <t>G26252810002</t>
  </si>
  <si>
    <t>G26252800001</t>
  </si>
  <si>
    <t>G26252820001</t>
  </si>
  <si>
    <t>G26260580003</t>
  </si>
  <si>
    <t>G26260530004</t>
  </si>
  <si>
    <t>G26260530001</t>
  </si>
  <si>
    <t>G26260520004</t>
  </si>
  <si>
    <t>G26260520001</t>
  </si>
  <si>
    <t>G26260510004</t>
  </si>
  <si>
    <t>G26260510001</t>
  </si>
  <si>
    <t>G26260500004</t>
  </si>
  <si>
    <t>G26260490004</t>
  </si>
  <si>
    <t>G26260490001</t>
  </si>
  <si>
    <t>G26260500001</t>
  </si>
  <si>
    <t>S10872100002</t>
  </si>
  <si>
    <t>B21817180002</t>
  </si>
  <si>
    <t>B21817420002</t>
  </si>
  <si>
    <t>B21817430002</t>
  </si>
  <si>
    <t>B21817440002</t>
  </si>
  <si>
    <t>O21817910002</t>
  </si>
  <si>
    <t>O21818200002</t>
  </si>
  <si>
    <t>O21818250002</t>
  </si>
  <si>
    <t>O21818590002</t>
  </si>
  <si>
    <t>O21818830002</t>
  </si>
  <si>
    <t>G26273810003</t>
  </si>
  <si>
    <t>Q19761830002</t>
  </si>
  <si>
    <t>Q19761850002</t>
  </si>
  <si>
    <t>G26276510003</t>
  </si>
  <si>
    <t>S10873800001</t>
  </si>
  <si>
    <t>B21821150002</t>
  </si>
  <si>
    <t>B21821340002</t>
  </si>
  <si>
    <t>B21821350002</t>
  </si>
  <si>
    <t>O21821800002</t>
  </si>
  <si>
    <t>O21822010002</t>
  </si>
  <si>
    <t>S10875130001</t>
  </si>
  <si>
    <t>O21824280002</t>
  </si>
  <si>
    <t>O21824340002</t>
  </si>
  <si>
    <t>O21824350002</t>
  </si>
  <si>
    <t>O21824360002</t>
  </si>
  <si>
    <t>B21824530002</t>
  </si>
  <si>
    <t>O21824550002</t>
  </si>
  <si>
    <t>O21824560002</t>
  </si>
  <si>
    <t>O21824770002</t>
  </si>
  <si>
    <t>O21824930002</t>
  </si>
  <si>
    <t>S10876080004</t>
  </si>
  <si>
    <t>B21827290002</t>
  </si>
  <si>
    <t>B21827450002</t>
  </si>
  <si>
    <t>O21827680002</t>
  </si>
  <si>
    <t>O21827700002</t>
  </si>
  <si>
    <t>O21828090002</t>
  </si>
  <si>
    <t>O21828110002</t>
  </si>
  <si>
    <t>O21828190002</t>
  </si>
  <si>
    <t>O21828580002</t>
  </si>
  <si>
    <t>O21828600002</t>
  </si>
  <si>
    <t>O21830570002</t>
  </si>
  <si>
    <t>B21830640002</t>
  </si>
  <si>
    <t>B21830670002</t>
  </si>
  <si>
    <t>O21831030002</t>
  </si>
  <si>
    <t>B21831050002</t>
  </si>
  <si>
    <t>O21831060002</t>
  </si>
  <si>
    <t>B21831280002</t>
  </si>
  <si>
    <t>O21831580002</t>
  </si>
  <si>
    <t>G26333600003</t>
  </si>
  <si>
    <t>Q19793290002</t>
  </si>
  <si>
    <t>G26335330002</t>
  </si>
  <si>
    <t>G26335340001</t>
  </si>
  <si>
    <t>O21833670002</t>
  </si>
  <si>
    <t>B21833910002</t>
  </si>
  <si>
    <t>B21834160002</t>
  </si>
  <si>
    <t>B21834170002</t>
  </si>
  <si>
    <t>B21834190002</t>
  </si>
  <si>
    <t>Q19799010002</t>
  </si>
  <si>
    <t>G26354370002</t>
  </si>
  <si>
    <t>O21836790002</t>
  </si>
  <si>
    <t>O21837600002</t>
  </si>
  <si>
    <t>B21839960002</t>
  </si>
  <si>
    <t>B21840080002</t>
  </si>
  <si>
    <t>B21840090002</t>
  </si>
  <si>
    <t>B21840100002</t>
  </si>
  <si>
    <t>B21840120002</t>
  </si>
  <si>
    <t>B21840130002</t>
  </si>
  <si>
    <t>B21840140002</t>
  </si>
  <si>
    <t>B21840170002</t>
  </si>
  <si>
    <t>B21840210002</t>
  </si>
  <si>
    <t>B21840320002</t>
  </si>
  <si>
    <t>B21840330002</t>
  </si>
  <si>
    <t>B21840430002</t>
  </si>
  <si>
    <t>B21840450002</t>
  </si>
  <si>
    <t>B21840480002</t>
  </si>
  <si>
    <t>B21840490002</t>
  </si>
  <si>
    <t>O21840990002</t>
  </si>
  <si>
    <t>G26388430002</t>
  </si>
  <si>
    <t>Q19823150002</t>
  </si>
  <si>
    <t>G26391600004</t>
  </si>
  <si>
    <t>G26391650003</t>
  </si>
  <si>
    <t>G26391660003</t>
  </si>
  <si>
    <t>G26391670003</t>
  </si>
  <si>
    <t>G26391680003</t>
  </si>
  <si>
    <t>G26391690003</t>
  </si>
  <si>
    <t>G26391700003</t>
  </si>
  <si>
    <t>G26391710003</t>
  </si>
  <si>
    <t>G26391740003</t>
  </si>
  <si>
    <t>G26391730003</t>
  </si>
  <si>
    <t>S10881440001</t>
  </si>
  <si>
    <t>S10881400001</t>
  </si>
  <si>
    <t>O21843510002</t>
  </si>
  <si>
    <t>O21843610002</t>
  </si>
  <si>
    <t>G26405710001</t>
  </si>
  <si>
    <t>T04564020001</t>
  </si>
  <si>
    <t>T04564040001</t>
  </si>
  <si>
    <t>T04564060001</t>
  </si>
  <si>
    <t>T04564080001</t>
  </si>
  <si>
    <t>T04564100001</t>
  </si>
  <si>
    <t>T04564120001</t>
  </si>
  <si>
    <t>T04564140001</t>
  </si>
  <si>
    <t>T04564160001</t>
  </si>
  <si>
    <t>T04564180001</t>
  </si>
  <si>
    <t>T04564200001</t>
  </si>
  <si>
    <t>T04564220001</t>
  </si>
  <si>
    <t>T04564240001</t>
  </si>
  <si>
    <t>T04564260001</t>
  </si>
  <si>
    <t>T04564280001</t>
  </si>
  <si>
    <t>T04564300001</t>
  </si>
  <si>
    <t>T04564320001</t>
  </si>
  <si>
    <t>T04564340001</t>
  </si>
  <si>
    <t>T04564360001</t>
  </si>
  <si>
    <t>T04564380001</t>
  </si>
  <si>
    <t>T04564400001</t>
  </si>
  <si>
    <t>T04564420001</t>
  </si>
  <si>
    <t>T04564440001</t>
  </si>
  <si>
    <t>T04564460001</t>
  </si>
  <si>
    <t>T04564480001</t>
  </si>
  <si>
    <t>T04562880001</t>
  </si>
  <si>
    <t>T04562900001</t>
  </si>
  <si>
    <t>T04562920001</t>
  </si>
  <si>
    <t>T04562940001</t>
  </si>
  <si>
    <t>T04562960001</t>
  </si>
  <si>
    <t>T04562980001</t>
  </si>
  <si>
    <t>T04563000001</t>
  </si>
  <si>
    <t>T04563020001</t>
  </si>
  <si>
    <t>T04563040001</t>
  </si>
  <si>
    <t>T04563060001</t>
  </si>
  <si>
    <t>T04563080001</t>
  </si>
  <si>
    <t>T04563100001</t>
  </si>
  <si>
    <t>T04563120001</t>
  </si>
  <si>
    <t>T04563140001</t>
  </si>
  <si>
    <t>T04563160001</t>
  </si>
  <si>
    <t>T04563180001</t>
  </si>
  <si>
    <t>T04563200001</t>
  </si>
  <si>
    <t>T04564500001</t>
  </si>
  <si>
    <t>T04564520001</t>
  </si>
  <si>
    <t>T04564540001</t>
  </si>
  <si>
    <t>T04564570001</t>
  </si>
  <si>
    <t>T04564590001</t>
  </si>
  <si>
    <t>T04564610001</t>
  </si>
  <si>
    <t>T04564630001</t>
  </si>
  <si>
    <t>T04564650001</t>
  </si>
  <si>
    <t>T04564670001</t>
  </si>
  <si>
    <t>T04564690001</t>
  </si>
  <si>
    <t>T04564710001</t>
  </si>
  <si>
    <t>T04564730001</t>
  </si>
  <si>
    <t>T04564750001</t>
  </si>
  <si>
    <t>T04564770001</t>
  </si>
  <si>
    <t>T04564790001</t>
  </si>
  <si>
    <t>T04564810001</t>
  </si>
  <si>
    <t>T04564830001</t>
  </si>
  <si>
    <t>T04564850001</t>
  </si>
  <si>
    <t>T04564870001</t>
  </si>
  <si>
    <t>T04564890001</t>
  </si>
  <si>
    <t>T04564910001</t>
  </si>
  <si>
    <t>T04564930001</t>
  </si>
  <si>
    <t>T04564950001</t>
  </si>
  <si>
    <t>T04564970001</t>
  </si>
  <si>
    <t>T04563220001</t>
  </si>
  <si>
    <t>T04563240001</t>
  </si>
  <si>
    <t>T04563260001</t>
  </si>
  <si>
    <t>T04563280001</t>
  </si>
  <si>
    <t>T04563300001</t>
  </si>
  <si>
    <t>T04563320001</t>
  </si>
  <si>
    <t>T04563340001</t>
  </si>
  <si>
    <t>T04563360001</t>
  </si>
  <si>
    <t>T04563380001</t>
  </si>
  <si>
    <t>T04563400001</t>
  </si>
  <si>
    <t>T04563420001</t>
  </si>
  <si>
    <t>T04563440001</t>
  </si>
  <si>
    <t>T04563460001</t>
  </si>
  <si>
    <t>T04563480001</t>
  </si>
  <si>
    <t>T04563500001</t>
  </si>
  <si>
    <t>T04563520001</t>
  </si>
  <si>
    <t>T04563540001</t>
  </si>
  <si>
    <t>T04563560001</t>
  </si>
  <si>
    <t>T04563580001</t>
  </si>
  <si>
    <t>T04563600001</t>
  </si>
  <si>
    <t>T04563620001</t>
  </si>
  <si>
    <t>T04563640001</t>
  </si>
  <si>
    <t>T04563660001</t>
  </si>
  <si>
    <t>T04563680001</t>
  </si>
  <si>
    <t>T04563700001</t>
  </si>
  <si>
    <t>T04563720001</t>
  </si>
  <si>
    <t>T04563740001</t>
  </si>
  <si>
    <t>T04563760001</t>
  </si>
  <si>
    <t>T04563780001</t>
  </si>
  <si>
    <t>T04563800001</t>
  </si>
  <si>
    <t>T04563820001</t>
  </si>
  <si>
    <t>T04563840001</t>
  </si>
  <si>
    <t>T04563860001</t>
  </si>
  <si>
    <t>T04563880001</t>
  </si>
  <si>
    <t>T04563900001</t>
  </si>
  <si>
    <t>T04563920001</t>
  </si>
  <si>
    <t>T04563940001</t>
  </si>
  <si>
    <t>T04563960001</t>
  </si>
  <si>
    <t>T04563980001</t>
  </si>
  <si>
    <t>T04564000001</t>
  </si>
  <si>
    <t>Q19831670002</t>
  </si>
  <si>
    <t>B21846190002</t>
  </si>
  <si>
    <t>O21847240002</t>
  </si>
  <si>
    <t>O21847360002</t>
  </si>
  <si>
    <t>||REGISTRO COBRO COMISION AVISO ENMIENDA CARTA DE CREDITO STANDBY BS220.-Y EMISION COMP.CONTABLE BS50.-REF.:BJM03LG000109100 (BCB:SB-R-2018-19) A/F YACIMIENTOS DE LITIO BOLIVIANOS,S/G SWIFT 3109,29/02/2024. LIB.00597019202 YLB-DES.INT.SALMUERA SALAR DE UYUNI PLANTA IND.REF.:COMIS.ENM.SBLC BJM03LG000109100</t>
  </si>
  <si>
    <t>REGULARIZACION DE TRANSFERENCIA DEL EXTERIOR SEGUN SWIFT NO.3061 Y NO.3058 DE FECHA 01/03/2024 ORDENANTE: FERTISUR SPA (CL/SANTIAGO) REF.: CRED CVR OF DIR PYMT PAGO ORDEN DE VENTA N. 028-2024 LIB. 00597012001 RECURSOS PROPIOS VENTAS YLB</t>
  </si>
  <si>
    <t>TRANSFERENCIA DEL EXTERIOR SEGUN SWIFT NO.3182 Y NO.3181 DE FECHA 01/03/2024 ORDENANTE: FERTILIZANTES DEL SUR SAC (LIMA PERU) REF.: CRED ORDEN DE VENTA NRO.029-2024 LIB. 00597012001 RECURSOS PROPIOS VENTAS YLB</t>
  </si>
  <si>
    <t>A:00099021001 TRANSFERENCIA DE RECUPERACIONES SEGÚN NOTA GEF-LCR-JSZ-0111-NOT/24 POR CONCEPTO DE PAGO DE CAPITAL E INTERESES DE ACUERDO A CONTRATO DE FIDEICOMISO "PROYECTOS DE INVERSION PUBLICA", CORRESPONDIENTE AL G. A. M. DE ICLA</t>
  </si>
  <si>
    <t>A:00099021001 TRANSFERENCIA DE RECUPERACIONES SEGÚN NOTA GEF-LCR-JSZ-0111-NOT/24 POR CONCEPTO DE PAGO DE CAPITAL E INTERESES DE ACUERDO A CONTRATO DE FIDEICOMISO "PROYECTOS DE INVERSION PUBLICA", CORRESPONDIENTE AL G. A. M. DE VILLA VACA GUZMAN (C. MUYUPAMPA)</t>
  </si>
  <si>
    <t>A:00099021001 TRANSFERENCIA DE RECUPERACIONES SEGÚN NOTA GEF-LCR-JSZ-0111-NOT/24 POR CONCEPTO DE PAGO DE CAPITAL E INTERESES DE ACUERDO A CONTRATO DE FIDEICOMISO "PROYECTOS DE INVERSION PUBLICA", CORRESPONDIENTE AL G. A. M. DE FERNANDEZ ALONSO</t>
  </si>
  <si>
    <t>A:00099021001 TRANSFERENCIA DE RECUPERACIONES SEGÚN NOTA GEF-LCR-JSZ-0111-NOT/24 POR CONCEPTO DE PAGO DE CAPITAL E INTERESES DE ACUERDO A CONTRATO DE FIDEICOMISO "PROYECTOS DE INVERSION PUBLICA", CORRESPONDIENTE AL G. A. M. DE EL ALTO</t>
  </si>
  <si>
    <t>A:00099021001 TRANSFERENCIA DE RECUPERACIONES SEGÚN NOTA GEF-LCR-JSZ-0111-NOT/24 POR CONCEPTO DE PAGO DE CAPITAL E INTERESES DE ACUERDO A CONTRATO DE FIDEICOMISO "PROYECTOS DE INVERSION PUBLICA", CORRESPONDIENTE AL G. A. M. DE TARVITA</t>
  </si>
  <si>
    <t>A:00099021001 TRANSFERENCIA DE RECUPERACIONES SEGÚN NOTA GEF-LCR-JSZ-0111-NOT/24 POR CONCEPTO DE PAGO DE CAPITAL E INTERESES DE ACUERDO A CONTRATO DE FIDEICOMISO "PROYECTOS DE INVERSION PUBLICA", CORRESPONDIENTE AL G. A. M. DE IRUPANA (VILLA DE LANZA)</t>
  </si>
  <si>
    <t>COBRO COSTOS DE PAPELERIA SEGUN TRANSFERENCIA DEL EXTERIOR POR ORDEN DE FERTILIZANTES DEL SUR SAC (LIMA PERU) REF.: CRED ORDEN DE VENTA NRO.029-2024 LIB. 00597032001 YLB-COMERCIALIZACION DE DIVERSAS SALES</t>
  </si>
  <si>
    <t>COBRO COSTOS DE PAPELERIA POR REGULARIZACION DE TRANSFERENCIA DEL EXTERIOR POR ORDEN DE FERTISUR SPA (CL/SANTIAGO) REF.: CRED CVR OF DIR PYMT PAGO ORDEN DE VENTA N. 028-2024 LIB. 00597032001 YLB-COMERCIALIZACION DE DIVERSAS SALES</t>
  </si>
  <si>
    <t>PAGO A PRIV PRÉSTAMO US29731QAE70 VCTO. 02-03-2024 POR CUENTA DE TGN , NTI. 018481 VALOR 01-03-2024 INTERESES USD 31.875.000,00 CTA. 3987 CUENTA UNICA DEL TESORO LIB. 00099021001</t>
  </si>
  <si>
    <t>PAGO A PRIV PRÉSTAMO US29731QAE70 VCTO. 02-03-2024 POR CUENTA DE TGN , NTI. 018481 VALOR 01-03-2024 INTERESES USD 31.875.000,00 CTA. 3987 CUENTA UNICA DEL TESORO LIB. 00099021001 REF.: COMISIONES BANCARIAS</t>
  </si>
  <si>
    <t>VENTA DE DIVISAS CON TRANSFERENCIA DE FONDOS A SOLICITUD DE MINISTERIO DE RELACIONES EXTERIORES SEGUN SOLICITUD 20384 REF: PLANILLA 012401 PAGO HABERES SERVICIO DIPLOMATICO CONSULAR Y AGREGADOS COMERCIALES CORRESPONDIENTE AL MES DE ENERO 2024. LIB. 00099021001 TGN-RECURSOS ORDINARIOS (3987) POR DIFERENCIAL CAMBIARIO</t>
  </si>
  <si>
    <t>A:00099021001 TRANSFERENCIA DE RECUPERACIONES SEGÚN NOTA GEF-LCR-JSZ-0111-NOT/24 POR CONCEPTO DE PAGO DE CAPITAL E INTERESES DE ACUERDO A CONTRATO DE FIDEICOMISO "PROYECTOS DE INVERSION PUBLICA", CORRESPONDIENTE AL G. A. M. DE TARABUCO</t>
  </si>
  <si>
    <t>A:00099021001 TRANSFERENCIA DE RECUPERACIONES SEGÚN NOTA GEF-LCR-JSZ-0111-NOT/24 POR CONCEPTO DE PAGO DE CAPITAL E INTERESES DE ACUERDO A CONTRATO DE FIDEICOMISO "PROYECTOS DE INVERSION PUBLICA", CORRESPONDIENTE AL G. A. M. DE SICAYA</t>
  </si>
  <si>
    <t>A:00099021001 TRANSFERENCIA DE RECUPERACIONES SEGÚN NOTA GEF-LCR-JSZ-0111-NOT/24 POR CONCEPTO DE PAGO DE CAPITAL E INTERESES DE ACUERDO A CONTRATO DE FIDEICOMISO "PROYECTOS DE INVERSION PUBLICA", CORRESPONDIENTE AL G. A. M. DE TIQUIPAYA</t>
  </si>
  <si>
    <t>A:00099021001 TRANSFERENCIA DE RECUPERACIONES SEGÚN NOTA GEF-LCR-JSZ-0111-NOT/24 POR CONCEPTO DE PAGO DE CAPITAL E INTERESES DE ACUERDO A CONTRATO DE FIDEICOMISO "PROYECTOS DE INVERSION PUBLICA", CORRESPONDIENTE AL G. A. M. DE SAN ANDRES DE MACHACA</t>
  </si>
  <si>
    <t>||AMPLIACION DE VALIDEZ 0,15% S/USD 6.195.- POR 29 DIAS, COMISION ENMIENDA LC BS220.- REEMB.GASTOS DE COMUN. BS220.- Y EMISION DE COMP. CONT. BS50.- S/G NOTA MG-DGAA-NE N°025/2024, 29/2/24 REF:I-2023-53 P/C MIN. GOBIERNO A/F W.K.C. STAHL-UND METALLWARENFABRIK HANS KOLPING GMBH AND CO. KG. LIB:00015011108 MIN.GOBIERNO-OTROS INGRESOS REF: COMISIONES ENMIENDA LC I-2023-53.</t>
  </si>
  <si>
    <t>A:00099021001 TRANSFERENCIA DE RECUPERACIONES SEGÚN NOTA GEF-LCR-JSZ-0111-NOT/24 POR CONCEPTO DE PAGO DE CAPITAL E INTERESES DE ACUERDO A CONTRATO DE FIDEICOMISO "PROYECTOS DE INVERSION PUBLICA", CORRESPONDIENTE AL G. A. M. DE CHUMA</t>
  </si>
  <si>
    <t>A:00099021001 TRANSFERENCIA DE RECUPERACIONES SEGÚN NOTA GEF-LCR-JSZ-0111-NOT/24 POR CONCEPTO DE PAGO DE CAPITAL E INTERESES DE ACUERDO A CONTRATO DE FIDEICOMISO "PROYECTOS DE INVERSION PUBLICA", CORRESPONDIENTE AL G. A. M. DE COCAPATA</t>
  </si>
  <si>
    <t>A:00099021001 TRANSFERENCIA DE RECUPERACIONES SEGÚN NOTA GEF-LCR-JSZ-0111-NOT/24 POR CONCEPTO DE PAGO DE CAPITAL E INTERESES DE ACUERDO A CONTRATO DE FIDEICOMISO "PROYECTOS DE INVERSION PUBLICA", CORRESPONDIENTE AL G. A. M. DE BELLA FLOR</t>
  </si>
  <si>
    <t>00099021001 DEPOSITO DE EFECTIVO, DEPOSITANTE: MINISTERIO DE RELACIONES EXTERIORES, CONCEPTO: DEVOLUCION PAGO AGUINALDO 2023, CUENTA DE DEPOSITO: CUENTA UNICA DEL TESORO</t>
  </si>
  <si>
    <t>00041031107 DEPOSITO DE EFECTIVO, DEPOSITANTE: GERMAN EINAR MICHEL ESPINOZA, CONCEPTO: DEVOLUCION DE RECURSOS NO UTILIZADOS ¨PASAJES¨, CUENTA DE DEPOSITO: CUENTA UNICA DEL TESORO</t>
  </si>
  <si>
    <t>00423132001 DEPOSITO DE EFECTIVO, DEPOSITANTE: CAJA DE CAMINOS Y RA, CONCEPTO: DEVOLUCION DE FONDOS, CUENTA DE DEPOSITO: CUENTA UNICA DEL TESORO</t>
  </si>
  <si>
    <t>00015011108 DEPOSITO DE EFECTIVO, DEPOSITANTE: GALA LIBERTAD BUSTAMANTE RIVERO CI 5270823, CONCEPTO: REMANENTE POR SERVICIO TELEFONICO "COMTECO" DISTRITAL MIGRACION COCHABAMBA DICIEMBRE 2023, CUENTA DE DEPOSITO: CUENTA UNICA DEL TESORO</t>
  </si>
  <si>
    <t>00099021001 DEPOSITO DE EFECTIVO, DEPOSITANTE: OMAR GUSTAVO SERRANO AVERANGA, CONCEPTO: CONCEPTO POR DEVOLUCION DE VIATICOS ( OMAR GUSTAVO SERRANO AVERANGA), CUENTA DE DEPOSITO: CUENTA UNICA DEL TESORO/DJBR</t>
  </si>
  <si>
    <t>00015011108 DEPOSITO DE EFECTIVO, DEPOSITANTE: ABG, TITO GONZALO ARZE CATON, CONCEPTO: REMANENTE POR PROYECCION COMPRA DE COMBUSTIBLE DDRP COCHABAMBA, CUENTA DE DEPOSITO: CUENTA UNICA DEL TESORO</t>
  </si>
  <si>
    <t>00099021001 DEPOSITO DE EFECTIVO, DEPOSITANTE: JHONY TORRICO GOYTIA, CONCEPTO: DEVOLUCION DE APORTES PATRONALES A LA POLICIA BOLIVIANA DE ABRIL 2018 AL MES  DE MAYO 2019, CUENTA DE DEPOSITO: CUENTA UNICA DEL TESORO</t>
  </si>
  <si>
    <t>00099021001 DEPOSITO DE EFECTIVO, DEPOSITANTE: JHONY TORRICO GOYTIA, CONCEPTO: DEVOLUCION DE AGUINALDO DUODECIMA 2019 A LA POLICIA BOLIVIANA, CUENTA DE DEPOSITO: CUENTA UNICA DEL TESORO</t>
  </si>
  <si>
    <t>TRANSFERENCIA DEL EXTERIOR SEGUN SWIFT NO.3363 Y NO.3362 DE FECHA 04/03/2024 ORDENANTE: SOCIEDAD DE INVERSIONES ANGLO SPA (SANTIAGO CHILE) REF.: CRED ORDEN DE VENTA NO.YLB-GCO 0013 ODV 24 VEX LIB. 00597012001 RECURSOS PROPIOS VENTAS YLB</t>
  </si>
  <si>
    <t>COBRO COSTOS DE PAPELERIA SEGUN TRANSFERENCIA DEL EXTERIOR POR ORDEN DE SOCIEDAD DE INVERSIONES ANGLO SPA (SANTIAGO CHILE) REF.: CRED ORDEN DE VENTA NO.YLB-GCO 0013 ODV 24 VEX LIB. 00597032001 YLB-COMERCIALIZACION DE DIVERSAS SALES</t>
  </si>
  <si>
    <t>00099021001 DEPOSITO DE EFECTIVO, DEPOSITANTE: MARY ELENA HERRERA LOVERA, CONCEPTO: DEVOLUCION DE SUELDOS Y SALARIOS, CUENTA DE DEPOSITO: CUENTA UNICA DEL TESORO/DJBR</t>
  </si>
  <si>
    <t>||AMPLIACION DE VALIDEZ 0,15% S/USD 86.501,02 POR 92 DIAS, COMISION ENMIENDA LC BS220.- REEMB. GASTOS DE COMUNICACION BS220.- Y EMISION DE COMPROBANTE CONTABLE BS50.- S/G NOTA FBM-GG-083/2024 RECIBIDA 1/3/2024 REF: : I-2023-33 P/C FBM A/F LINEA INDUSTRIA METALURGICA LTDA. LIB:00548022001 COFADENA-FABRICA BOLIVIANA DE MUNICION REF: COMISIONES ENMIENDA 2 LC I-2023-33</t>
  </si>
  <si>
    <t>NUMERO DE LIBRETA CUT: 00597012001 OPERACIÓN E18 TRANSFERENCIA DEL SISTEMA FINANCIERO POR CUENTA DE TERCEROS A LA CUT EJEC.BG 126971 O/YLB P/CTA.RIVERO TERESA</t>
  </si>
  <si>
    <t>NUMERO DE LIBRETA CUT: 00086011102 OPERACIÓN E18 TRANSFERENCIA DEL SISTEMA FINANCIERO POR CUENTA DE TERCEROS A LA CUT PAGO DE MULTA SEGUN RESOLUCION MINISTERIAL AMBIENTAL NO 15 DE FECHA 30 DE ENERO 2024</t>
  </si>
  <si>
    <t>00099021001 DEP.DE CHEQ.AJENOS,RET.DE CAM.,CONCEPTO: DEVOLUCION DE CC NO COBRADA NOVIEMBRE Y AGUINALDO 2023,DEP.: LA VITALICIA SEGUROS Y REASEGUROS DE VIDA S.A. , PROCEDENCIA: BANCO BISA S.A., CHEQUE: 80584, FECHA DE EMISION:05/03/2024</t>
  </si>
  <si>
    <t>00099021001 DEP.DE CHEQ.AJENOS,RET.DE CAM.,CONCEPTO: DEVOLUCION DE CC NO COBRADA NOVIEMBRE Y AGUINALDO 2023,DEP.: LA VITALICIA SEGUROS Y REASEGUROS DE VIDA S.A. , PROCEDENCIA: BANCO BISA S.A., CHEQUE: 1867539, FECHA DE EMISION:05/03/2024</t>
  </si>
  <si>
    <t>00099021001 DEPOSITO DE EFECTIVO, DEPOSITANTE: ANA MARIA VALDIVIESO, CONCEPTO: DEVOLUCION DE DINEROS, CUENTA DE DEPOSITO: CUENTA UNICA DEL TESORO</t>
  </si>
  <si>
    <t>00015011108 DEPOSITO DE EFECTIVO, DEPOSITANTE: DAVID BOLIVAR CABELLO, CONCEPTO: ENERGIA ELECTRICA YACUIBA - DEVOLUCION, CUENTA DE DEPOSITO: CUENTA UNICA DEL TESORO</t>
  </si>
  <si>
    <t>00099021001 DEPOSITO DE EFECTIVO, DEPOSITANTE: JUAN MAURICIO CUBA NUÑEZ DEL PRADO, CONCEPTO: DEVOLUCION GOCE DE HABERES, CUENTA DE DEPOSITO: CUENTA UNICA DEL TESORO/DJBR</t>
  </si>
  <si>
    <t>00041031107 DEPOSITO DE EFECTIVO, DEPOSITANTE: JUNIOR RUEDA QUINTANILLA, CONCEPTO: DEVOLUCION DE PASAJES NO UTILIZADOS, CUENTA DE DEPOSITO: CUENTA UNICA DEL TESORO</t>
  </si>
  <si>
    <t>00041031107 DEPOSITO DE EFECTIVO, DEPOSITANTE: FERNANDO LIZANDRO SANTANDER LAURA, CONCEPTO: DEVOLUCION DE RECURSOS, CUENTA DE DEPOSITO: CUENTA UNICA DEL TESORO</t>
  </si>
  <si>
    <t>A:00099021001 TRANSFERENCIA DE RECUPERACIONES SEGÚN NOTA GEF-LCR-JSZ-0111-NOT/24 Y GEF-LCR-JSZ-0162-NOT/24 POR CONCEPTO DE PAGO DE CAPITAL E INTERESES DE ACUERDO A CONTRATO DE FIDEICOMISO "PROYECTOS DE INVERSION PUBLICA", CORRESPONDIENTE AL G. A. M. DE COLOMI</t>
  </si>
  <si>
    <t>TRANSFERENCIA DEL EXTERIOR SEGUN SWIFT NOS.3590-3603 DE FECHA 07/03/2024 ORDENANTE: PTC SAC, FECHA VALOR 07/03/2024 REF:YLB-GCO-0030-ODV/24-VEX LIB. 00597012001 RECURSOS PROPIOS VENTAS YLB</t>
  </si>
  <si>
    <t>COBRO COSTOS DE PAPELERIA SEGUN TRANSFERENCIA DEL EXTERIOR POR ORDEN DE PTC SAC, FECHA VALOR 07/03/2024 REF:YLB-GCO-0030-ODV/24-VEX LIB. 00597032001 YLB-COMERCIALIZACION DE DIVERSAS SALES</t>
  </si>
  <si>
    <t>VENTA DE DIVISAS CON TRANSFERENCIA DE FONDOS A SOLICITUD DE MINISTERIO DE DESARROLLO PRODUCTIVO Y ECONOMIA PLURAL SEGUN SOLICITUD 20408 REF: COMPRA DE DIVISAS PARA PAGO A LA COOPERACION INTERAMERICANA DE ACREDITACION POR MEMBRESIA DEL ACUERDO DE RECONOCIMIENTO MULTILATERAL CORRESPONDIENTE A LA GESTI LIB. 00041031107 MPM-INSTITUTO BOLIVIANO DE METROLOGIA</t>
  </si>
  <si>
    <t>VENTA DE DIVISAS CON TRANSFERENCIA DE FONDOS A SOLICITUD DE MINISTERIO DE DESARROLLO PRODUCTIVO Y ECONOMIA PLURAL SEGUN SOLICITUD 20409 REF: COMPRA DE DIVISAS PARA PAGO AL INTERNATIONAL LABORATORY ACCREDITATION COOPERATIONES POR SOLICITUD DE MEMBRESIA ASOCIADA DE LA DTA IBMETRO CORRESPONDIENTE A LA LIB. 00041031107 MPM-INSTITUTO BOLIVIANO DE METROLOGIA</t>
  </si>
  <si>
    <t>A:00099021001 ´TRANSFERENCIA DE RECUPERACIONES SEGÚN NOTA GEF-LCR-JSZ-0111-NOT/24 Y GEF-LCR-JSZ-0162-NOT/24 POR CONCEPTO DE PAGO DE CAPITAL E INTERESES DE ACUERDO A CONTRATO DE FIDEICOMISO "PROYECTOS DE INVERSION PUBLICA", CORRESPONDIENTE AL G. A. M. DE ENTRE RÍOS (COCHABAMBA)</t>
  </si>
  <si>
    <t>A:00099021001 ´TRANSFERENCIA DE RECUPERACIONES SEGÚN NOTA GEF-LCR-JSZ-0111-NOT/24 Y GEF-LCR-JSZ-0162-NOT/24 POR CONCEPTO DE PAGO DE CAPITAL E INTERESES DE ACUERDO A CONTRATO DE FIDEICOMISO "PROYECTOS DE INVERSION PUBLICA", CORRESPONDIENTE AL G. A. M. DE EL VILLAR</t>
  </si>
  <si>
    <t>A:00099021001 TRANSFERENCIA DE RECUPERACIONES SEGÚN NOTA GEF-LCR-JSZ-0111-NOT/24 Y GEF-LCR-JSZ-0162-NOT/24 POR CONCEPTO DE PAGO DE CAPITAL E INTERESES DE ACUERDO A CONTRATO DE FIDEICOMISO "PROYECTOS DE INVERSION PUBLICA", CORRESPONDIENTE AL GOBIERNO AUTÓNOMO REGIONAL DEL GRAN CHACO</t>
  </si>
  <si>
    <t>A:00099021001 ´TRANSFERENCIA DE RECUPERACIONES SEGÚN NOTA GEF-LCR-JSZ-0111-NOT/24 Y GEF-LCR-JSZ-0162-NOT/24 POR CONCEPTO DE PAGO DE CAPITAL E INTERESES DE ACUERDO A CONTRATO DE FIDEICOMISO "PROYECTOS DE INVERSION PUBLICA", CORRESPONDIENTE AL G. A. M. DE SANTIAGO DE ANDAMARCA</t>
  </si>
  <si>
    <t>A:00099021001 ´TRANSFERENCIA DE RECUPERACIONES SEGÚN NOTA GEF-LCR-JSZ-0111-NOT/24 Y GEF-LCR-JSZ-0162-NOT/24 POR CONCEPTO DE PAGO DE CAPITAL E INTERESES DE ACUERDO A CONTRATO DE FIDEICOMISO "PROYECTOS DE INVERSION PUBLICA", CORRESPONDIENTE AL G. A. M. DE CHIMORE</t>
  </si>
  <si>
    <t>A:00099021001 ´TRANSFERENCIA DE RECUPERACIONES SEGÚN NOTA GEF-LCR-JSZ-0111-NOT/24 Y GEF-LCR-JSZ-0162-NOT/24 POR CONCEPTO DE PAGO DE CAPITAL E INTERESES DE ACUERDO A CONTRATO DE FIDEICOMISO "PROYECTOS DE INVERSION PUBLICA", CORRESPONDIENTE AL G. A. M. DE POJO</t>
  </si>
  <si>
    <t>A:00099021001 ´TRANSFERENCIA DE RECUPERACIONES SEGÚN NOTA GEF-LCR-JSZ-0111-NOT/24 Y GEF-LCR-JSZ-0162-NOT/24 POR CONCEPTO DE PAGO DE CAPITAL E INTERESES DE ACUERDO A CONTRATO DE FIDEICOMISO "PROYECTOS DE INVERSION PUBLICA", CORRESPONDIENTE AL G. A. M. DE ORURO</t>
  </si>
  <si>
    <t>A:00099021001 TRANSFERENCIA DE RECUPERACIONES SEGÚN NOTA GEF-LCR-JSZ-0111-NOT/24 Y GEF-LCR-JSZ-0162-NOT/24 POR CONCEPTO DE PAGO DE CAPITAL E INTERESES DE ACUERDO A CONTRATO DE FIDEICOMISO "PROYECTOS DE INVERSION PUBLICA", CORRESPONDIENTE AL G. A. M. DE PUCARA</t>
  </si>
  <si>
    <t>A:00099021001 ´TRANSFERENCIA DE RECUPERACIONES SEGÚN NOTA GEF-LCR-JSZ-0111-NOT/24 Y GEF-LCR-JSZ-0162-NOT/24 POR CONCEPTO DE PAGO DE CAPITAL E INTERESES DE ACUERDO A CONTRATO DE FIDEICOMISO "PROYECTOS DE INVERSION PUBLICA", CORRESPONDIENTE AL G. A. I. O. C. DE SALINAS</t>
  </si>
  <si>
    <t>A:00099021001 ´TRANSFERENCIA DE RECUPERACIONES SEGÚN NOTA GEF-LCR-JSZ-0111-NOT/24 Y GEF-LCR-JSZ-0162-NOT/24 POR CONCEPTO DE PAGO DE CAPITAL E INTERESES DE ACUERDO A CONTRATO DE FIDEICOMISO "PROYECTOS DE INVERSION PUBLICA", CORRESPONDIENTE AL G. A. M. DE VILLA CHARCAS</t>
  </si>
  <si>
    <t>A:00099021001 ´TRANSFERENCIA DE RECUPERACIONES SEGÚN NOTA GEF-LCR-JSZ-0111-NOT/24 Y GEF-LCR-JSZ-0162-NOT/24 POR CONCEPTO DE PAGO DE CAPITAL E INTERESES DE ACUERDO A CONTRATO DE FIDEICOMISO "PROYECTOS DE INVERSION PUBLICA", CORRESPONDIENTE AL GOBIERNO AUTÓNOMO DEPARTAMENTAL DE ORURO</t>
  </si>
  <si>
    <t>A:00099021001 ´TRANSFERENCIA DE RECUPERACIONES SEGÚN NOTA GEF-LCR-JSZ-0111-NOT/24 Y GEF-LCR-JSZ-0162-NOT/24 POR CONCEPTO DE PAGO DE CAPITAL E INTERESES DE ACUERDO A CONTRATO DE FIDEICOMISO "PROYECTOS DE INVERSION PUBLICA", CORRESPONDIENTE AL G. A. M. DE ENTRE RÍOS (TARIJA)</t>
  </si>
  <si>
    <t>A:00099021001 ´TRANSFERENCIA DE RECUPERACIONES SEGÚN NOTA GEF-LCR-JSZ-0111-NOT/24 Y GEF-LCR-JSZ-0162-NOT/24 POR CONCEPTO DE PAGO DE CAPITAL E INTERESES DE ACUERDO A CONTRATO DE FIDEICOMISO "PROYECTOS DE INVERSION PUBLICA", CORRESPONDIENTE AL G. A. M. DE SHINAHOTA</t>
  </si>
  <si>
    <t>A:00099021001 ´TRANSFERENCIA DE RECUPERACIONES SEGÚN NOTA GEF-LCR-JSZ-0111-NOT/24 Y GEF-LCR-JSZ-0162-NOT/24 POR CONCEPTO DE PAGO DE CAPITAL E INTERESES DE ACUERDO A CONTRATO DE FIDEICOMISO "PROYECTOS DE INVERSION PUBLICA", CORRESPONDIENTE AL G. A. M. DE SAN MATIAS</t>
  </si>
  <si>
    <t>A:00099021001 ´TRANSFERENCIA DE RECUPERACIONES SEGÚN NOTA GEF-LCR-JSZ-0111-NOT/24 Y GEF-LCR-JSZ-0162-NOT/24 POR CONCEPTO DE PAGO DE CAPITAL E INTERESES DE ACUERDO A CONTRATO DE FIDEICOMISO "PROYECTOS DE INVERSION PUBLICA", CORRESPONDIENTE AL G. A. M. DE VILLA TUNARI</t>
  </si>
  <si>
    <t>A:00862012001 TRANSFERENCIA DE RECUPERACIONES SEGÚN NOTA GEF-LCR-JSZ-0111-NOT/24 Y GEF-LCR-JSZ-0162-NOT/24, POR CONCEPTO DE INTERES PENAL QUE CORRESPONDE AL FNDR DE ACUERDO A CONTRATO DE FIDEICOMISO "PROYECTOS DE INVERSION PUBLICA" G. A. M. DE PUERTO RICO</t>
  </si>
  <si>
    <t>A:00099021001 ´TRANSFERENCIA DE RECUPERACIONES SEGÚN NOTA GEF-LCR-JSZ-0111-NOT/24 Y GEF-LCR-JSZ-0162-NOT/24 POR CONCEPTO DE PAGO DE CAPITAL E INTERESES DE ACUERDO A CONTRATO DE FIDEICOMISO "PROYECTOS DE INVERSION PUBLICA", CORRESPONDIENTE AL G. A. M. DE PUERTO RICO</t>
  </si>
  <si>
    <t>A:00862012001 TRANSFERENCIA DE RECUPERACIONES SEGÚN NOTA GEF-LCR-JSZ-0111-NOT/24 Y GEF-LCR-JSZ-0162-NOT/24, POR CONCEPTO DE REMUNERACION POR ADMINSTRACION DE FIDEICOMISO QUE CORRESPONDE AL FNDR DE ACUERDO A CONTRATO DE FIDEICOMISO "PROYECTOS DE INVERSION PUBLICA" G. A. M. DE PUERTO RICO</t>
  </si>
  <si>
    <t>A:00099021001 TRANSFERENCIA DE RECUPERACIONES SEGÚN NOTA GEF-LCR-JSZ-0111-NOT/24 Y GEF-LCR-JSZ-0162-NOT/24 POR CONCEPTO DE PAGO DE CAPITAL E INTERESES DE ACUERDO A CONTRATO DE FIDEICOMISO "PROYECTOS DE INVERSION PUBLICA", CORRESPONDIENTE AL G. A. M. DE PADCAYA</t>
  </si>
  <si>
    <t>A:00099021001 ´TRANSFERENCIA DE RECUPERACIONES SEGÚN NOTA GEF-LCR-JSZ-0111-NOT/24 Y GEF-LCR-JSZ-0162-NOT/24 POR CONCEPTO DE PAGO DE CAPITAL E INTERESES DE ACUERDO A CONTRATO DE FIDEICOMISO "PROYECTOS DE INVERSION PUBLICA", CORRESPONDIENTE AL G. A. M. DE HUAYLLAMARCA (C. STGO. HUAYLLAMARCA)</t>
  </si>
  <si>
    <t>00099021001 DEPOSITO DE EFECTIVO, DEPOSITANTE: MILKA NINOSKA SIRPA COLQUE, CONCEPTO: DEVOLUCION DE VIATICOS, CUENTA DE DEPOSITO: CUENTA UNICA DEL TESORO/DJBR</t>
  </si>
  <si>
    <t>00099021001 DEPOSITO DE EFECTIVO, DEPOSITANTE: SONIA ROCHA QUISPE, CONCEPTO: DEVOLUCION DE PAGO DE HABER DE OCTUBRE 2023, CUENTA DE DEPOSITO: CUENTA UNICA DEL TESORO</t>
  </si>
  <si>
    <t>00099021001 DEPOSITO DE EFECTIVO, DEPOSITANTE: CARLOS DENCEL PELAEZ PACHECO, CONCEPTO: REMUNERACION MAXIMA PERMITIDA FEBRERO 2024, CUENTA DE DEPOSITO: CUENTA UNICA DEL TESORO</t>
  </si>
  <si>
    <t>VENTA DE DIVISAS CON TRANSFERENCIA DE FONDOS A SOLICITUD DE MINISTERIO DE SALUD SEGUN SOLICITUD 20433 REF: HR 118038 PAGO UPPSALA SUSCRIPCION DEL 1/9/23 A 31/8/24, POR BS10.440 IGUAL A USD 1.500, MSYD/AGEMED/AUMYT/AATSYUR/NI/483 Y IT/63/23 LIB. 00046171101 MS-AGEMED INGRESOS POR VENTA DE SERVICIOS</t>
  </si>
  <si>
    <t>TRANSFERENCIA DE FONDOS AL EXTERIOR A SOLICITUD DE EMPRESA NACIONAL DE ELECTRICIDAD SEGUN SOLICITUD 20473 REF: ENERGIAS ANDIMEX CTTO 313 1 2023 PAGO A ROYI OIL POR ESTUDIO DE VIALIDAD DE MERCADOS EVALUACION DE INGENIERIA CONCEPTUEL Y ANALISIS DE ALTERNATIVA DE NEGOCIO DEL PROYECTO PLANTA GEOTERMICA LIB. 00514012002 ENDE - BS ADMINISTRACION Y OPERACIONES</t>
  </si>
  <si>
    <t>TRANSFERENCIA DE FONDOS AL EXTERIOR A SOLICITUD DE UNIDAD DE INVESTIGACIONES FINANCIERAS SEGUN SOLICITUD 20438 REF: AP 709 HT 181455 DEVOLUCION DE RETENCIONES POR GARANTIA DE CUMPLIMIENTO DE CONTRATO SIETE POR CIENTO A ANDRES LEONARDO MORENO POSADA POR CONSULTORIA POR PRODUCTO INTERNACIONAL PARA LA LIB. 00099021001 TGN-RECURSOS ORDINARIOS (3987)</t>
  </si>
  <si>
    <t>TRANSFERENCIA DE FONDOS AL EXTERIOR A SOLICITUD DE EMPRESA NACIONAL DE ELECTRICIDAD SEGUN SOLICITUD 20474 REF: ENERGIAS ANDIMEX CTTO 313 1 2023 PAGO POR ESTUDIO DE VIALIDAD DE MERCADOS EVALUACION DE INGENIERIA CONCEPTUEL Y ANALISIS DE ALTERNATIVA DE NEGOCIO DEL PROYECTO PLANTA GEOTERMICA LAGUNA COLO LIB. 00514012002 ENDE - BS ADMINISTRACION Y OPERACIONES</t>
  </si>
  <si>
    <t>TRANSFERENCIA DE FONDOS AL EXTERIOR A SOLICITUD DE AGENCIA NACIONAL DE HIDROCARBUROS SEGUN SOLICITUD 20437 REF: (DRE-UPTC) ARGUS MEDIA INC, PAGO DE TRANSFERENCIA AL EXTERIOR MONEDA EXTRANJERA POR SERVICIO DE SUSCRIPCION DE INFORMACION DE PRECIOS DE UREA GRANULADA CFR BRASIL, SEGUN SOLICITUD DE PAGO LIB. 00099021001 TGN-RECURSOS ORDINARIOS (3987)</t>
  </si>
  <si>
    <t>TRANSFERENCIA DE FONDOS AL EXTERIOR A SOLICITUD DE MINISTERIO DE DESARROLLO RURAL Y TIERRAS SEGUN SOLICITUD 20435 REF: OCTAVO PAGO AL CONSULTOR FRANCISCO JOSE CAMILO HERNANDES SUPERVISION DEL DESARROLLO DEL ESTUDIO DEL LABORATORIO DE REFERENCIA NACIONAL ESPECIALISTA EN BIOCONTENCION DEL PRODUCTO SEI LIB. 00047081101 LBP-SENASAG-RECURSOS PROPIOS (4125-03L384-2015005142322)</t>
  </si>
  <si>
    <t>TRANSFERENCIA DE FONDOS AL EXTERIOR A SOLICITUD DE EMPRESA NACIONAL DE ELECTRICIDAD SEGUN SOLICITUD 20411 REF: LEZA ESCRINA Y ASOCIADOS SOCIEDAD ANONIMA CTTO 465 2023 PAGO 1 DEL CONTRATO ESTUDIO DE RIEZGO Y VALORIZACION DE ACTIVOS DE LAS PLANTAS DE GENERACION TERMOELECTRICAS SOLARES Y EOLICAS DC CON LIB. 00514012002 ENDE - BS ADMINISTRACION Y OPERACIONES</t>
  </si>
  <si>
    <t>TRANSFERENCIA DE FONDOS AL EXTERIOR A SOLICITUD DE MINISTERIO DE DESARROLLO RURAL Y TIERRAS SEGUN SOLICITUD 20436 REF: OCTAVO PAGO AL CONSULTOR ANTONIO ROBERTO DE SOUZA SUPERVISION DEL DESARROLLO DEL ESTUDIO DEL LABORATORIO DE REFERENCIA NACIONAL ESPECIALISTA UNO INGENIERO MECANICO DEL PRODUCTO SEIS LIB. 00047081101 LBP-SENASAG-RECURSOS PROPIOS (4125-03L384-2015005142322)</t>
  </si>
  <si>
    <t>TRANSFERENCIA DE FONDOS AL EXTERIOR A SOLICITUD DE MINISTERIO DE DESARROLLO RURAL Y TIERRAS SEGUN SOLICITUD 20434 REF: OCTAVO PAGO AL CONSULTOR CELSO AMARAL TONDI SUPERVISION DEL DESARROLLO DEL ESTUDIO DE LABORATORIO DE REFERENCIA NACIONAL ESPECIALISTA INGENIERO ELECTRICO DEL PRODUCTO SEIS DE ACUERD LIB. 00047081101 LBP-SENASAG-RECURSOS PROPIOS (4125-03L384-2015005142322)</t>
  </si>
  <si>
    <t>00099021001 DEPOSITO DE EFECTIVO, DEPOSITANTE: CIRO RAUL QUIAPE CALLOCOSI UPEA, CONCEPTO: DEVOLUCION DE  RECURSO. CONVENIO INTERINSTITUCIONAL DE FINANCIAMIENTO N°21 PROY. CUENCA PARANI., CUENTA DE DEPOSITO: CUENTA UNICA DEL TESORO</t>
  </si>
  <si>
    <t>00099021001 DEP.DE CHEQ.AJENOS,RET.DE NO_CONCILIADO CAM.,CONCEPTO: PAGO INCAPACIDADES TEMPORALES (REEMBOLSO) MINISTERIO DE ECONOMIA Y FINANZAS PUBLICAS,DEP.: CAJA NACIONAL DE SALUD , PROCEDENCIA: BANCO UNION S.A., CHEQUE: 35188, FECHA DE EMISION:07/03/2024
DT - 201 SIT - 149</t>
  </si>
  <si>
    <t>00597012001 DEP.DE CHEQ.AJENOS,RET.DE CAM.,CONCEPTO: DEVOLUCION POR PARTE DE SENASAG,DEP.: EPNE-YLB , PROCEDENCIA: BANCO UNION S.A., CHEQUE: 514, FECHA DE EMISION:05/03/2024</t>
  </si>
  <si>
    <t>00099021001 DEP.DE CHEQ.AJENOS,RET.DE CAM.,CONCEPTO: JORGE CARLOS ALIZARES ARIAS,DEP.: BANCO UNION S.A. , PROCEDENCIA: BANCO UNION S.A., CHEQUE: 202403, FECHA DE EMISION:08/03/2024/DJBR</t>
  </si>
  <si>
    <t>00526012001 DEPOSITO DE EFECTIVO, DEPOSITANTE: BOLIVIA TV, CONCEPTO: DEVOLUCION DE FONDOS EN AVANCE, CUENTA DE DEPOSITO: CUENTA UNICA DEL TESORO</t>
  </si>
  <si>
    <t>00213012001 DEPOSITO DE EFECTIVO, DEPOSITANTE: DAVID GONZALO TERRAZAS   VALENICA, CONCEPTO: DEVOLUCION DE FONDOS EN AVANCE, CUENTA DE DEPOSITO: CUENTA UNICA DEL TESORO</t>
  </si>
  <si>
    <t>00015011108 DEPOSITO DE EFECTIVO, DEPOSITANTE: DENIS RONALD POMA GUTIERREZ-MIN DE GOBIERNO, CONCEPTO: PAGO POR CONSUMO  DE ELECTRICIDAD BENI, CUENTA DE DEPOSITO: CUENTA UNICA DEL TESORO</t>
  </si>
  <si>
    <t>00099021001 DEPOSITO DE EFECTIVO, DEPOSITANTE: RAQUEL MONICA CASTILLO SAENZ, CONCEPTO: DEVOLUCION DE LAS RENTAS ABONADAS EN DEMASIA DE LA SEÑORA OLGA SAENZ VDA DE CASTILLO CI 083727 LP, CUENTA DE DEPOSITO: CUENTA UNICA DEL TESORO</t>
  </si>
  <si>
    <t>NUMERO DE LIBRETA CUT: 00423012001 OPERACIÓN E18 TRANSFERENCIA DEL SISTEMA FINANCIERO POR CUENTA DE TERCEROS A LA CUT A SOLICITUD DE CORPORACIÓN DE AQUINO BOLIVIA</t>
  </si>
  <si>
    <t>NUMERO DE LIBRETA CUT: 00035038004 OPERACIÓN E75 TRANSFERENCIA DE LA CUENTA FISCAL BUN A LA CUT EN MN TRANSF.FDOS.AL.BCB GOBIERNO AUTONOMO DEPARTAMENTAL DE POTOSI CITE: SEDES/UAF/14/2024 CUENTA CUT 3987 LIBRETA NÂ° 00035038004</t>
  </si>
  <si>
    <t>TRANSFERENCIA DEL EXTERIOR SEGUN SWIFT NO.3902 Y NO.3901 DE FECHA 11/03/2024 ORDENANTE: NUTRITERRA SA (CHIMBAS ARGENTINA) REF.: CRED TTE-400693/00 IMPORT PAYMENT LIB. 00597012001 RECURSOS PROPIOS VENTAS YLB</t>
  </si>
  <si>
    <t>COBRO COSTOS DE PAPELERIA SEGUN TRANSFERENCIA DEL EXTERIOR POR ORDEN DE NUTRITERRA SA (CHIMBAS ARGENTINA) REF.: CRED TTE-400693/00 IMPORT PAYMENT LIB. 00597032001 YLB-COMERCIALIZACION DE DIVERSAS SALES</t>
  </si>
  <si>
    <t>||TRANSFERENCIA A LA CUENTA UNICA DEL TESORO POR REMUNERACION MAXIMA DEL SECTOR PUBLICO GUMERCINDO HECTOR PINO GUZMAN, CORRESPONDIENTES AL MES DE FEBRERO/2024, SEGUN DOCUMENTOS ADJUNTOS Y ROC N° 209/2024 DEL DCR TRANSFERENCIA REM. MÁXIMA DE GUMERCINDO HECTOR PINO GUZMAN FEBRERO/2024 LIBRETA 00099021001</t>
  </si>
  <si>
    <t>00378012002 DEPOSITO DE EFECTIVO, DEPOSITANTE: SERVICIO NACIONAL TEXTIL - SENATEX, CONCEPTO: POR CONCEPTO DE RETENCIONES POR COMPRAS CON RECIBO, CUENTA DE DEPOSITO: CUENTA UNICA DEL TESORO</t>
  </si>
  <si>
    <t>00015011108 DEPOSITO DE EFECTIVO, DEPOSITANTE: WKC, CONCEPTO: DEVOLUCION COMISION BANCARIA  Y OTROS, CUENTA DE DEPOSITO: CUENTA UNICA DEL TESORO</t>
  </si>
  <si>
    <t>00099021001 DEPOSITO DE EFECTIVO, DEPOSITANTE: ELISA VELASQUEZ FLORES, CONCEPTO: DEVOLUCION DE AGUINALDO PAGO EN EXCESO GESTION 2023, CUENTA DE DEPOSITO: CUENTA UNICA DEL TESORO/DJBR</t>
  </si>
  <si>
    <t>00041031107 DEPOSITO DE EFECTIVO, DEPOSITANTE: WILLY  CRUZ  CHOQUE, CONCEPTO: DEVOLUCION POR GASTOS DE PASAJES, CUENTA DE DEPOSITO: CUENTA UNICA DEL TESORO</t>
  </si>
  <si>
    <t>NUMERO DE LIBRETA CUT: 00099021001 OPERACIÓN E75 TRANSFERENCIA DE LA CUENTA FISCAL BUN A LA CUT EN MN TRANS.FDOS.BCB.GOBIERNO AUTONOMO MUNICIPAL DE APOLO CITE: GAMA/DESP/NE/NÂ°110/2024 CUENTA CUT 3987 LIBRETA NÂ° 00099021001</t>
  </si>
  <si>
    <t>TRANSFERENCIA DE FONDOS AL EXTERIOR A SOLICITUD DE ASAMBLEA LEGISLATIVA PLURINACIONAL SEGUN SOLICITUD 20439 REF: TRANSFERENCIA DE RECURSOS A LA UNION PARLAMENTARIA COMO PAGO MEMBRESIA POR LA CAMARA DE DIPUTADOS EQUIVALENTES 1.195,47 USD LIB. 00099021001 TGN-RECURSOS ORDINARIOS (3987)</t>
  </si>
  <si>
    <t>00548132001 DEPOSITO DE EFECTIVO, DEPOSITANTE: LUIS JAVIER PLAZA ROQUE, CONCEPTO: DEVOLUCION DEL 13% POR VIATICOS, CUENTA DE DEPOSITO: CUENTA UNICA DEL TESORO</t>
  </si>
  <si>
    <t>00099021001 DEP.DE CHEQ.AJENOS,RET.DE CAM.,CONCEPTO: KASSANDRA IRIARTE CHAMARO,DEP.: BANCO UNION S.A. , PROCEDENCIA: BANCO UNION S.A., CHEQUE: 202404, FECHA DE EMISION:12/03/2024</t>
  </si>
  <si>
    <t>00099021001 DEP.DE CHEQ.AJENOS,RET.DE CAM.,CONCEPTO: SIMON ESPINO QUISPE,DEP.: BANCO UNION S.A. , PROCEDENCIA: BANCO UNION S.A., CHEQUE: 202407, FECHA DE EMISION:12/03/2024/DJBR</t>
  </si>
  <si>
    <t>00099021001 DEP.DE CHEQ.AJENOS,RET.DE CAM.,CONCEPTO: MIKAELA NADIA GOMEZ VILLCA,DEP.: BANCO UNION S.A. , PROCEDENCIA: BANCO UNION S.A., CHEQUE: 202406, FECHA DE EMISION:12/03/2024</t>
  </si>
  <si>
    <t>00099021001 DEP.DE CHEQ.AJENOS,RET.DE CAM.,CONCEPTO: AMERICA MINERVA SANCHEZ MATTOS,DEP.: BANCO UNION S.A. , PROCEDENCIA: BANCO UNION S.A., CHEQUE: 202405, FECHA DE EMISION:12/03/2024/DJBR</t>
  </si>
  <si>
    <t>00041031107 DEPOSITO DE EFECTIVO, DEPOSITANTE: DANIELA FLORES AGUILAR, CONCEPTO: DEVOLUCION PASAJES, CUENTA DE DEPOSITO: CUENTA UNICA DEL TESORO</t>
  </si>
  <si>
    <t>00099021001 DEPOSITO DE EFECTIVO, DEPOSITANTE: ANGELA VALDIVIA COSTAS, CONCEPTO: DEVOLUCION DE SUELDOS Y SALARIOS, CUENTA DE DEPOSITO: CUENTA UNICA DEL TESORO/DJBR</t>
  </si>
  <si>
    <t>00041031107 DEPOSITO DE EFECTIVO, DEPOSITANTE: JORGE ALFREDO LUQUE CARI, CONCEPTO: DEVOLUCION DE RECURSOS NO GASTADOS ¨PASAJES TERRESTRES¨, CUENTA DE DEPOSITO: CUENTA UNICA DEL TESORO</t>
  </si>
  <si>
    <t>00047081101 DEPOSITO DE EFECTIVO, DEPOSITANTE: CELEDONIA CRUZ AYMA, CONCEPTO: DEVOLUCION DE PASAJES AEREOS NO UTILIZADOS, CUENTA DE DEPOSITO: CUENTA UNICA DEL TESORO</t>
  </si>
  <si>
    <t>00099021001 DEPOSITO DE EFECTIVO, DEPOSITANTE: JUSTA MENDOZA DE CARVAJAL, CONCEPTO: DEVOLUCION DE RETROACTIVO, CUENTA DE DEPOSITO: CUENTA UNICA DEL TESORO</t>
  </si>
  <si>
    <t>||TRANSFERENCIA DE FONDOS SG NOTA MEFP/VTCP/DGCP/UODP-905/2019 DE 25/09/2019 MEFP REF:PAGO AL CUSTODIO CORRESPONDIENTE AL CUARTO TRIMESTRE DE 2023 FACTURA NO.1298029 REF:BENEF.JMORGAN CHASE BANK PAIS EE.UU. RETENCION MONTO TOTAL USD 54.74X12,5%=USD 6,84 CGO.LIB.00099021001 TGN RECURSOS ORDINARIOS COBRO COMIS.0,10% S/USD 47,90 SWIFT BS220.-UTILES BS50.-</t>
  </si>
  <si>
    <t>00099021001 DEPOSITO DE EFECTIVO, DEPOSITANTE: ERICK FERNANDO ASTULLA  MENDEZ, CONCEPTO: REPOSICION DE TARJETA  RFID, CUENTA DE DEPOSITO: CUENTA UNICA DEL TESORO/DJBR</t>
  </si>
  <si>
    <t>00099021001 DEPOSITO DE EFECTIVO, DEPOSITANTE: JUAN CARLOS FERNANDEZ COLQUE, CONCEPTO: DEVOLUCION  POR TOPE SALARIAL DE JUNIO DEL 2023, CUENTA DE DEPOSITO: CUENTA UNICA DEL TESORO</t>
  </si>
  <si>
    <t>00099021001 DEPOSITO DE EFECTIVO, DEPOSITANTE: JUAN CARLOS FERNANDEZ COLQUE, CONCEPTO: DEVOLUCION  POR TOPE SALARIAL DE JULIO DEL 2023, CUENTA DE DEPOSITO: CUENTA UNICA DEL TESORO</t>
  </si>
  <si>
    <t>00099021001 DEPOSITO DE EFECTIVO, DEPOSITANTE: JUAN CARLOS FERNANDEZ COLQUE, CONCEPTO: DEVOLUCION  POR TOPE SALARIAL DE AGOSTO DEL 2023, CUENTA DE DEPOSITO: CUENTA UNICA DEL TESORO</t>
  </si>
  <si>
    <t>00099021001 DEPOSITO DE EFECTIVO, DEPOSITANTE: JUAN CARLOS FERNANDEZ COLQUE, CONCEPTO: DEVOLUCION  POR TOPE SALARIAL DE SEPTIEMBRE DEL 2023, CUENTA DE DEPOSITO: CUENTA UNICA DEL TESORO</t>
  </si>
  <si>
    <t>00099021001 DEPOSITO DE EFECTIVO, DEPOSITANTE: JUAN CARLOS FERNANDEZ COLQUE, CONCEPTO: DEVOLUCION  POR TOPE SALARIAL DE OCTUBRE DEL 2023, CUENTA DE DEPOSITO: CUENTA UNICA DEL TESORO</t>
  </si>
  <si>
    <t>00099021001 DEPOSITO DE EFECTIVO, DEPOSITANTE: JUAN CARLOS FERNANDEZ COLQUE, CONCEPTO: DEVOLUCION  POR TOPE SALARIAL DE NOVIEMBRE DEL 2023, CUENTA DE DEPOSITO: CUENTA UNICA DEL TESORO</t>
  </si>
  <si>
    <t>00099021001 DEPOSITO DE EFECTIVO, DEPOSITANTE: JUAN CARLOS FERNANDEZ COLQUE, CONCEPTO: DEVOLUCION  POR TOPE SALARIAL DE DICIEMBRE DEL 2023, CUENTA DE DEPOSITO: CUENTA UNICA DEL TESORO</t>
  </si>
  <si>
    <t>00015011108 DEP.DE CHEQ.AJENOS,RET.DE CAM.,CONCEPTO: DEPÓSITO A LA CUT,DEP.: MINISTERIO DE GOBIERNO , PROCEDENCIA: BANCO UNION S.A., CHEQUE: 52439, FECHA DE EMISION:11/03/2024</t>
  </si>
  <si>
    <t>00099021001 DEP.DE CHEQ.AJENOS,RET.DE CAM.,CONCEPTO: CINTHIA HURTADO FLORES,DEP.: BANCO UNION SA , PROCEDENCIA: BANCO UNION S.A., CHEQUE: 202415, FECHA DE EMISION:13/03/2024</t>
  </si>
  <si>
    <t>00099021001 DEP.DE CHEQ.AJENOS,RET.DE CAM.,CONCEPTO: JHOVANA MORALES CHYNO,DEP.: BANCO UNION SA , PROCEDENCIA: BANCO UNION S.A., CHEQUE: 202414, FECHA DE EMISION:13/03/2024</t>
  </si>
  <si>
    <t>00099021001 DEP.DE CHEQ.AJENOS,RET.DE CAM.,CONCEPTO: JHOVANA MORALES CHYNO,DEP.: BANCO UNION SA , PROCEDENCIA: BANCO UNION S.A., CHEQUE: 202413, FECHA DE EMISION:13/03/2024</t>
  </si>
  <si>
    <t>00099021001 DEP.DE CHEQ.AJENOS,RET.DE CAM.,CONCEPTO: DIEGO ARVITO CHUMA,DEP.: BANCO UNION SA , PROCEDENCIA: BANCO UNION S.A., CHEQUE: 202412, FECHA DE EMISION:13/03/2024</t>
  </si>
  <si>
    <t>00099021001 DEP.DE CHEQ.AJENOS,RET.DE CAM.,CONCEPTO: LIMBERTH HINOJOSA FERNANDEZ,DEP.: BANCO UNION SA , PROCEDENCIA: BANCO UNION S.A., CHEQUE: 202410, FECHA DE EMISION:13/03/2024</t>
  </si>
  <si>
    <t>00099021001 DEP.DE CHEQ.AJENOS,RET.DE CAM.,CONCEPTO: BELKY APURI CASTEDO,DEP.: BANCO UNION SA , PROCEDENCIA: BANCO UNION S.A., CHEQUE: 202409, FECHA DE EMISION:13/03/2024</t>
  </si>
  <si>
    <t>00099021001 DEP.DE CHEQ.AJENOS,RET.DE CAM.,CONCEPTO: LINDER  EDIL CUADIA Y CORTEZ,DEP.: BANCO UNION SA , PROCEDENCIA: BANCO UNION S.A., CHEQUE: 202408, FECHA DE EMISION:13/03/2024</t>
  </si>
  <si>
    <t>00099021001 DEP.DE CHEQ.AJENOS,RET.DE NO_CONCILIADO CAM.,CONCEPTO: PAGO INCAPACIDADES TEMPORALES REEMBOLSO MINISTERIO DE ECONOMIA Y FINANAZAS PUBLICAS,DEP.: CAJA NACIONAL DE SALUD , PROCEDENCIA: BANCO UNION S.A., CHEQUE: 35199, FECHA DE EMISION:13/03/2024.
DT - 201 SIT - 148</t>
  </si>
  <si>
    <t>00099021001 DEP.DE CHEQ.AJENOS,RET.DE CAM.,CONCEPTO: PAGO INCAPACIDADES TEMPORALES REEMBOLSOS MINISTERIO DE ECONOMIA Y FINANZAS PUBLICAS,DEP.: CAJA NACIONAL DE SALUD , PROCEDENCIA: BANCO UNION
S.A., CHEQUE: 35200, FECHA DE EMISION:13/03/2024.
DT - 201 SIT - 146</t>
  </si>
  <si>
    <t>00099021001 DEP.DE CHEQ.AJENOS,RET.DE CAM.,CONCEPTO: PAGO INCAPACIDADES TEMPORALES REEMBOLSO MINISTERIO DE ECONOMIA Y FINANZAS PUBLICAS,DEP.: CAJA NACIONAL DE SALUD , PROCEDENCIA: BANCO UNION
S.A., CHEQUE: 35202, FECHA DE EMISION:13/03/2024.
DT - 201 SIT - 156</t>
  </si>
  <si>
    <t>00099021001 DEP.DE CHEQ.AJENOS,RET.DE CAM.,CONCEPTO: PAGO POR INCAPACIDADES TEMPORALES REEMBOLSO MINISTERIO DE ECONOMIA Y FINANZAS PUBLICAS,DEP.: CAJA NACIONAL DE SALUD , PROCEDENCIA: BANCO UNION
S.A., CHEQUE: 35201, FECHA DE EMISION:13/03/2024.
DT - 201 SIT - 157</t>
  </si>
  <si>
    <t>00099021001 DEP.DE CHEQ.AJENOS,RET.DE CAM.,CONCEPTO: PAGOMPOR INCAPACIDADES TEMPORALES REEMBOLSO MINISTERIO DE ECONOMIA Y FINANZAS PUBLICAS,DEP.: CAJA NACIONAL DE SALUD , PROCEDENCIA: BANCO UNION S.A., CHEQUE: 35203, FECHA DE EMISION:13/03/2024.
DT - 279 SIT - 140</t>
  </si>
  <si>
    <t>00342012001 DEPOSITO DE EFECTIVO, DEPOSITANTE: AGENCIA ESTATAL DE VIVIENDA, CONCEPTO: POR AJUSTE DE RETENCION DE CUMPLIMIENTO DE CONTRATO, CUENTA DE DEPOSITO: CUENTA UNICA DEL TESORO</t>
  </si>
  <si>
    <t>00099021001 DEPOSITO DE EFECTIVO, DEPOSITANTE: ALVARO MARCO ANTONIO CABA OLIVAREZ, CONCEPTO: CITE:MEFP/VTCP/UAIS-CPI/N°030/2016 REGULARIZACION: NOVIEMBRE-DICIEMBRE 2023, CUENTA DE DEPOSITO: CUENTA UNICA DEL TESORO</t>
  </si>
  <si>
    <t>00099021001 DEPOSITO DE EFECTIVO, DEPOSITANTE: LILY NORAH FERNANDEZ CALLEJAS, CONCEPTO: REVERSION DE BOLETA HABER MENSUAL FEBRERO, CUENTA DE DEPOSITO: CUENTA UNICA DEL TESORO</t>
  </si>
  <si>
    <t>00099021001 DEPOSITO DE EFECTIVO, DEPOSITANTE: GEOVANY JULIO GONZALESPORTAL ALTAMIRANO, CONCEPTO: REPOSICION DE TARJETA  RFID  POR PERDIDA, CUENTA DE DEPOSITO: CUENTA UNICA DEL TESORO</t>
  </si>
  <si>
    <t>PAGO A CAF PRÉSTAMO CFA009545 VCTO. 14-03-2024 POR CUENTA DE TGN , NTI. 018407 VALOR 14-03-2024 CAPITAL USD 71.954,55 INTERESES USD 44.813,58 COMISIONES USD 152.910,08 CTA. 3987 CUENTA UNICA DEL TESORO LIB. 00099021001 REF.: COMISIONES BANCARIAS</t>
  </si>
  <si>
    <t>TRANSFERENCIA DEL EXTERIOR SEGUN SWIFT NOS. 4091-4090 DE FECHA 14/03/2024 ORDENANTE: COMERCIAL MINERALS CO SPA, FECHA VALOR 14/03/2024 REF:YLB-GCO-005-ODV/24-VEX LIB. 00597012001 RECURSOS PROPIOS VENTAS YLB</t>
  </si>
  <si>
    <t>COBRO COSTOS DE PAPELERIA SEGUN TRANSFERENCIA DEL EXTERIOR POR ORDEN DE COMERCIAL MINERALS CO SPA, FECHA VALOR 14/03/2024 REF:YLB-GCO-005-ODV/24-VEX LIB. 00597032001 YLB-COMERCIALIZACION DE DIVERSAS SALES</t>
  </si>
  <si>
    <t>00576012002 DEPOSITO DE EFECTIVO, DEPOSITANTE: CARTONBOL, CONCEPTO: SALDO POR LA ADQUISICION DE CAJAS- EMPRESA FOSKO SA, CUENTA DE DEPOSITO: CUENTA UNICA DEL TESORO</t>
  </si>
  <si>
    <t>00099021001 DEP.DE CHEQ.AJENOS,RET.DE CAM.,CONCEPTO: CAROLINA ALDANA SILVA,DEP.: BANCO UNION S.A. , PROCEDENCIA: BANCO UNION S.A., CHEQUE: 202417, FECHA DE EMISION:14/03/2024</t>
  </si>
  <si>
    <t>00099021001 DEP.DE CHEQ.AJENOS,RET.DE CAM.,CONCEPTO: REEMBOLSO POR BAJAS MEDICAS PARA:AUTORIDAD  PLURINACIONAL DE LA MADRE TIERRA,DEP.: CAJA DE SALUD CORDES , PROCEDENCIA: BANCO UNION S.A., CHEQUE: 35516, FECHA DE EMISION:29/02/2024</t>
  </si>
  <si>
    <t>00099021001 DEPOSITO DE EFECTIVO, DEPOSITANTE: YANNET CHOQUE CHOQUE, CONCEPTO: DEVOLUCION DE VIATICOS - PREVENTIVOS N°10010, CUENTA DE DEPOSITO: CUENTA UNICA DEL TESORO/DJBR</t>
  </si>
  <si>
    <t>00099021001 DEPOSITO DE EFECTIVO, DEPOSITANTE: JAVIER LUIZAGA VASQUEZ CI 6537495, CONCEPTO: DEVOLUCION DE VIATICOS PREVENTIVO N° 9777, CUENTA DE DEPOSITO: CUENTA UNICA DEL TESORO</t>
  </si>
  <si>
    <t>00099021001 DEPOSITO DE EFECTIVO, DEPOSITANTE: REYNALDO SOLANO JUSTO CI: 4927549, CONCEPTO: DEVOLUCION DE VIATICOS - PREVENTIVO N°9912, CUENTA DE DEPOSITO: CUENTA UNICA DEL TESORO</t>
  </si>
  <si>
    <t>00423012001 DEPOSITO DE EFECTIVO, DEPOSITANTE: MIGUEL ANGEL MAMANIO SAICO, CONCEPTO: DEVOLUCION DE FONDOS, CUENTA DE DEPOSITO: CUENTA UNICA DEL TESORO</t>
  </si>
  <si>
    <t>00099021001 DEPOSITO DE EFECTIVO, DEPOSITANTE: MARIA ESTELA COLEONI SUAREZ CI 3171137, CONCEPTO: REVERSION SALARIO FEBRERO 2024, CUENTA DE DEPOSITO: CUENTA UNICA DEL TESORO</t>
  </si>
  <si>
    <t>TRANSFERENCIA DEL EXTERIOR SEGUN SWIFT NOS.4096-4128 DE FECHA 15/03/2024 ORDENANTE: FERTILIZANTES DEL SUR SAC, FECHA VALOR 14/03/2024 REF:PAGO ODV 045-2024 LIB. 00597012001 RECURSOS PROPIOS VENTAS YLB</t>
  </si>
  <si>
    <t>TRANSFERENCIA DEL EXTERIOR SEGUN SWIFT NOS.4097-4129 DE FECHA 15/03/2024 ORDENANTE: FERTILIZANTES DEL SUR SAC, FECHA VALOR 14/03/2024 REF:PAGO ODV 028/2024 LIB. 00597012001 RECURSOS PROPIOS VENTAS YLB</t>
  </si>
  <si>
    <t>COBRO COSTOS DE PAPELERIA SEGUN TRANSFERENCIA DEL EXTERIOR POR ORDEN DE FERTILIZANTES DEL SUR SAC, FECHA VALOR 14/03/2024 REF:PAGO ODV 045-2024 LIB. 00597032001 YLB-COMERCIALIZACION DE DIVERSAS SALES</t>
  </si>
  <si>
    <t>COBRO COSTOS DE PAPELERIA SEGUN TRANSFERENCIA DEL EXTERIOR POR ORDEN DE FERTILIZANTES DEL SUR SAC, FECHA VALOR 14/03/2024 REF:PAGO ODV 028/2024 LIB. 00597032001 YLB-COMERCIALIZACION DE DIVERSAS SALES</t>
  </si>
  <si>
    <t>PAGO A IDA PRÉSTAMO 5454-BO VCTO. 15-03-2024 POR CUENTA DE TGN , NTI. 018424 VALOR 15-03-2024 CAPITAL USD 34.595,61 INTERESES USD 27.457,84 CTA. 3987 CUENTA UNICA DEL TESORO LIB. 00099021001 REF.: COMISIONES BANCARIAS</t>
  </si>
  <si>
    <t>PAGO A FONPLATA PRÉSTAMO BOL 35/2022 VCTO. 15-03-2024 POR CUENTA DE TGN , NTI. 018601 VALOR 15-03-2024 INTERESES USD 1.034.104,47 COMISIONES USD 23.465,70 CTA. 3987 CUENTA UNICA DEL TESORO LIB. 00099021001 REF.: COMISIONES BANCARIAS</t>
  </si>
  <si>
    <t>PAGO A FONPLATA PRÉSTAMO BOL 35/2022 VCTO. 15-03-2024 POR CUENTA DE TGN , NTI. 018601 VALOR 15-03-2024 INTERESES USD 1.034.104,47 COMISIONES USD 23.465,70 CTA. 3987 CUENTA UNICA DEL TESORO LIB. 00099021001</t>
  </si>
  <si>
    <t>PAGO A FONPLATA PRÉSTAMO BOL 32/2018 VCTO. 15-03-2024 POR CUENTA DE TGN , NTI. 018559 VALOR 15-03-2024 CAPITAL USD 3.095.238,10 INTERESES USD 2.701.806,37 CTA. 3987 CUENTA UNICA DEL TESORO LIB. 00099021001 REF.: COMISIONES BANCARIAS</t>
  </si>
  <si>
    <t>PAGO A FONPLATA PRÉSTAMO BOL 32/2018 VCTO. 15-03-2024 POR CUENTA DE TGN , NTI. 018559 VALOR 15-03-2024 CAPITAL USD 3.095.238,10 INTERESES USD 2.701.806,37 CTA. 3987 CUENTA UNICA DEL TESORO LIB. 00099021001</t>
  </si>
  <si>
    <t>PAGO A FONPLATA PRÉSTAMO BOL32/2018 II VCTO. 15-03-2024 POR CUENTA DE TGN , NTI. 018560 VALOR 15-03-2024 CAPITAL USD 1.649.523,81 INTERESES USD 1.342.783,24 CTA. 3987 CUENTA UNICA DEL TESORO LIB. 00099021001 REF.: COMISIONES BANCARIAS</t>
  </si>
  <si>
    <t>PAGO A FONPLATA PRÉSTAMO BOL32/2018 II VCTO. 15-03-2024 POR CUENTA DE TGN , NTI. 018560 VALOR 15-03-2024 CAPITAL USD 1.649.523,81 INTERESES USD 1.342.783,24 CTA. 3987 CUENTA UNICA DEL TESORO LIB. 00099021001</t>
  </si>
  <si>
    <t>PAGO A FONPLATA PRÉSTAMO BOL 33/2019 VCTO. 15-03-2024 POR CUENTA DE TGN , NTI. 018562 VALOR 15-03-2024 CAPITAL USD 1.526.671,99 INTERESES USD 1.273.150,25 COMISIONES USD 19.711,15 CTA. 3987 CUENTA UNICA DEL TESORO LIB. 00099021001 REF.: COMISIONES BANCARIAS</t>
  </si>
  <si>
    <t>PAGO A FONPLATA PRÉSTAMO BOL 34/2021 VCTO. 15-03-2024 POR CUENTA DE TGN , NTI. 018567 VALOR 15-03-2024 INTERESES USD 2.584.483,80 COMISIONES USD 60.858,76 CTA. 3987 CUENTA UNICA DEL TESORO LIB. 00099021001 REF.: COMISIONES BANCARIAS</t>
  </si>
  <si>
    <t>PAGO A FONPLATA PRÉSTAMO BOL 34/2021 VCTO. 15-03-2024 POR CUENTA DE TGN , NTI. 018567 VALOR 15-03-2024 INTERESES USD 2.584.483,80 COMISIONES USD 60.858,76 CTA. 3987 CUENTA UNICA DEL TESORO LIB. 00099021001</t>
  </si>
  <si>
    <t>PAGO A FONPLATA PRÉSTAMO BOL 33/2019 VCTO. 15-03-2024 POR CUENTA DE TGN , NTI. 018562 VALOR 15-03-2024 CAPITAL USD 1.526.671,99 INTERESES USD 1.273.150,25 COMISIONES USD 19.711,15 CTA. 3987 CUENTA UNICA DEL TESORO LIB. 00099021001</t>
  </si>
  <si>
    <t>||PAGO PRÉSTAMO IDA 2013-BO VCTO. 15-03-2024 POR CUENTA DE COMIBOL, SEGÚN NOTA CITE: UNTE-061/2024 DEL 12/MAR/2024, CAPITAL DEG134.859,00 INTERESES DEG 5.562,93. LIBRETA NRO. 00099021001-RECURSOS ORDINARIOS (3987) MDRI</t>
  </si>
  <si>
    <t>00099021001 DEP.DE CHEQ.AJENOS,RET.DE CAM.,CONCEPTO: PAGO POR INCAPACIDAD TEMPORAL  REEMBOLSO  MINISTERIO DE ECONOMIA  Y FINANZAS PUBLICAS,DEP.: CAJA NACIONAL DE SALUD , PROCEDENCIA: BANCO UNION S.A., CHEQUE: 35216, FECHA DE EMISION:15/03/2024</t>
  </si>
  <si>
    <t>00099021001 DEP.DE CHEQ.AJENOS,RET.DE CAM.,CONCEPTO: PEDRO RIOS ROJAS,DEP.: BANCO UNION SA , PROCEDENCIA: BANCO UNION S.A., CHEQUE: 202420, FECHA DE EMISION:15/03/2024</t>
  </si>
  <si>
    <t>00099021001 DEPOSITO DE EFECTIVO, DEPOSITANTE: DELIA EUGENIA MAMANI COLMENA, CONCEPTO: REVERSION DE BOLETA  HABER MENSUAL - FEBRERO 2024, CUENTA DE DEPOSITO: CUENTA UNICA DEL TESORO</t>
  </si>
  <si>
    <t>00099021001 DEPOSITO DE EFECTIVO, DEPOSITANTE: JACINTO CALLE CORNEJO, CONCEPTO: DEVOLUCION, NO CORRESPONDE EL SUELDO, CUENTA DE DEPOSITO: CUENTA UNICA DEL TESORO</t>
  </si>
  <si>
    <t>00099021001 DEPOSITO DE EFECTIVO, DEPOSITANTE: EVA GLORIA CHUQUIMIA MAMANI, CONCEPTO: DEVOLUCION DEL BOLETO A LIMA Y SU CAMBIO DEL MES DE DICIEMBRE DE LA GESTION 2023, CUENTA DE DEPOSITO: CUENTA UNICA DEL TESORO/DJBR</t>
  </si>
  <si>
    <t>00099021001 DEPOSITO DE EFECTIVO, DEPOSITANTE: LUIS SANTIAGO CATERING Y EVENTOS, CONCEPTO: PAGO DE SERVICIOS BASICOS DEL COMEDOR CAMARA DE DIPUTADOS, CUENTA DE DEPOSITO: CUENTA UNICA DEL TESORO</t>
  </si>
  <si>
    <t>PAGO A CAF PRÉSTAMO CFA011694 VCTO. 18-03-2024 POR CUENTA DE TGN , NTI. 018494 VALOR 18-03-2024 INTERESES USD 86.356,05 COMISIONES USD 153.707,65 CTA. 3987 CUENTA UNICA DEL TESORO LIB. 00099021001 REF.: COMISIONES BANCARIAS</t>
  </si>
  <si>
    <t>NUMERO DE LIBRETA CUT: 00099021001 OPERACIÓN E18 TRANSFERENCIA DEL SISTEMA FINANCIERO POR CUENTA DE TERCEROS A LA CUT concepto de conciliación de compensacion de fracción complementaria-conciliación octubre 2023</t>
  </si>
  <si>
    <t>NUMERO DE LIBRETA CUT: 00099021001 OPERACIÓN E18 TRANSFERENCIA DEL SISTEMA FINANCIERO POR CUENTA DE TERCEROS A LA CUT conciliación de compensación de cotizaciones mensual octubre 2023</t>
  </si>
  <si>
    <t>PAGO A BID PRÉSTAMO 1075-SF-BO VCTO. 18-03-2024 POR CUENTA DE FNDR SEGÚN NOTA COD.LIQ. 018484 DE FECHA 15-03-2024, VALOR 18-03-2024 CAPITAL USD 42.924,39 INTERESES USD 14.965,05 LIBRETA NRO. 00099021001 TGN-RECURSOS ORDINARIOS - 3987 - MDRI</t>
  </si>
  <si>
    <t>||REGULARIZACIÓN COBRO COMISIONES DEL BANQUERO S/G NOTA BCB-GOI-SOEXT-DOCC-2024-214 DE 13/03/2024 DIRIGIDA AL MIN.RR.EE.REF.: SOLIC.NO.043791-17663 TRANSF.POR USD 4.571,75 A F/VICECONSULADO DEL ESTADO PLURINAL.DE BOLIVIA EN PILAR COMISIONES DEL BANQUERO POR USD 60.- LIB.00010011102 MINISTERIO DE RELACIONES EXTERIORES  GESTORÍA CONSULAR LEY N°3108 EQUIV.A USD 60.-</t>
  </si>
  <si>
    <t>00099021001 DEP.DE CHEQ.AJENOS,RET.DE CAM.,CONCEPTO: DEVOLUCION PASAJES AEREOS,DEP.: USCAMAITA SAIRE HENRY JULIO , PROCEDENCIA: BANCO UNION S.A., CHEQUE: 1140, FECHA DE EMISION:15/03/2024</t>
  </si>
  <si>
    <t>00099021001 DEP.DE CHEQ.AJENOS,RET.DE CAM.,CONCEPTO: EDDY GUTIERREZ CHOQUETICLLA,DEP.: BANCO UNION SA , PROCEDENCIA: BANCO UNION S.A., CHEQUE: 202423, FECHA DE EMISION:18/03/2024</t>
  </si>
  <si>
    <t>00099021001 DEP.DE CHEQ.AJENOS,RET.DE CAM.,CONCEPTO: AMALIA AVILA CHAO,DEP.: BANCO UNION SA , PROCEDENCIA: BANCO UNION S.A., CHEQUE: 202425, FECHA DE EMISION:18/03/2024</t>
  </si>
  <si>
    <t>00099021001 DEPOSITO DE EFECTIVO, DEPOSITANTE: A.A.P.S., CONCEPTO: DEVOLUCION DE FONDOS (VIATICOS), CUENTA DE DEPOSITO: CUENTA UNICA DEL TESORO</t>
  </si>
  <si>
    <t>00099021001 DEPOSITO DE EFECTIVO, DEPOSITANTE: VIVIANA GUAMAN FLORES, CONCEPTO: REVERSION DE BOLETA, CUENTA DE DEPOSITO: CUENTA UNICA DEL TESORO</t>
  </si>
  <si>
    <t>COBRO DE||ÚTILES DE ESCRITORIO POR REGISTRO DEL COMPROBANTE CONTABLE N°1087512 DE LA FECHA SG MEFP/VTCP/DGCP/UODP/N°671/2022 POR RECEPCIÓN DE FONDOS DEL EXTERIOR, ORDENANTE: BLADEX, REMESA: PAGO DIVIDENDOS A LAS ACCIONES COMUNES DE BLADEX IV TRIM 2023 A 0.500 POR ACCIÓN COSTO ÚTILES DE ESCRITORIO DE LA CUT N°3987, LIBRETA N° 00099021001 TGN-RECURSOS ORDINARIOS</t>
  </si>
  <si>
    <t>00041031107 DEPOSITO DE EFECTIVO, DEPOSITANTE: ELIEZER ANDREI QUISBERT CAMA, CONCEPTO: DEVOLUCION RECURSOS NO UTILIZADOS (PASAJES TERRESTRES), CUENTA DE DEPOSITO: CUENTA UNICA DEL TESORO</t>
  </si>
  <si>
    <t>00099021001 DEPOSITO DE EFECTIVO, DEPOSITANTE: EDSON CARLOS FERREIRA ESPINOZA, CONCEPTO: DEVOLUCION PAGO HABERES OCTUBRE 2023, CUENTA DE DEPOSITO: CUENTA UNICA DEL TESORO/DJBR</t>
  </si>
  <si>
    <t>00099021001 DEPOSITO DE EFECTIVO, DEPOSITANTE: EDSON CARLOS FERREIRA ESPINOZA, CONCEPTO: DEVOLUCION PAGO HABERES NOVIEMBRE 2023, CUENTA DE DEPOSITO: CUENTA UNICA DEL TESORO/DJBR</t>
  </si>
  <si>
    <t>00099021001 DEPOSITO DE EFECTIVO, DEPOSITANTE: EDSON CARLOS FERREIRA ESPINOZA, CONCEPTO: DEVOLUCION PAGO DE HABERES DICIEMBRE 2023, CUENTA DE DEPOSITO: CUENTA UNICA DEL TESORO/DJBR</t>
  </si>
  <si>
    <t>00099021001 DEP.DE CHEQ.AJENOS,RET.DE CAM.,CONCEPTO: BANCO UNION S.A.,DEP.: NOEMI SARA FLORES FLORES , PROCEDENCIA: BANCO UNION S.A., CHEQUE: 202426, FECHA DE EMISION:19/03/2024</t>
  </si>
  <si>
    <t>00099021001 DEPOSITO DE EFECTIVO, DEPOSITANTE: ERWIN SIMON CALLISAYA  MACEDO, CONCEPTO: REVERSION  DE BOLETA HABER MENSUAL, CUENTA DE DEPOSITO: CUENTA UNICA DEL TESORO/DJBR</t>
  </si>
  <si>
    <t>00099021001 DEPOSITO DE EFECTIVO, DEPOSITANTE: LOURDES ALIAGA ZAPATA, CONCEPTO: DOBLE PERCEPCION DEL MES MARZO DEL 2024, CUENTA DE DEPOSITO: CUENTA UNICA DEL TESORO</t>
  </si>
  <si>
    <t>00597012001 DEPOSITO DE EFECTIVO, DEPOSITANTE: YACIMIENTOS DEL LITIO BOLIVIANOS, CONCEPTO: DEVOLUCION DE SUELDOS, CUENTA DE DEPOSITO: CUENTA UNICA DEL TESORO</t>
  </si>
  <si>
    <t>||PAGO A EXIMBANK COREA PRÉSTAMO EDCF NO. BOL-1 VCTO. 20/03/2024 POR CUENTA DEL TGN, SEGÚN MENSAJE SWIFT N° 4375 Y AUTORIZACIÓN S/G COD.LIQ. 018462 DE FECHA 14-03-2024, VALOR 20-03-2024 CAPITAL KRW593.825.000 INTERESES KRW111.037.140 LIB. 00099021001 TGN-RECURSOS ORDINARIOS (3987) REF.: COMISIONES BANCARIAS</t>
  </si>
  <si>
    <t>00099021001 DEP.DE CHEQ.AJENOS,RET.DE CAM.,CONCEPTO: PAGO INCAPACIDADES TEMPORALES (REEMBOLSO) MINISTERIO DE ECONOMIA Y FINANZAS  PUBLICAS,DEP.: CAJA NACIONAL DE SALUD , PROCEDENCIA: BANCO UNION S.A., CHEQUE: 35217, FECHA DE EMISION:19/03/2024</t>
  </si>
  <si>
    <t>00086051101 DEP.DE CHEQ.AJENOS,RET.DE CAM.,CONCEPTO: SEGUNDO PAGO CONTRAPARTE PROYECTO EXTENSION RED AGUA POTABLE CHICANI-CHINCHAYA FASE II,DEP.: EPSAS  SA , PROCEDENCIA: BANCO DE CREDITO DE BOLIVIA S.A., CHEQUE: 20654, FECHA DE EMISION:14/03/2024</t>
  </si>
  <si>
    <t>00099021001 DEPOSITO DE EFECTIVO, DEPOSITANTE: ALICIA FLORES MOSTACEDO, CONCEPTO: DEVOLUCION DE SUELDOS Y SALARIOS MES DE ENERO 24 FUENTE 10, CUENTA DE DEPOSITO: CUENTA UNICA DEL TESORO/DJBR</t>
  </si>
  <si>
    <t>00099021001 DEPOSITO DE EFECTIVO, DEPOSITANTE: ALICIA FLORES MOSTACEDO CI: 10309261, CONCEPTO: DEVOLUCION DE SUELDOS Y SALARIOS MES DE FEBRERO 24 FUENTE 10, CUENTA DE DEPOSITO: CUENTA UNICA DEL TESORO/DJBR</t>
  </si>
  <si>
    <t>00099021001 DEPOSITO DE EFECTIVO, DEPOSITANTE: RAMON MACOCHAPI TICONA, CONCEPTO: DUODECIMAS  DE AGUINALDO 2023, CUENTA DE DEPOSITO: CUENTA UNICA DEL TESORO</t>
  </si>
  <si>
    <t>00099021001 DEPOSITO DE EFECTIVO, DEPOSITANTE: MINERVA ZILVETI CARBALLO, CONCEPTO: DEVOLUCION PASAJE AEREO (PENALIDAD Y REAJUSTE TARIFARIO), CUENTA DE DEPOSITO: CUENTA UNICA DEL TESORO/DJBR</t>
  </si>
  <si>
    <t>00099021001 DEPOSITO DE EFECTIVO, DEPOSITANTE: IRENE HURTADO ESCOBAR, CONCEPTO: DEVOLUCION DE HABER MENSUAL, CUENTA DE DEPOSITO: CUENTA UNICA DEL TESORO</t>
  </si>
  <si>
    <t>00099021001 DEPOSITO DE EFECTIVO, DEPOSITANTE: A.J.-EDGAR CHOQUE CASTRO, CONCEPTO: DEVOLUCION, CUENTA DE DEPOSITO: CUENTA UNICA DEL TESORO/DJBR</t>
  </si>
  <si>
    <t>00078034207 DEP.DE CHEQ.AJENOS,RET.DE CAM.,CONCEPTO: DEPÓSITO DEL TALLER HIDROTEST POR CONCLUSION DE CONTRATO,DEP.: EEC - GNV , PROCEDENCIA: BANCO UNION S.A., CHEQUE: 288, FECHA DE EMISION:18/03/2024</t>
  </si>
  <si>
    <t>00078034201 DEP.DE CHEQ.AJENOS,RET.DE CAM.,CONCEPTO: DEPÓSITO PROPIETARIOS DE VEHICULOS, DESMONTAJE U LICENCIA SGH ENERO 2024,DEP.: EEC - GNV , PROCEDENCIA: BANCO UNION S.A., CHEQUE: 287, FECHA DE EMISION:18/03/2024</t>
  </si>
  <si>
    <t>00099021001 DEPOSITO DE EFECTIVO, DEPOSITANTE: GROVER BUSTAMANTE, CONCEPTO: TARJETA MAGNETICA ASCENSORES, CUENTA DE DEPOSITO: CUENTA UNICA DEL TESORO/DJBR</t>
  </si>
  <si>
    <t>00099021001 DEP.DE CHEQ.AJENOS,RET.DE CAM.,CONCEPTO: REEMBOLSO DE BAJAS MEDICAS POR INCAPACIDAD TEMPORAL ENERO/2024 A.F.E.,DEP.: CAJA DE SALUD DE LA BANCA PRIVADA , PROCEDENCIA: BANCO NACIONAL DE BOLIVIA S.A., CHEQUE: 9877590, FECHA DE EMISION:15/03/2024</t>
  </si>
  <si>
    <t>00099021001 DEPOSITO DE EFECTIVO, DEPOSITANTE: GROVER BUSTAMANTE, CONCEPTO: TARJETA MAGNETICA PUERTAS, CUENTA DE DEPOSITO: CUENTA UNICA DEL TESORO/DJBR</t>
  </si>
  <si>
    <t>00099021001 DEP.DE CHEQ.AJENOS,RET.DE CAM.,CONCEPTO: REEMBOLSO POR BAJAS MEDICAS PARA : AUTORIDAD  DE  REGULACION Y FISCALIZACION DE TELECOMUNICACIONES,DEP.: CAJA DE SALUD CORDES , PROCEDENCIA: BANCO UNION S.A., CHEQUE: 35517, FECHA DE EMISION:29/02/2024</t>
  </si>
  <si>
    <t>00206044302 DEPOSITO DE EFECTIVO, DEPOSITANTE: MARIA STEFFANY CAMBARA SALVATIERRA, CONCEPTO: DEVOLUCION DE HONORARIOS, CUENTA DE DEPOSITO: CUENTA UNICA DEL TESORO</t>
  </si>
  <si>
    <t>PAGO A BID PRÉSTAMO 2786/BL-BO VCTO. 22-03-2024 POR CUENTA DE TGN , NTI. 018671 VALOR 22-03-2024 INTERESES USD 15.862,19 CTA. 3987 CUENTA UNICA DEL TESORO LIB. 00099021001 REF.: COMISIONES BANCARIAS</t>
  </si>
  <si>
    <t>NUMERO DE LIBRETA CUT: 00099021001 OPERACIÓN E75 TRANSFERENCIA DE LA CUENTA FISCAL BUN A LA CUT EN MN TRANSF. DE FDOS.A SOL. G.A.M. VILLA CHARCAS CITE:OFI-NÂ°210/2024 TRANSF. A LA CUENTA CUT LIBRETA 00099021001</t>
  </si>
  <si>
    <t>REGULARIZACION DE TRANSFERENCIA DEL EXTERIOR SEGUN SWIFT NO.4489 Y NO.4488 DE FECHA 22/03/2024 ORDENANTE: FERTIMAX INDUSTRIAS Y SERVICIOS (PY/ASUNCION) REF.: CRED S064081395A201 GTD - 0473777 ORDEN DE VENTA YLB-GCO-0048-ODV/24-VEX LIB. 00597012001 RECURSOS PROPIOS VENTAS YLB</t>
  </si>
  <si>
    <t>COBRO COSTOS DE PAPELERIA POR REGULARIZACION DE TRANSFERENCIA DEL EXTERIOR POR ORDEN DE FERTIMAX INDUSTRIAS Y SERVICIOS (PY/ASUNCION) REF.: CRED S064081395A201 GTD - 0473777 ORDEN DE VENTA YLB-GCO-0048-ODV/24-VEX LIB. 00597032001 YLB-COMERCIALIZACION DE DIVERSAS SALES</t>
  </si>
  <si>
    <t>00099021001 DEPOSITO DE EFECTIVO, DEPOSITANTE: JORGE  DANIEL MORALES  MAMANI, CONCEPTO: DEVOLUCION DE VIATICOS  ASIGNADOS, CUENTA DE DEPOSITO: CUENTA UNICA DEL TESORO/DJBR</t>
  </si>
  <si>
    <t>00099021001 DEP.DE CHEQ.AJENOS,RET.DE CAM.,CONCEPTO: PAGO POR DESCUENTO RECURSOS PUBLICOS,DEP.: CAJA NACIONAL DE SALUD , PROCEDENCIA: BANCO UNION S.A., CHEQUE: 74256, FECHA DE EMISION:20/03/2024</t>
  </si>
  <si>
    <t>00099021001 DEP.DE CHEQ.AJENOS,RET.DE CAM.,CONCEPTO: PAGO INCAPACIDADES TEMPORALES (REEMBOLSO) MINISTERIO DE ECONOMIA Y FINANZAS PUBLICAS,DEP.: CAJA NACIONAL DE SALUD , PROCEDENCIA: BANCO UNION S.A., CHEQUE: 35258, FECHA DE EMISION:21/03/2024</t>
  </si>
  <si>
    <t>00099021001 DEP.DE CHEQ.AJENOS,RET.DE CAM.,CONCEPTO: PAGO INCAPACIDADES TEMPORALES (REEMBOLSO) MINISTERIO DE ECONOMIA Y FINANZAS PUBLICAS,DEP.: CAJA NACIONAL DE SALUD , PROCEDENCIA: BANCO UNION S.A., CHEQUE: 35260, FECHA DE EMISION:21/03/2024</t>
  </si>
  <si>
    <t>00099021001 DEP.DE CHEQ.AJENOS,RET.DE CAM.,CONCEPTO: PAGO INCAPACIDADES TEMPORALES (REEMBOLSO) MINISTERIO DE ECONOMIA Y FINANZAS PUBLICAS,DEP.: CAJA NACIONAL DE SALUD , PROCEDENCIA: BANCO UNION S.A., CHEQUE: 35259, FECHA DE EMISION:21/03/2024</t>
  </si>
  <si>
    <t>NUMERO DE LIBRETA CUT: 00597029203 OPERACIÓN E18 TRANSFERENCIA DEL SISTEMA FINANCIERO POR CUENTA DE TERCEROS A LA CUT SOL INSDUSTRIA METALURGICA CARLOS CABALL</t>
  </si>
  <si>
    <t>PAGO A BID PRÉSTAMO 1116-SF-BO VCTO. 25-03-2024 POR CUENTA DE GOB.AUT.DEPT.TARIJA SEGÚN NOTA COD.LIQ. 018493 DE FECHA 18-03-2024, VALOR 25-03-2024 CAPITAL USD 7.531,83 INTERESES USD 2.925,67 LIBRETA NRO.00099021001 TGN - RECURSOS ORDINARIOS 3987 - ALIVIO MDRI</t>
  </si>
  <si>
    <t>00548132001 DEPOSITO DE EFECTIVO, DEPOSITANTE: ROBERTO HUAÑAPACO GUTIERREZ, CONCEPTO: DEVOLUCION DEL 13% POR VIATICOS, CUENTA DE DEPOSITO: CUENTA UNICA DEL TESORO</t>
  </si>
  <si>
    <t>00099021001 DEPOSITO DE EFECTIVO, DEPOSITANTE: ROSALIO MAMANI MAMANI, CONCEPTO: DEVOLUCION DE HABERES PERCIBIDOS INDEBIDAMENTE, EN FAVOR DE TGN, CUENTA DE DEPOSITO: CUENTA UNICA DEL TESORO/DJBR</t>
  </si>
  <si>
    <t>00041031107 DEPOSITO DE EFECTIVO, DEPOSITANTE: WILMER PACIFICO POMA MAQUERA, CONCEPTO: DEVOLUCION DE RECURSOS NO UTILIZADOS PASAJES, CUENTA DE DEPOSITO: CUENTA UNICA DEL TESORO</t>
  </si>
  <si>
    <t>00099021001 DEP.DE CHEQ.AJENOS,RET.DE CAM.,CONCEPTO: ISABEL ICHASO SAUCEDO,DEP.: BANCO UNION S.A. , PROCEDENCIA: BANCO UNION S.A., CHEQUE: 202431, FECHA DE EMISION:26/03/2024</t>
  </si>
  <si>
    <t>00423012001 DEP.DE CHEQ.AJENOS,RET.DE CAM.,CONCEPTO: CONVENIO INTERINSTITUCIONAL,DEP.: UNIVALLE S.A. , PROCEDENCIA: BANCO NACIONAL DE BOLIVIA S.A., CHEQUE: 4370, FECHA DE EMISION:18/03/2024</t>
  </si>
  <si>
    <t>00099021001 DEP.DE CHEQ.AJENOS,RET.DE CAM.,CONCEPTO: HONORABLE CAMARA DE DIPUTADOS,DEP.: CAJA PETROLERA DE SALUD-OFICINA CENTRAL , PROCEDENCIA: BANCO UNION S.A., CHEQUE: 21575, FECHA DE EMISION:26/03/2024</t>
  </si>
  <si>
    <t>00099021001 DEP.DE CHEQ.AJENOS,RET.DE CAM.,CONCEPTO: AGETIC,DEP.: CAJA PETROLERA DE SALUD-OFICINA CENTRAL , PROCEDENCIA: BANCO UNION S.A., CHEQUE: 21583, FECHA DE EMISION:26/03/2024</t>
  </si>
  <si>
    <t>00047081101 DEP.DE CHEQ.AJENOS,RET.DE CAM.,CONCEPTO: SENASAG,DEP.: CAJA PETROLERA DE SALUD-OFICINA CENTRAL , PROCEDENCIA: BANCO UNION S.A., CHEQUE: 21582, FECHA DE EMISION:26/03/2024</t>
  </si>
  <si>
    <t>00423012001 DEP.DE CHEQ.AJENOS,RET.DE CAM.,CONCEPTO: CONVENIO INTERINSTITUCIONAL,DEP.: UNIVALLE S.A. , PROCEDENCIA: BANCO NACIONAL DE BOLIVIA S.A., CHEQUE: 4371, FECHA DE EMISION:18/03/2024</t>
  </si>
  <si>
    <t>00099021001 DEP.DE CHEQ.AJENOS,RET.DE CAM.,CONCEPTO: AUTORIDAD DE FISCALIZACION Y CONTROL SOCIAL EMPRESAS,DEP.: CAJA PETROLERA DE SALUD-OFICINA CENTRAL , PROCEDENCIA: BANCO UNION S.A., CHEQUE: 21581, FECHA DE EMISION:26/03/2024</t>
  </si>
  <si>
    <t>00099021001 DEP.DE CHEQ.AJENOS,RET.DE CAM.,CONCEPTO: DEVOLUCION SALDO NO EJECUTADO GAMSH PROGRAMA  BOLIVIA CAMBIA,DEP.: GOBIERNO AUTONOMO MUNICIPAL DE SANTIAGO DE HUATA , PROCEDENCIA: BANCO UNION S.A., CHEQUE: 5092, FECHA DE EMISION:21/03/2024</t>
  </si>
  <si>
    <t>00597019202 DEP.DE CHEQ.AJENOS,RET.DE CAM.,CONCEPTO: YACIMIENTOS DE LITIOS BOLIVIANO,DEP.: CAJA PETROLERA DE SALUD-OFICINA CENTRAL , PROCEDENCIA: BANCO UNION S.A., CHEQUE: 21586, FECHA DE EMISION:26/03/2024</t>
  </si>
  <si>
    <t>00047081101 DEP.DE CHEQ.AJENOS,RET.DE CAM.,CONCEPTO: SENASAG,DEP.: CAJA PETROLERA DE SALUD-OFICINA CENTRAL , PROCEDENCIA: BANCO UNION S.A., CHEQUE: 21533, FECHA DE EMISION:25/03/2024</t>
  </si>
  <si>
    <t>00099021001 DEP.DE CHEQ.AJENOS,RET.DE CAM.,CONCEPTO: AGETIC,DEP.: CAJA PETROLERA DE SALUD-OFICINA CENTRAL , PROCEDENCIA: BANCO UNION S.A., CHEQUE: 21531, FECHA DE EMISION:25/03/2024</t>
  </si>
  <si>
    <t>00099021001 DEP.DE CHEQ.AJENOS,RET.DE CAM.,CONCEPTO: SEDES LA PAZ,DEP.: CAJA PETROLERA DE SALUD-OFICINA CENTRAL , PROCEDENCIA: BANCO UNION S.A., CHEQUE: 21523, FECHA DE EMISION:25/03/2024</t>
  </si>
  <si>
    <t>00597019202 DEP.DE CHEQ.AJENOS,RET.DE CAM.,CONCEPTO: YACIMIENTOS DE LITIOS BOLIVIANO,DEP.: CAJA PETROLERA DE SALUD-OFICINA CENTRAL , PROCEDENCIA: BANCO UNION S.A., CHEQUE: 21522, FECHA DE EMISION:25/03/2024</t>
  </si>
  <si>
    <t>00099021001 DEP.DE CHEQ.AJENOS,RET.DE CAM.,CONCEPTO: A.E.M.P.,DEP.: CAJA PETROLERA DE SALUD-OFICINA CENTRAL , PROCEDENCIA: BANCO UNION S.A., CHEQUE: 21521, FECHA DE EMISION:25/03/2024</t>
  </si>
  <si>
    <t>00099021001 DEP.DE CHEQ.AJENOS,RET.DE CAM.,CONCEPTO: HONORABLE CAMARA DE DIPUTADOS,DEP.: CAJA PETROLERA DE SALUD-OFICINA CENTRAL , PROCEDENCIA: BANCO UNION S.A., CHEQUE: 21526, FECHA DE EMISION:25/03/2024</t>
  </si>
  <si>
    <t>00099021001 DEPOSITO DE EFECTIVO, DEPOSITANTE: AVEL TOURS, CONCEPTO: DEVOLUCION PASAJE PARANAIR TKT: 445  3938757026 TKT: 445  3938757027, CUENTA DE DEPOSITO: CUENTA UNICA DEL TESORO</t>
  </si>
  <si>
    <t>REGULARIZACION DE TRANSFERENCIA DEL EXTERIOR SEGUN SWIFT NO.4405 Y NO.4404 DE FECHA 27/03/2024 ORDENANTE: BOLIVIANA DE AVIACIÓN - BOA INC (MIAMI FL) REF.: CRED INV 159, 158, 118, 121 RFB 20240320006 34597 25.00 DEDUCTED LIB. 00525012001 LBP-TRANSPORTES AEREOS BOLIVIANOS (4030001162)</t>
  </si>
  <si>
    <t>NUMERO DE LIBRETA CUT: 00035038004 OPERACIÓN E75 TRANSFERENCIA DE LA CUENTA FISCAL BUN A LA CUT EN MN TRANSF.FDOS.AL.BCB. UATF - CUENTA UNICA UNIVERSITARIA - CUA UNIVERSIDAD AUTONOMA TOMA CITE: TESORO TRASP. 04-24 CUENTA CUT 3987 LIBRETA NÂ° 00035038004</t>
  </si>
  <si>
    <t>VENTA DE DIVISAS CON TRANSFERENCIA DE FONDOS A SOLICITUD DE YACIMIENTOS PETROLIFEROS FISCALES BOLIVIANOS SEGUN SOLICITUD 20565 REF: 2DO PAGO A CARLOS ALBERTO V C DE MORAES POR EL SERVICIO DE CONSULTORIA POR PRODUCTO PARA LA ATENCION DE ASUNTOS ADMINISTRATIVOS PARA LA REPRESENTACION DE YPFB EN RIO DE LIB. 00513022001 YPFB - "OPERACIONES"</t>
  </si>
  <si>
    <t>TRANSFERENCIA DE FONDOS AL EXTERIOR A SOLICITUD DE MINISTERIO DE DESARROLLO RURAL Y TIERRAS SEGUN SOLICITUD 20563 REF: SEPTIMO PAGO AL CONSULTOR CELSO AMARAL TONDI SUPERVISION DEL DESARROLLO DEL ESTUDIO DEL LABORATORIO DE REFERENCIA NACIONAL ESPECIALISTA INGENIERO ELECTRIO DEL PRODUCTO CINCO PUNTO S LIB. 00047081101 LBP-SENASAG-RECURSOS PROPIOS (4125-03L384-2015005142322)</t>
  </si>
  <si>
    <t>TRANSFERENCIA DE FONDOS AL EXTERIOR A SOLICITUD DE MINISTERIO DE DESARROLLO RURAL Y TIERRAS SEGUN SOLICITUD 20564 REF: SEPTIMO PAGO AL CONSULTOR FRANCISCO JOSE CAMILO HERNANDES SUPERVISION DEL DESARROLLO DEL ESTUDIO DEL LABORATORIO DE REFERENCIA NACIONAL ESPECIALISTA EN BIOCONTENSION DEL PRODUCTO CI LIB. 00047081101 LBP-SENASAG-RECURSOS PROPIOS (4125-03L384-2015005142322)</t>
  </si>
  <si>
    <t>TRANSFERENCIA DE FONDOS AL EXTERIOR A SOLICITUD DE MINISTERIO DE DESARROLLO RURAL Y TIERRAS SEGUN SOLICITUD 20566 REF: SEPTIMO PAGO A ANTONIO ROBERTO DE SOUZA ESPECIALISTA MECANICO POR SUPERVISION DEL DESARROLLO DEL ESTUDIO DEL LABORATORIO DE REFERENCIA NACIONAL DEL PRODUCTO CINCO PUNTO SIETE Y CINC LIB. 00047081101 LBP-SENASAG-RECURSOS PROPIOS (4125-03L384-2015005142322)</t>
  </si>
  <si>
    <t>TRANSFERENCIA DE FONDOS AL EXTERIOR A SOLICITUD DE MINISTERIO DE DESARROLLO RURAL Y TIERRAS SEGUN SOLICITUD 20561 REF: TRAMITAR ANTE LA AUTORIDAD AMBIENTAL COMPETENTE LA LICENCIA AMBIENTAL PARA EL DESARROLLO DE LA CONSTRUCCION DEL LABORATORIO MODULAR DE BIOSEGURIDAD DEL SENASAG LIB. 00047081101 LBP-SENASAG-RECURSOS PROPIOS (4125-03L384-2015005142322)</t>
  </si>
  <si>
    <t>TRANSFERENCIA DE FONDOS AL EXTERIOR A SOLICITUD DE UNIDAD DE INVESTIGACIONES FINANCIERAS SEGUN SOLICITUD 20570 REF: AP 720 PREV 558 HT 181380 PAGO A CLARA ALEJANDRA QUEVEDO QUEVEDO POR CONSULTORIA POR PRODUCTO INTERNACIONAL PARA LA DAES REVISION DE LOS INFORMES DE EVALUACION MUTUA QUINTO PRODUCTO SE LIB. 00099021001 TGN-RECURSOS ORDINARIOS (3987)</t>
  </si>
  <si>
    <t>TRANSFERENCIA DE FONDOS AL EXTERIOR A SOLICITUD DE UNIDAD DE INVESTIGACIONES FINANCIERAS SEGUN SOLICITUD 20576 REF: AP 721 PREV 561 HT 181457 DEVOLUCION DE RETENCIONES POR GARANTIA DE CUMPLIMIENTO DE CONTRATO SIETE POR CIENTO A CLARA ALEJANDRA QUEVEDO QUEVEDO POR CONSULTORIA POR PRODUCTO INTERNACION LIB. 00099021001 TGN-RECURSOS ORDINARIOS (3987)</t>
  </si>
  <si>
    <t>TRANSFERENCIA DE FONDOS AL EXTERIOR A SOLICITUD DE PROCURADURIA GENERAL DEL ESTADO SEGUN SOLICITUD 20578 REF: HR PGE-2023-08081- PAGO A ESTUDIO JURIDICO INTERNACIONAL HOUTHOFF COOPERATIEF U.A. POR EL SERVICIO ESPECIALIZADO EN DEMANDAS DE ANULACION DE LAUDOS EN LOS PAISES BAJOS, CASO CIADI NRO. ARB-A LIB. 00099021001 TGN-RECURSOS ORDINARIOS (3987)</t>
  </si>
  <si>
    <t>TRANSFERENCIA DE FONDOS AL EXTERIOR A SOLICITUD DE UNIDAD DE INVESTIGACIONES FINANCIERAS SEGUN SOLICITUD 20568 REF: AP 634 HT 180304 PAGO A CLARA ALEJANDRA QUEVEDO QUEVEDO POR CONSULTORIA POR PRODUCTO INTERNACIONAL PARA LA DAES REVISION DE LOS INFORMES DE EVALUACION MUTUA TERCER PAGO 25 POR CIENTO S LIB. 00099021001 TGN-RECURSOS ORDINARIOS (3987)</t>
  </si>
  <si>
    <t>TRANSFERENCIA DE FONDOS AL EXTERIOR A SOLICITUD DE UNIDAD DE INVESTIGACIONES FINANCIERAS SEGUN SOLICITUD 20571 REF: AP 719 PREV 557 HT 181380 PAGO A CLARA ALEJANDRA QUEVEDO QUEVEDO POR CONSULTORIA POR PRODUCTO INTERNACIONAL PARA LA DAES REVISION DE LOS INFORMES DE EVALUACION MUTUA CUARTO PRODUCTO SE LIB. 00099021001 TGN-RECURSOS ORDINARIOS (3987)</t>
  </si>
  <si>
    <t>||COMISION TRANSFERENCIA FONDOS AL EXTERIOR 0,10% S/USD 295.275.- REEM. GASTOS COMUNICACION BS220.- Y EMISION COMPROBANTE CONTABLE BS50.- REF: PAGO 1 LC I-2023-56 P/C MHE EEC-GNV A/F FABER INDUSTRIE S.P.A. EN COMPLEMENTO A COMPROBANTE S-1088142 DE LA FECHA. LIB:00078034201 MHE-EEC-GNV FONDO DE CONVERSION DE VEHICULOS REF:COMISION PAGO 1 LC I-2023-56.</t>
  </si>
  <si>
    <t>||TRANSFERENCIA DE FONDOS EN ATENCION A NOTA DEL MINISTERIO DE ECONOMIA Y FINANZAS PUBLICAS MEFP/VTCP/DGCP/UF/N°081/2024 DE LA FECHA (HRE-TSO-409), DÉBITO AUTOMÁTICO SEDEM  ECEBOL EN FAVOR DEL FIDEICOMISO FINPRO. DEBITO DE LA LIBRETA N°00132032001 ECEBOL  GESTIÓN OPERATIVA.</t>
  </si>
  <si>
    <t>00041031107 DEPOSITO DE EFECTIVO, DEPOSITANTE: JORGE ALFREDO LUQUE CARI, CONCEPTO: DEVOLUCION DE RECURSOS NO UTILIZADOS PASAJES, CUENTA DE DEPOSITO: CUENTA UNICA DEL TESORO</t>
  </si>
  <si>
    <t>00015011115 DEPOSITO DE EFECTIVO, DEPOSITANTE: LIMBERTH SALAZAR CASTRO, CONCEPTO: DEVOLUCION DE RETROACTIVO, CUENTA DE DEPOSITO: CUENTA UNICA DEL TESORO</t>
  </si>
  <si>
    <t>COBRO COSTOS DE PAPELERIA SEGUN TRANSFERENCIA DEL EXTERIOR POR ORDEN DE LIMA GAS S A (LIMA PERU) REF.: CRED 2148026087FS URI/5 FECHA VALOR 28/03/2024 LIB. 00513062002 YPFB - EXPORTACIÓN DE GLP Y OTROS-BOLIVIANOS</t>
  </si>
  <si>
    <t>NUMERO DE LIBRETA CUT: 00099021001 OPERACIÓN E75 TRANSFERENCIA DE LA CUENTA FISCAL BUN A LA CUT EN MN TRANSF.FDOS.AL.GOB. AUTONOMO MCPAL. URMIRI - CUENTA UNICA MUNICIPAL - CUM CITE: MAE-GAMBU-87-2024 CUENTA CUT 3987 LIBRETA NÂ° 00099021001</t>
  </si>
  <si>
    <t>00513212001 DEP.DE CHEQ.AJENOS,RET.DE CAM.,CONCEPTO: REVERSION DE FONDOS,DEP.: Y.P.F.B. , PROCEDENCIA: BANCO UNION S.A., CHEQUE: 720, FECHA DE EMISION:27/03/2024</t>
  </si>
  <si>
    <t>00015011108 DEPOSITO DE EFECTIVO, DEPOSITANTE: MINISTERIO DE GOBIERNO, CONCEPTO: DEVOLUCION DE PASAJE AEREO, CUENTA DE DEPOSITO: CUENTA UNICA DEL TESORO</t>
  </si>
  <si>
    <t>00222012001 DEPOSITO DE EFECTIVO, DEPOSITANTE: SHIRLEY ROJAS PATRICIA, CONCEPTO: DEVOLUCION POR IMPORTE NO UTILIZADO, CUENTA DE DEPOSITO: CUENTA UNICA DEL TESORO</t>
  </si>
  <si>
    <t>D00242170011</t>
  </si>
  <si>
    <t>D00242220006</t>
  </si>
  <si>
    <t>D00242320012</t>
  </si>
  <si>
    <t>D00242490009</t>
  </si>
  <si>
    <t>G25732820001</t>
  </si>
  <si>
    <t>D00242530012</t>
  </si>
  <si>
    <t>D00242630011</t>
  </si>
  <si>
    <t>D00242800008</t>
  </si>
  <si>
    <t>D00242900011</t>
  </si>
  <si>
    <t>D00242950009</t>
  </si>
  <si>
    <t>D00243160013</t>
  </si>
  <si>
    <t>G25889620001</t>
  </si>
  <si>
    <t>G25891150001</t>
  </si>
  <si>
    <t>G25896550002</t>
  </si>
  <si>
    <t>D00243220010</t>
  </si>
  <si>
    <t>J05855200001</t>
  </si>
  <si>
    <t>D00243260008</t>
  </si>
  <si>
    <t>D00243350001</t>
  </si>
  <si>
    <t>D00243390004</t>
  </si>
  <si>
    <t>S10847180001</t>
  </si>
  <si>
    <t>S10847490002</t>
  </si>
  <si>
    <t>S10847510002</t>
  </si>
  <si>
    <t>D00243440009</t>
  </si>
  <si>
    <t>D00243540011</t>
  </si>
  <si>
    <t>D00243690001</t>
  </si>
  <si>
    <t>D00243750009</t>
  </si>
  <si>
    <t>G26032170001</t>
  </si>
  <si>
    <t>G26032180001</t>
  </si>
  <si>
    <t>D00243830009</t>
  </si>
  <si>
    <t>S10858020002</t>
  </si>
  <si>
    <t>S10858020003</t>
  </si>
  <si>
    <t>S10860420002</t>
  </si>
  <si>
    <t>D00244090009</t>
  </si>
  <si>
    <t>D00244140008</t>
  </si>
  <si>
    <t>D00244190011</t>
  </si>
  <si>
    <t>G26151130002</t>
  </si>
  <si>
    <t>G26151130003</t>
  </si>
  <si>
    <t>D00244240010</t>
  </si>
  <si>
    <t>G26170990002</t>
  </si>
  <si>
    <t>G26170990003</t>
  </si>
  <si>
    <t>D00244290008</t>
  </si>
  <si>
    <t>B21804360002</t>
  </si>
  <si>
    <t>G26190200002</t>
  </si>
  <si>
    <t>D00244420008</t>
  </si>
  <si>
    <t>G26207290003</t>
  </si>
  <si>
    <t>S10865590001</t>
  </si>
  <si>
    <t>D00244460013</t>
  </si>
  <si>
    <t>S10869850001</t>
  </si>
  <si>
    <t>G26236300001</t>
  </si>
  <si>
    <t>G26260580001</t>
  </si>
  <si>
    <t>D00244620010</t>
  </si>
  <si>
    <t>G26273810001</t>
  </si>
  <si>
    <t>S10873870001</t>
  </si>
  <si>
    <t>D00244760012</t>
  </si>
  <si>
    <t>G26287430002</t>
  </si>
  <si>
    <t>D00244800011</t>
  </si>
  <si>
    <t>S10876080001</t>
  </si>
  <si>
    <t>S10876080002</t>
  </si>
  <si>
    <t>D00244850012</t>
  </si>
  <si>
    <t>G26328130008</t>
  </si>
  <si>
    <t>G26328120008</t>
  </si>
  <si>
    <t>G26328050008</t>
  </si>
  <si>
    <t>G26328100008</t>
  </si>
  <si>
    <t>G26328080008</t>
  </si>
  <si>
    <t>G26328110008</t>
  </si>
  <si>
    <t>G26333600001</t>
  </si>
  <si>
    <t>G26340720002</t>
  </si>
  <si>
    <t>G26340720003</t>
  </si>
  <si>
    <t>G26352840002</t>
  </si>
  <si>
    <t>J05896160002</t>
  </si>
  <si>
    <t>S10879480002</t>
  </si>
  <si>
    <t>G26389940002</t>
  </si>
  <si>
    <t>G26393600002</t>
  </si>
  <si>
    <t>S10881540001</t>
  </si>
  <si>
    <t>S10881520001</t>
  </si>
  <si>
    <t>S10881690001</t>
  </si>
  <si>
    <t>D00245180010</t>
  </si>
  <si>
    <t>Q19824830002</t>
  </si>
  <si>
    <t>D00245230010</t>
  </si>
  <si>
    <t>||RESPUESTA A ABONO DEL BANQUERO POR RETORNO DE FONDOS SEGUN SWIFT NO.3371 DE LA FECHA REF.: SOLIC.049707-20336 TRANSF.DE FDOS.A SOLIC.DEL MIN.RR.EE. A F/EMBAJADA DEL ESTADO PLURINACIONAL DE BOLIVIA BANCO DE SABADELL, ESPAÑA, PLANILLA 112304 COSTO DE VIDA NOV/23 MENOS USD 25.-- LIB.00099021001 TGN-RECURSOS ORDINARIOS-DÓLARES AMERICANOS (5970)</t>
  </si>
  <si>
    <t>AJUSTE COMPLEMENTARIO POR REVALORIZACION SALDOS DE ACTIVOS DE RESERVA Y OBLIGACIONES MONEDA EXTRANJERA (DOLARES) Saldo MO = -251003556.77 ;Bs/Mo: 6.86000000000 ;Saldo Bs: -1721884399.47</t>
  </si>
  <si>
    <t>AJUSTE COMPLEMENTARIO POR REVALORIZACION SALDOS DE ACTIVOS DE RESERVA Y OBLIGACIONES MONEDA EXTRANJERA (DOLARES) Saldo MO = -249380767.82 ;Bs/Mo: 6.86000000000 ;Saldo Bs: -1710752067.24</t>
  </si>
  <si>
    <t>AJUSTE COMPLEMENTARIO POR REVALORIZACION SALDOS DE ACTIVOS DE RESERVA Y OBLIGACIONES MONEDA EXTRANJERA (DOLARES) Saldo MO = -249320195.20 ;Bs/Mo: 6.86000000000 ;Saldo Bs: -1710336539.09</t>
  </si>
  <si>
    <t>AJUSTE COMPLEMENTARIO POR REVALORIZACION SALDOS DE ACTIVOS DE RESERVA Y OBLIGACIONES MONEDA EXTRANJERA (DOLARES) Saldo MO = -248730210.21 ;Bs/Mo: 6.86000000000 ;Saldo Bs: -1706289242.05</t>
  </si>
  <si>
    <t>TRANSFERENCIA RECIBIDA DEL EXTERIOR SEGÚN MENSAJES SWIFT Nos. 3679-3680 (REM.EXT.) DE FECHA 08-03-2024 POR DESEMBOLSO DE BID PRÉSTAMO 5514/OC-BO REQ 00011 BO 2024013588 LIBRETA N° 00206044301 INE-USD-IMPLEM.CENSO DE POBLACIÓN Y VIVIENDA-BID</t>
  </si>
  <si>
    <t>TRANSFERENCIA RECIBIDA DEL EXTERIOR SEGÚN MENSAJES SWIFT Nos. 3679-3680 (REM.EXT.) DE FECHA 08-03-2024 POR DESEMBOLSO DE BID PRÉSTAMO 5514/OC-BO REQ 00011 BO 2024013588 LIBRETA N° 00206044301 INE-USD-IMPLEM.CENSO DE POBLACIÓN Y VIVIENDA-BID REF.: UTILES DE ESCRITORIO</t>
  </si>
  <si>
    <t>AJUSTE COMPLEMENTARIO POR REVALORIZACION SALDOS DE ACTIVOS DE RESERVA Y OBLIGACIONES MONEDA EXTRANJERA (DOLARES) Saldo MO = -248670810.58 ;Bs/Mo: 6.86000000000 ;Saldo Bs: -1705881760.57</t>
  </si>
  <si>
    <t>00099021001 DEP.DE CHEQ.AJENOS,RET.DE CAM.,CONCEPTO: DEVOLUCION DE COMISIONES PROFOP MEFP/VTCP/DGCP/UF/N°036/2024,DEP.: FONDESIF , PROCEDENCIA: BANCO UNION S.A., CHEQUE: 816, FECHA DE EMISION:11/03/2024</t>
  </si>
  <si>
    <t>REGULARIZACION DE TRANSFERENCIA DEL EXTERIOR SEGUN SWIFT NO.3638 DE FECHA 11/03/2024 ORDENANTE: YPF EXPLORACIÓN + PRODUCCIÓN DE FERMIN PERALTA TORRES DELTA REF.: ATS OF 24/03/07 - 0524058 FECHA VALOR 7/03/2024 LIB. 00513012005 YPFB-OPERACIONES EXTRAORDINARIAS USD</t>
  </si>
  <si>
    <t>AJUSTE COMPLEMENTARIO POR REVALORIZACION SALDOS DE ACTIVOS DE RESERVA Y OBLIGACIONES MONEDA EXTRANJERA (DOLARES) Saldo MO = -248732371.71 ;Bs/Mo: 6.86000000000 ;Saldo Bs: -1706304069.94</t>
  </si>
  <si>
    <t>TRANSFERENCIA DE FONDOS AL EXTERIOR A SOLICITUD DE ASAMBLEA LEGISLATIVA PLURINACIONAL SEGUN SOLICITUD 20439 REF: TRANSFERENCIA DE RECURSOS A LA UNION PARLAMENTARIA COMO PAGO MEMBRESIA POR LA CAMARA DE DIPUTADOS EQUIVALENTES 1.195,47 USD LIB. 00099021001 TGN-RECURSOS ORDINARIOS-DOLARES AMERICANOS (5970) POR DIFERENCIAL CAMBIARIO</t>
  </si>
  <si>
    <t>AJUSTE COMPLEMENTARIO POR REVALORIZACION SALDOS DE ACTIVOS DE RESERVA Y OBLIGACIONES MONEDA EXTRANJERA (DOLARES) Saldo MO = -248913645.61 ;Bs/Mo: 6.86000000000 ;Saldo Bs: -1707547608.90</t>
  </si>
  <si>
    <t>||TRANSFERENCIA DE FONDOS SG NOTA MEFP/VTCP/DGCP/UODP-905/2019 DE 25/09/2019 MEFP REF:PAGO AL CUSTODIO CORRESPONDIENTE AL CUARTO TRIMESTRE DE 2023 FACTURA NO.1298029 REF:BENEF.JMORGAN CHASE BANK PAIS EE.UU. RETENCION MONTO TOTAL USD 54.74X12,5%=USD 6,84 LIB.00099021001 TGN RECURSOS ORDINARIOS DOLARES AMERICANOS</t>
  </si>
  <si>
    <t>PAGO A CAF PRÉSTAMO CFA009545 VCTO. 14-03-2024 POR CUENTA DE TGN , NTI. 018407 VALOR 14-03-2024 CAPITAL USD 71.954,55 INTERESES USD 44.813,58 COMISIONES USD 152.910,08 CTA. 5970 CUENTA UNICA DEL TESORO DOLARES AMERICANOS LIB. 00099021001</t>
  </si>
  <si>
    <t>PAGO A IDA PRÉSTAMO 5454-BO VCTO. 15-03-2024 POR CUENTA DE TGN , NTI. 018424 VALOR 15-03-2024 CAPITAL USD 34.595,61 INTERESES USD 27.457,84 CTA. 5970 CUENTA UNICA DEL TESORO DOLARES AMERICANOS LIB. 00099021001</t>
  </si>
  <si>
    <t>AJUSTE COMPLEMENTARIO POR REVALORIZACION SALDOS DE ACTIVOS DE RESERVA Y OBLIGACIONES MONEDA EXTRANJERA (DOLARES) Saldo MO = -218099911.78 ;Bs/Mo: 6.86000000000 ;Saldo Bs: -1496165394.79</t>
  </si>
  <si>
    <t>PAGO A CAF PRÉSTAMO CFA011694 VCTO. 18-03-2024 POR CUENTA DE TGN , NTI. 018494 VALOR 18-03-2024 INTERESES USD 86.356,05 COMISIONES USD 153.707,65 CTA. 5970 CUENTA UNICA DEL TESORO DOLARES AMERICANOS LIB. 00099021001</t>
  </si>
  <si>
    <t>AJUSTE COMPLEMENTARIO POR REVALORIZACION SALDOS DE ACTIVOS DE RESERVA Y OBLIGACIONES MONEDA EXTRANJERA (DOLARES) Saldo MO = -213180633.24 ;Bs/Mo: 6.86000000000 ;Saldo Bs: -1462419144.06</t>
  </si>
  <si>
    <t>AJUSTE COMPLEMENTARIO POR REVALORIZACION SALDOS DE ACTIVOS DE RESERVA Y OBLIGACIONES MONEDA EXTRANJERA (DOLARES) Saldo MO = -192731100.83 ;Bs/Mo: 6.86000000000 ;Saldo Bs: -1322135351.70</t>
  </si>
  <si>
    <t>||PAGO A EXIMBANK COREA PRÉSTAMO EDCF NO. BOL-1 VCTO. 20/03/2024 POR CUENTA DEL TGN, SEGÚN MENSAJE SWIFT N° 4375 Y AUTORIZACIÓN S/G COD.LIQ. 018462 DE FECHA 14-03-2024, VALOR 20-03-2024 CAPITAL KRW593.825.000 INTERESES KRW111.037.140 LIB. 00099021001 TGN-RECURSOS ORDINARIOS-DÓLARES AMERICANOS (5970)</t>
  </si>
  <si>
    <t>AJUSTE COMPLEMENTARIO POR REVALORIZACION SALDOS DE ACTIVOS DE RESERVA Y OBLIGACIONES MONEDA EXTRANJERA (DOLARES) Saldo MO = -190013451.64 ;Bs/Mo: 6.86000000000 ;Saldo Bs: -1303492278.24</t>
  </si>
  <si>
    <t>PAGO A EXIMBANK CHINA POPUL PRÉSTAMO GCL 2017 (02) 607 VCTO. 21-03-2024 POR CUENTA DE TGN , NTI. 018662 VALOR 21-03-2024 CAPITAL RMY 17.500.000,00 INTERESES RMY 3.527.222,22 COMISIONES RMY 2.916,67 CTA. 5970 CUENTA UNICA DEL TESORO DOLARES AMERICANOS LIB. 00099021001 REF. COMISION DEL BANQUERO</t>
  </si>
  <si>
    <t>PAGO A EXIMBANK CHINA POPUL PRÉSTAMO GCL 2016 (29) 599 VCTO. 21-03-2024 POR CUENTA DE TGN , NTI. 018661 VALOR 21-03-2024 CAPITAL RMY 17.500.000,00 INTERESES RMY 3.008.055,56 CTA. 5970 CUENTA UNICA DEL TESORO DOLARES AMERICANOS LIB. 00099021001 REF. COMISION DEL BANQUERO</t>
  </si>
  <si>
    <t>PAGO A EXIMBANK CHINA POPUL PRÉSTAMO GCL 2004 (04) 114A VCTO. 21-03-2024 POR CUENTA DE TGN , NTI. 018656 VALOR 21-03-2024 CAPITAL RMY 1.910.703,24 INTERESES RMY 57.958,00 CTA. 5970 CUENTA UNICA DEL TESORO DOLARES AMERICANOS LIB. 00099021001 REF. COMISION DEL BANQUERO</t>
  </si>
  <si>
    <t>PAGO A EXIMBANK CHINA POPUL PRÉSTAMO GCL 2009 (43) 294 VCTO. 21-03-2024 POR CUENTA DE TGN , NTI. 018659 VALOR 21-03-2024 CAPITAL RMY 9.043.802,00 INTERESES RMY 1.371.643,51 CTA. 5970 CUENTA UNICA DEL TESORO DOLARES AMERICANOS LIB. 00099021001 REF. COMISION DEL BANQUERO</t>
  </si>
  <si>
    <t>PAGO A EXIMBANK CHINA POPUL PRÉSTAMO GCL 2007 (13) 184 VCTO. 21-03-2024 POR CUENTA DE TGN , NTI. 018658 VALOR 21-03-2024 CAPITAL RMY 12.168.507,60 INTERESES RMY 1.107.334,19 CTA. 5970 CUENTA UNICA DEL TESORO DOLARES AMERICANOS LIB. 00099021001 REF. COMISION DEL BANQUERO</t>
  </si>
  <si>
    <t>PAGO A EXIMBANK CHINA POPUL PRÉSTAMO GCL 2011 (41) 391 VCTO. 21-03-2024 POR CUENTA DE TGN , NTI. 018660 VALOR 21-03-2024 CAPITAL RMY 23.110.550,10 INTERESES RMY 4.206.120,12 CTA. 5970 CUENTA UNICA DEL TESORO DOLARES AMERICANOS LIB. 00099021001 REF. COMISION DEL BANQUERO</t>
  </si>
  <si>
    <t>PAGO A BID PRÉSTAMO 2786/BL-BO VCTO. 22-03-2024 POR CUENTA DE TGN , NTI. 018671 VALOR 22-03-2024 INTERESES USD 15.862,19 CTA. 5970 CUENTA UNICA DEL TESORO DOLARES AMERICANOS LIB. 00099021001</t>
  </si>
  <si>
    <t>DEVOLUCION DE FONDOS DE SOLICITUD 050248-20574 DE UNIDAD DE INVESTIGACIONES FINANCIERAS DE 27/03/2024, DEBIDO A QUE EL REGISTRO DEL NIT 279529029 NO CORRESPONDE A LA UIF. REF.: AP 695 HT 181381 PAGO A ANDRES LEONARDO MORENO POSADA POR CONSULTORIA POR PRODUCTO. LIB. 00099021001 TGN-RECURSOS ORDINARIOS-DOLARES AMERICANOS (5970)</t>
  </si>
  <si>
    <t>AJUSTE COMPLEMENTARIO POR REVALORIZACION SALDOS DE ACTIVOS DE RESERVA Y OBLIGACIONES MONEDA EXTRANJERA (DOLARES) Saldo MO = -166122633.47 ;Bs/Mo: 6.86000000000 ;Saldo Bs: -1139601265.59</t>
  </si>
  <si>
    <t>NUMERO DE LIBRETACUT: 00513012005 OPERACIÓN E46 TRANSFERENCIA DEL SISTEMA FINANCIERO POR CUENTA DE TERCEROS A LA CUT EN DOLARES AMERICANOS SOL.SELL BOLIVIA CORPORATION SUC BOLIVIA</t>
  </si>
  <si>
    <t>AJUSTE COMPLEMENTARIO POR REVALORIZACION SALDOS DE ACTIVOS DE RESERVA Y OBLIGACIONES MONEDA EXTRANJERA (DOLARES) Saldo MO = -221139978.83 ;Bs/Mo: 6.86000000000 ;Saldo Bs: -1517020254.75</t>
  </si>
  <si>
    <t>De: 00099021001 A:00086057003 Transferencia de recursos a solicitud del Programa de Agua y Alcantarillado Periurbano dependiente del Ministerio de Medio Ambiente y Agua mediante nota CITE: UCPPAAP-CAF-0146-CAR/24 (operación bimonetaria), pa</t>
  </si>
  <si>
    <t>De: 00099021001 A:00046057007 Transferencia de recursos a solicitud del Ministerio de Salud y Deportes mediante nota CITE: MSyD/DGP/UGESPRO/PGBID2822/CE/95/2024 (operación bimonetaria), para la Ejecución del Programa Mejoramiento del Acceso</t>
  </si>
  <si>
    <t>De: 00099021001 A:00206044301 Transferencia de recursos a solicitud del Instituto Nacional de Estadística mediante nota CITE: INE-DGE-JNAP-CPV Nº 0859/2024 (operación bimonetaria), para el Programa de Censo de Población y Vivienda (TC 6,86</t>
  </si>
  <si>
    <t>00206044301</t>
  </si>
  <si>
    <t>De: 00046057007 A:00099021001 Transferencia de recursos a solicitud del Ministerio de Salud y Deportes mediante nota CITE: MSyD/DGP/UGESPRO/PGBID2822/CE/101/2024 por concepto de multas a favor del Tesoro General de la Nación en el marco del</t>
  </si>
  <si>
    <t>00086011109</t>
  </si>
  <si>
    <t>De: 00086011109 A:00099021001 Transferencia de recursos a solicitud de la Dirección General de Crédito Público mediante nota CITE: MEFP/VTCP/DGCP/UODP/Nº073/2024 en cumplimiento a la Cláusula Décima Quinta (Garantías) del Convenio Subsidiar</t>
  </si>
  <si>
    <t>De: 00086011109 A:00099021001 Transferencia de recursos a solicitud de la Dirección General de Crédito Público mediante nota CITE: MEFP/VTCP/DGCP/UODP/Nº074/2024 en cumplimiento a la Cláusula Décima Quinta (Garantías) del Convenio Subsidiar</t>
  </si>
  <si>
    <t>De: 00099021001 A:00206044302 Transferencia de recursos a solicitud del Instituto Nacional de Estadística mediante nota CITE: INE-DGE-JNAP-CPV Nº 1166/2024 (operación bimonetaria), para el Programa de Censo de Población y Vivienda (TC 6,86</t>
  </si>
  <si>
    <t>00206044302</t>
  </si>
  <si>
    <t>De: 00099021001 A:00086018056 Transferencia de recursos a solicitud del Ministerio de Medio Ambiente y Agua mediante nota CITE: MMAYA/DGAA N° 155/2024 (operación bimonetaria), para la Ejecución del Proyecto Fortalecimiento de las Iniciativa</t>
  </si>
  <si>
    <t>00086018056</t>
  </si>
  <si>
    <t>De: 00099021001 A:00041127001 Transferencia de recursos a solicitud del Ministerio de Desarrollo Productivo y Economía plural mediante nota CITE: CAR/COBOL/DGE N°0112/2024 (operación bimonetaria), para el Proyecto Implementación del Program</t>
  </si>
  <si>
    <t>00041127001</t>
  </si>
  <si>
    <t>De: 00291012009 A:00099021001 Transferencia a solicitud de la Dirección General de Crédito Público mediante nota CITE: MEFP/VTCP/DGCP/UODP/Nº095/2024 en cumplimiento a lo establecido en el parágrafo III de la Disposición Adicional Primera d</t>
  </si>
  <si>
    <t>De: 00086011101 A:00099021001 Transferencia a solicitud de la Dirección General de Crédito Público mediante nota CITE: MEFP/VTCP/DGCP/UODP/Nº095/2024 en cumplimiento a lo establecido en el parágrafo III de la Disposición Adicional Primera d</t>
  </si>
  <si>
    <t>00015011108</t>
  </si>
  <si>
    <t>De: 00015011108 A:00099021001 Transferencia a solicitud de la Dirección General de Crédito Público mediante nota CITE: MEFP/VTCP/DGCP/UODP/Nº095/2024 en cumplimiento a lo establecido en el parágrafo III de la Disposición Adicional Primera d</t>
  </si>
  <si>
    <t>De: 00086057003 A:00099021001 Transferencia de recursos a solicitud del Programa de Agua y Alcantarillado Periurbano dependiente del Ministerio de Medio Ambiente y Agua mediante nota CITE: UCPPAAP-CAF-0146-CAR/24 (operación bimonetaria), pa</t>
  </si>
  <si>
    <t>De: 00046057007 A:00099021001 Transferencia de recursos a solicitud del Ministerio de Salud y Deportes mediante nota CITE: MSyD/DGP/UGESPRO/PGBID2822/CE/95/2024 (operación bimonetaria), para la Ejecución del Programa Mejoramiento del Acceso</t>
  </si>
  <si>
    <t>De: 00206044301 A:00099021001 Transferencia de recursos a solicitud del Instituto Nacional de Estadística mediante nota CITE: INE-DGE-JNAP-CPV Nº 0859/2024 (operación bimonetaria), para el Programa de Censo de Población y Vivienda (TC 6,86</t>
  </si>
  <si>
    <t>De: 00206044302 A:00099021001 Transferencia de recursos a solicitud del Instituto Nacional de Estadística mediante nota CITE: INE-DGE-JNAP-CPV Nº 1166/2024 (operación bimonetaria), para el Programa de Censo de Población y Vivienda (TC 6,86</t>
  </si>
  <si>
    <t>00086018023</t>
  </si>
  <si>
    <t>De: 00086018023 A:00099021001 Transferencia de recursos a solicitud del Ministerio de Medio Ambiente y Agua mediante nota CITE: MMAYA/DGAA N° 155/2024 (operación bimonetaria), para la Ejecución del Proyecto Fortalecimiento de las Iniciativa</t>
  </si>
  <si>
    <t>De: 00041127001 A:00099021001 Transferencia de recursos a solicitud del Ministerio de Desarrollo Productivo y Economía plural mediante nota CITE: CAR/COBOL/DGE N°0112/2024 (operación bimonetaria), para el Proyecto Implementación del Program</t>
  </si>
  <si>
    <t>10000051950951</t>
  </si>
  <si>
    <t>MIN. EDUCACIÓN - ESFM WARISATA</t>
  </si>
  <si>
    <t>10000052392350</t>
  </si>
  <si>
    <t>MINISTERIO DE EDUCACIÓN - ESFM -PUERTO RICO</t>
  </si>
  <si>
    <t>10000003575830</t>
  </si>
  <si>
    <t>MSD - BONO MADRE NIÑO-NIÑA JUANA AZURDUY</t>
  </si>
  <si>
    <t>mar</t>
  </si>
  <si>
    <t>Periodo 1-Enero-2024 al 31-Marzo-2024</t>
  </si>
  <si>
    <t>GAIOC del Territorio de Raqaypampa</t>
  </si>
  <si>
    <t>GAIOC de Salinas</t>
  </si>
  <si>
    <t>GAIOC de la Autonomía Originaria del Jatún Ayllu Yura</t>
  </si>
  <si>
    <t>GAIOC de Charagua Iyambae</t>
  </si>
  <si>
    <t>Gobierno Guaraní Kereimba Iyaambae</t>
  </si>
  <si>
    <t>Gobierno del Territorio Indígena Multiétnico</t>
  </si>
  <si>
    <r>
      <rPr>
        <sz val="12"/>
        <rFont val="Arial"/>
        <family val="2"/>
      </rPr>
      <t>Fecha:</t>
    </r>
    <r>
      <rPr>
        <b/>
        <sz val="12"/>
        <rFont val="Arial"/>
        <family val="2"/>
      </rPr>
      <t xml:space="preserve"> 07 - MAYO - 2024</t>
    </r>
  </si>
  <si>
    <t>Nº Correlativo: 5</t>
  </si>
  <si>
    <t>NTE  Nota de Transferencia Electrónica</t>
  </si>
  <si>
    <t>CORRESPONDIENTE AL PERIODO DE ENERO A ABRIL DE 2024</t>
  </si>
  <si>
    <t>ACTUALIZADO AL : 7 de mayo de 2024 Hrs. 15:00</t>
  </si>
  <si>
    <t>O21849520002</t>
  </si>
  <si>
    <t>O21849810002</t>
  </si>
  <si>
    <t>B21849900002</t>
  </si>
  <si>
    <t>O21850060002</t>
  </si>
  <si>
    <t>O21850880002</t>
  </si>
  <si>
    <t>O21850890002</t>
  </si>
  <si>
    <t>G26423110004</t>
  </si>
  <si>
    <t>Q19840030002</t>
  </si>
  <si>
    <t>Q19840050002</t>
  </si>
  <si>
    <t>S10884730001</t>
  </si>
  <si>
    <t>G26424680003</t>
  </si>
  <si>
    <t>G26426070002</t>
  </si>
  <si>
    <t>G26427460001</t>
  </si>
  <si>
    <t>G26427470004</t>
  </si>
  <si>
    <t>G26427490001</t>
  </si>
  <si>
    <t>G26427510070</t>
  </si>
  <si>
    <t>G26427530002</t>
  </si>
  <si>
    <t>G26427520003</t>
  </si>
  <si>
    <t>S10884950003</t>
  </si>
  <si>
    <t>S10885270001</t>
  </si>
  <si>
    <t>B21852760002</t>
  </si>
  <si>
    <t>O21852830002</t>
  </si>
  <si>
    <t>B21852890002</t>
  </si>
  <si>
    <t>B21852900002</t>
  </si>
  <si>
    <t>B21852910002</t>
  </si>
  <si>
    <t>B21852920002</t>
  </si>
  <si>
    <t>B21852930002</t>
  </si>
  <si>
    <t>B21852940002</t>
  </si>
  <si>
    <t>B21852950002</t>
  </si>
  <si>
    <t>O21852970002</t>
  </si>
  <si>
    <t>B21852990002</t>
  </si>
  <si>
    <t>O21853010002</t>
  </si>
  <si>
    <t>B21853020002</t>
  </si>
  <si>
    <t>O21853060002</t>
  </si>
  <si>
    <t>B21853170002</t>
  </si>
  <si>
    <t>B21853180002</t>
  </si>
  <si>
    <t>B21853200002</t>
  </si>
  <si>
    <t>B21853220002</t>
  </si>
  <si>
    <t>B21853230002</t>
  </si>
  <si>
    <t>B21853240002</t>
  </si>
  <si>
    <t>B21853250002</t>
  </si>
  <si>
    <t>B21853260002</t>
  </si>
  <si>
    <t>B21853280002</t>
  </si>
  <si>
    <t>B21853310002</t>
  </si>
  <si>
    <t>B21853320002</t>
  </si>
  <si>
    <t>B21853330002</t>
  </si>
  <si>
    <t>B21853350002</t>
  </si>
  <si>
    <t>B21853370002</t>
  </si>
  <si>
    <t>B21853390002</t>
  </si>
  <si>
    <t>B21853410002</t>
  </si>
  <si>
    <t>B21853430002</t>
  </si>
  <si>
    <t>B21853450002</t>
  </si>
  <si>
    <t>B21853460002</t>
  </si>
  <si>
    <t>B21853480002</t>
  </si>
  <si>
    <t>B21853490002</t>
  </si>
  <si>
    <t>B21853500002</t>
  </si>
  <si>
    <t>B21853520002</t>
  </si>
  <si>
    <t>B21853540002</t>
  </si>
  <si>
    <t>B21853560002</t>
  </si>
  <si>
    <t>O21853570002</t>
  </si>
  <si>
    <t>B21853580002</t>
  </si>
  <si>
    <t>B21853590002</t>
  </si>
  <si>
    <t>B21853610002</t>
  </si>
  <si>
    <t>B21853620002</t>
  </si>
  <si>
    <t>B21853650002</t>
  </si>
  <si>
    <t>B21853670002</t>
  </si>
  <si>
    <t>O21853680002</t>
  </si>
  <si>
    <t>B21853700002</t>
  </si>
  <si>
    <t>B21853710002</t>
  </si>
  <si>
    <t>B21853720002</t>
  </si>
  <si>
    <t>B21853740002</t>
  </si>
  <si>
    <t>B21853790002</t>
  </si>
  <si>
    <t>B21853840002</t>
  </si>
  <si>
    <t>B21853850002</t>
  </si>
  <si>
    <t>B21853880002</t>
  </si>
  <si>
    <t>B21853890002</t>
  </si>
  <si>
    <t>B21853900002</t>
  </si>
  <si>
    <t>B21853920002</t>
  </si>
  <si>
    <t>B21853940002</t>
  </si>
  <si>
    <t>B21853970002</t>
  </si>
  <si>
    <t>B21853980002</t>
  </si>
  <si>
    <t>O21854060002</t>
  </si>
  <si>
    <t>O21854240002</t>
  </si>
  <si>
    <t>O21854250002</t>
  </si>
  <si>
    <t>O21854420002</t>
  </si>
  <si>
    <t>O21854580002</t>
  </si>
  <si>
    <t>S10885480001</t>
  </si>
  <si>
    <t>G26441430003</t>
  </si>
  <si>
    <t>G26446150004</t>
  </si>
  <si>
    <t>G26446160004</t>
  </si>
  <si>
    <t>G26444410004</t>
  </si>
  <si>
    <t>G26444400004</t>
  </si>
  <si>
    <t>G26446140004</t>
  </si>
  <si>
    <t>G26446170004</t>
  </si>
  <si>
    <t>S10886000002</t>
  </si>
  <si>
    <t>G26446840004</t>
  </si>
  <si>
    <t>S10885890001</t>
  </si>
  <si>
    <t>S10886040003</t>
  </si>
  <si>
    <t>S10886150003</t>
  </si>
  <si>
    <t>B21856310002</t>
  </si>
  <si>
    <t>B21856320002</t>
  </si>
  <si>
    <t>B21856340002</t>
  </si>
  <si>
    <t>B21856350002</t>
  </si>
  <si>
    <t>B21856360002</t>
  </si>
  <si>
    <t>B21856370002</t>
  </si>
  <si>
    <t>B21856380002</t>
  </si>
  <si>
    <t>B21856390002</t>
  </si>
  <si>
    <t>B21856410002</t>
  </si>
  <si>
    <t>B21856420002</t>
  </si>
  <si>
    <t>O21856430002</t>
  </si>
  <si>
    <t>B21856440002</t>
  </si>
  <si>
    <t>B21856450002</t>
  </si>
  <si>
    <t>B21856480002</t>
  </si>
  <si>
    <t>B21856520002</t>
  </si>
  <si>
    <t>B21856540002</t>
  </si>
  <si>
    <t>B21856550002</t>
  </si>
  <si>
    <t>B21856570002</t>
  </si>
  <si>
    <t>B21856580002</t>
  </si>
  <si>
    <t>B21856600002</t>
  </si>
  <si>
    <t>B21856620002</t>
  </si>
  <si>
    <t>B21856650002</t>
  </si>
  <si>
    <t>B21856660002</t>
  </si>
  <si>
    <t>B21856680002</t>
  </si>
  <si>
    <t>B21856690002</t>
  </si>
  <si>
    <t>B21856720002</t>
  </si>
  <si>
    <t>O21856780002</t>
  </si>
  <si>
    <t>B21856830002</t>
  </si>
  <si>
    <t>B21856840002</t>
  </si>
  <si>
    <t>B21856870002</t>
  </si>
  <si>
    <t>O21857080002</t>
  </si>
  <si>
    <t>B21857110002</t>
  </si>
  <si>
    <t>O21857780002</t>
  </si>
  <si>
    <t>G26455480003</t>
  </si>
  <si>
    <t>Q19854310002</t>
  </si>
  <si>
    <t>S10886430001</t>
  </si>
  <si>
    <t>S10886480003</t>
  </si>
  <si>
    <t>S10886500003</t>
  </si>
  <si>
    <t>Q19860970002</t>
  </si>
  <si>
    <t>Q19860950002</t>
  </si>
  <si>
    <t>Q19860980002</t>
  </si>
  <si>
    <t>Q19861000002</t>
  </si>
  <si>
    <t>G26463680001</t>
  </si>
  <si>
    <t>G26465240001</t>
  </si>
  <si>
    <t>S10887200001</t>
  </si>
  <si>
    <t>O21860030002</t>
  </si>
  <si>
    <t>B21860090002</t>
  </si>
  <si>
    <t>O21860130002</t>
  </si>
  <si>
    <t>O21860240002</t>
  </si>
  <si>
    <t>O21860260002</t>
  </si>
  <si>
    <t>B21860320002</t>
  </si>
  <si>
    <t>B21860360002</t>
  </si>
  <si>
    <t>B21860400002</t>
  </si>
  <si>
    <t>B21860420002</t>
  </si>
  <si>
    <t>B21860430002</t>
  </si>
  <si>
    <t>O21860440002</t>
  </si>
  <si>
    <t>B21860470002</t>
  </si>
  <si>
    <t>B21860480002</t>
  </si>
  <si>
    <t>B21860490002</t>
  </si>
  <si>
    <t>O21860500002</t>
  </si>
  <si>
    <t>O21860510002</t>
  </si>
  <si>
    <t>O21860520002</t>
  </si>
  <si>
    <t>O21860540002</t>
  </si>
  <si>
    <t>B21860550002</t>
  </si>
  <si>
    <t>O21860570002</t>
  </si>
  <si>
    <t>O21860590002</t>
  </si>
  <si>
    <t>B21860600002</t>
  </si>
  <si>
    <t>O21860610002</t>
  </si>
  <si>
    <t>B21860620002</t>
  </si>
  <si>
    <t>O21860630002</t>
  </si>
  <si>
    <t>O21860660002</t>
  </si>
  <si>
    <t>O21860680002</t>
  </si>
  <si>
    <t>O21860700002</t>
  </si>
  <si>
    <t>O21860740002</t>
  </si>
  <si>
    <t>O21860760002</t>
  </si>
  <si>
    <t>O21860780002</t>
  </si>
  <si>
    <t>O21860790002</t>
  </si>
  <si>
    <t>O21860810002</t>
  </si>
  <si>
    <t>B21860840002</t>
  </si>
  <si>
    <t>B21860850002</t>
  </si>
  <si>
    <t>O21860880002</t>
  </si>
  <si>
    <t>O21860900002</t>
  </si>
  <si>
    <t>O21860950002</t>
  </si>
  <si>
    <t>O21860960002</t>
  </si>
  <si>
    <t>O21860990002</t>
  </si>
  <si>
    <t>O21861220002</t>
  </si>
  <si>
    <t>O21861430002</t>
  </si>
  <si>
    <t>G26474590003</t>
  </si>
  <si>
    <t>G26476160002</t>
  </si>
  <si>
    <t>G26476180002</t>
  </si>
  <si>
    <t>G26476200002</t>
  </si>
  <si>
    <t>Q19867970002</t>
  </si>
  <si>
    <t>G26476170001</t>
  </si>
  <si>
    <t>G26476190001</t>
  </si>
  <si>
    <t>G26476330001</t>
  </si>
  <si>
    <t>G26476310001</t>
  </si>
  <si>
    <t>G26476290001</t>
  </si>
  <si>
    <t>G26476270001</t>
  </si>
  <si>
    <t>G26476250001</t>
  </si>
  <si>
    <t>G26476210001</t>
  </si>
  <si>
    <t>Q19868980002</t>
  </si>
  <si>
    <t>G26480710001</t>
  </si>
  <si>
    <t>G26482080001</t>
  </si>
  <si>
    <t>S10887610003</t>
  </si>
  <si>
    <t>S10887640001</t>
  </si>
  <si>
    <t>S10887900001</t>
  </si>
  <si>
    <t>S10888380003</t>
  </si>
  <si>
    <t>S10888400003</t>
  </si>
  <si>
    <t>S10888450003</t>
  </si>
  <si>
    <t>O21863090002</t>
  </si>
  <si>
    <t>O21863210002</t>
  </si>
  <si>
    <t>O21863320002</t>
  </si>
  <si>
    <t>O21863380002</t>
  </si>
  <si>
    <t>B21863480002</t>
  </si>
  <si>
    <t>B21863490002</t>
  </si>
  <si>
    <t>O21863500002</t>
  </si>
  <si>
    <t>B21863510002</t>
  </si>
  <si>
    <t>B21863520002</t>
  </si>
  <si>
    <t>O21863680002</t>
  </si>
  <si>
    <t>O21863710002</t>
  </si>
  <si>
    <t>O21863830002</t>
  </si>
  <si>
    <t>O21863920002</t>
  </si>
  <si>
    <t>O21864180002</t>
  </si>
  <si>
    <t>J05910070002</t>
  </si>
  <si>
    <t>G26490770001</t>
  </si>
  <si>
    <t>G26490790001</t>
  </si>
  <si>
    <t>G26490730003</t>
  </si>
  <si>
    <t>G26490840002</t>
  </si>
  <si>
    <t>S10888860001</t>
  </si>
  <si>
    <t>G26490830001</t>
  </si>
  <si>
    <t>G26490850001</t>
  </si>
  <si>
    <t>Q19874690002</t>
  </si>
  <si>
    <t>G26498970001</t>
  </si>
  <si>
    <t>G26498950001</t>
  </si>
  <si>
    <t>S10889610001</t>
  </si>
  <si>
    <t>O21866230002</t>
  </si>
  <si>
    <t>O21866250002</t>
  </si>
  <si>
    <t>O21866290002</t>
  </si>
  <si>
    <t>O21866320002</t>
  </si>
  <si>
    <t>O21866330002</t>
  </si>
  <si>
    <t>O21866340002</t>
  </si>
  <si>
    <t>O21866350002</t>
  </si>
  <si>
    <t>B21866380002</t>
  </si>
  <si>
    <t>O21866400002</t>
  </si>
  <si>
    <t>O21866410002</t>
  </si>
  <si>
    <t>B21866500002</t>
  </si>
  <si>
    <t>B21866510002</t>
  </si>
  <si>
    <t>B21866520002</t>
  </si>
  <si>
    <t>B21866550002</t>
  </si>
  <si>
    <t>O21866680002</t>
  </si>
  <si>
    <t>O21866710002</t>
  </si>
  <si>
    <t>B21866790002</t>
  </si>
  <si>
    <t>B21866800002</t>
  </si>
  <si>
    <t>O21866860002</t>
  </si>
  <si>
    <t>O21867060002</t>
  </si>
  <si>
    <t>O21867120002</t>
  </si>
  <si>
    <t>O21867140002</t>
  </si>
  <si>
    <t>O21867260002</t>
  </si>
  <si>
    <t>J05911030002</t>
  </si>
  <si>
    <t>J05911050002</t>
  </si>
  <si>
    <t>G26510070001</t>
  </si>
  <si>
    <t>G26510050001</t>
  </si>
  <si>
    <t>J05911060001</t>
  </si>
  <si>
    <t>G26510090001</t>
  </si>
  <si>
    <t>G26510130001</t>
  </si>
  <si>
    <t>S10890190003</t>
  </si>
  <si>
    <t>Q19883300002</t>
  </si>
  <si>
    <t>G26514590002</t>
  </si>
  <si>
    <t>G26516390003</t>
  </si>
  <si>
    <t>G26514580001</t>
  </si>
  <si>
    <t>G26514600001</t>
  </si>
  <si>
    <t>S10890710003</t>
  </si>
  <si>
    <t>S10891300001</t>
  </si>
  <si>
    <t>O21869090002</t>
  </si>
  <si>
    <t>O21869110002</t>
  </si>
  <si>
    <t>B21869270002</t>
  </si>
  <si>
    <t>O21869310002</t>
  </si>
  <si>
    <t>O21869380002</t>
  </si>
  <si>
    <t>O21869500002</t>
  </si>
  <si>
    <t>O21870010002</t>
  </si>
  <si>
    <t>O21870100002</t>
  </si>
  <si>
    <t>O21870150002</t>
  </si>
  <si>
    <t>O21870160002</t>
  </si>
  <si>
    <t>O21870180002</t>
  </si>
  <si>
    <t>O21870210002</t>
  </si>
  <si>
    <t>O21870270002</t>
  </si>
  <si>
    <t>O21870280002</t>
  </si>
  <si>
    <t>O21870300002</t>
  </si>
  <si>
    <t>O21870330002</t>
  </si>
  <si>
    <t>O21870350002</t>
  </si>
  <si>
    <t>O21870590002</t>
  </si>
  <si>
    <t>O21870610002</t>
  </si>
  <si>
    <t>O21870660002</t>
  </si>
  <si>
    <t>O21870670002</t>
  </si>
  <si>
    <t>O21870690002</t>
  </si>
  <si>
    <t>J05915400002</t>
  </si>
  <si>
    <t>J05915410002</t>
  </si>
  <si>
    <t>G26527200002</t>
  </si>
  <si>
    <t>G26527220002</t>
  </si>
  <si>
    <t>G26527230001</t>
  </si>
  <si>
    <t>G26527210001</t>
  </si>
  <si>
    <t>G26527190001</t>
  </si>
  <si>
    <t>G26528860001</t>
  </si>
  <si>
    <t>Q19890450002</t>
  </si>
  <si>
    <t>Q19890510002</t>
  </si>
  <si>
    <t>Q19890520002</t>
  </si>
  <si>
    <t>G26535560002</t>
  </si>
  <si>
    <t>G26535550001</t>
  </si>
  <si>
    <t>G26535570001</t>
  </si>
  <si>
    <t>S10891760001</t>
  </si>
  <si>
    <t>S10891750001</t>
  </si>
  <si>
    <t>S10891840001</t>
  </si>
  <si>
    <t>S10892540003</t>
  </si>
  <si>
    <t>S10892630002</t>
  </si>
  <si>
    <t>O21872320002</t>
  </si>
  <si>
    <t>B21872510002</t>
  </si>
  <si>
    <t>O21872570002</t>
  </si>
  <si>
    <t>O21872580002</t>
  </si>
  <si>
    <t>O21872590002</t>
  </si>
  <si>
    <t>O21872620002</t>
  </si>
  <si>
    <t>O21872640002</t>
  </si>
  <si>
    <t>B21872680002</t>
  </si>
  <si>
    <t>B21872700002</t>
  </si>
  <si>
    <t>B21872710002</t>
  </si>
  <si>
    <t>O21872760002</t>
  </si>
  <si>
    <t>B21872870002</t>
  </si>
  <si>
    <t>B21872880002</t>
  </si>
  <si>
    <t>O21872890002</t>
  </si>
  <si>
    <t>O21872940002</t>
  </si>
  <si>
    <t>O21873050002</t>
  </si>
  <si>
    <t>O21873070002</t>
  </si>
  <si>
    <t>O21873080002</t>
  </si>
  <si>
    <t>O21873160002</t>
  </si>
  <si>
    <t>O21873550002</t>
  </si>
  <si>
    <t>O21873590002</t>
  </si>
  <si>
    <t>G26540820001</t>
  </si>
  <si>
    <t>G26540840001</t>
  </si>
  <si>
    <t>G26540860001</t>
  </si>
  <si>
    <t>G26546380001</t>
  </si>
  <si>
    <t>G26546400001</t>
  </si>
  <si>
    <t>G26546420001</t>
  </si>
  <si>
    <t>G26546440001</t>
  </si>
  <si>
    <t>Q19897280002</t>
  </si>
  <si>
    <t>S10893450001</t>
  </si>
  <si>
    <t>Q19901000002</t>
  </si>
  <si>
    <t>G26551000001</t>
  </si>
  <si>
    <t>S10893790003</t>
  </si>
  <si>
    <t>S10893860001</t>
  </si>
  <si>
    <t>J05918960002</t>
  </si>
  <si>
    <t>O21875530002</t>
  </si>
  <si>
    <t>O21875540002</t>
  </si>
  <si>
    <t>O21875550002</t>
  </si>
  <si>
    <t>O21875560002</t>
  </si>
  <si>
    <t>O21875620002</t>
  </si>
  <si>
    <t>O21875630002</t>
  </si>
  <si>
    <t>O21875720002</t>
  </si>
  <si>
    <t>O21875740002</t>
  </si>
  <si>
    <t>O21875800002</t>
  </si>
  <si>
    <t>B21875860002</t>
  </si>
  <si>
    <t>B21875870002</t>
  </si>
  <si>
    <t>O21875920002</t>
  </si>
  <si>
    <t>O21876160002</t>
  </si>
  <si>
    <t>O21876180002</t>
  </si>
  <si>
    <t>O21876190002</t>
  </si>
  <si>
    <t>O21876320002</t>
  </si>
  <si>
    <t>O21876420002</t>
  </si>
  <si>
    <t>O21876740002</t>
  </si>
  <si>
    <t>G26558420002</t>
  </si>
  <si>
    <t>G26558440002</t>
  </si>
  <si>
    <t>G26558450001</t>
  </si>
  <si>
    <t>G26558370001</t>
  </si>
  <si>
    <t>G26558390001</t>
  </si>
  <si>
    <t>G26558410001</t>
  </si>
  <si>
    <t>G26558430001</t>
  </si>
  <si>
    <t>G26560040001</t>
  </si>
  <si>
    <t>G26565760001</t>
  </si>
  <si>
    <t>G26565820001</t>
  </si>
  <si>
    <t>G26565800001</t>
  </si>
  <si>
    <t>G26565780001</t>
  </si>
  <si>
    <t>J05919180002</t>
  </si>
  <si>
    <t>G26566500001</t>
  </si>
  <si>
    <t>S10897850001</t>
  </si>
  <si>
    <t>G26569400001</t>
  </si>
  <si>
    <t>S10894650001</t>
  </si>
  <si>
    <t>G26569380001</t>
  </si>
  <si>
    <t>S10895380001</t>
  </si>
  <si>
    <t>O21878400002</t>
  </si>
  <si>
    <t>O21878410002</t>
  </si>
  <si>
    <t>B21878460002</t>
  </si>
  <si>
    <t>B21878480002</t>
  </si>
  <si>
    <t>O21878490002</t>
  </si>
  <si>
    <t>O21878560002</t>
  </si>
  <si>
    <t>B21878590002</t>
  </si>
  <si>
    <t>B21878610002</t>
  </si>
  <si>
    <t>B21878630002</t>
  </si>
  <si>
    <t>B21878640002</t>
  </si>
  <si>
    <t>O21878810002</t>
  </si>
  <si>
    <t>O21878830002</t>
  </si>
  <si>
    <t>O21878840002</t>
  </si>
  <si>
    <t>B21879130002</t>
  </si>
  <si>
    <t>O21879160002</t>
  </si>
  <si>
    <t>B21879180002</t>
  </si>
  <si>
    <t>O21879190002</t>
  </si>
  <si>
    <t>O21879200002</t>
  </si>
  <si>
    <t>O21879230002</t>
  </si>
  <si>
    <t>O21879250002</t>
  </si>
  <si>
    <t>B21879260002</t>
  </si>
  <si>
    <t>B21879280002</t>
  </si>
  <si>
    <t>B21879320002</t>
  </si>
  <si>
    <t>O21879330002</t>
  </si>
  <si>
    <t>O21879350002</t>
  </si>
  <si>
    <t>O21879380002</t>
  </si>
  <si>
    <t>O21879530002</t>
  </si>
  <si>
    <t>G26577590001</t>
  </si>
  <si>
    <t>G26577540003</t>
  </si>
  <si>
    <t>G26577550003</t>
  </si>
  <si>
    <t>G26577570001</t>
  </si>
  <si>
    <t>Q19916490002</t>
  </si>
  <si>
    <t>Q19916500002</t>
  </si>
  <si>
    <t>G26577630003</t>
  </si>
  <si>
    <t>Q19918170002</t>
  </si>
  <si>
    <t>Q19918320002</t>
  </si>
  <si>
    <t>Q19918340002</t>
  </si>
  <si>
    <t>S10898930001</t>
  </si>
  <si>
    <t>S10899280003</t>
  </si>
  <si>
    <t>S10899290003</t>
  </si>
  <si>
    <t>S10899310003</t>
  </si>
  <si>
    <t>S10899370003</t>
  </si>
  <si>
    <t>O21881940002</t>
  </si>
  <si>
    <t>B21882140002</t>
  </si>
  <si>
    <t>B21882150002</t>
  </si>
  <si>
    <t>O21882160002</t>
  </si>
  <si>
    <t>O21882240002</t>
  </si>
  <si>
    <t>B21882260002</t>
  </si>
  <si>
    <t>B21882280002</t>
  </si>
  <si>
    <t>O21882300002</t>
  </si>
  <si>
    <t>O21883110002</t>
  </si>
  <si>
    <t>Q19922880002</t>
  </si>
  <si>
    <t>Q19925180002</t>
  </si>
  <si>
    <t>Q19925200002</t>
  </si>
  <si>
    <t>G26600220003</t>
  </si>
  <si>
    <t>G26600420003</t>
  </si>
  <si>
    <t>G26600470003</t>
  </si>
  <si>
    <t>G26600380003</t>
  </si>
  <si>
    <t>G26600330003</t>
  </si>
  <si>
    <t>G26600320003</t>
  </si>
  <si>
    <t>G26600310003</t>
  </si>
  <si>
    <t>G26600240003</t>
  </si>
  <si>
    <t>G26602060001</t>
  </si>
  <si>
    <t>G26602080001</t>
  </si>
  <si>
    <t>S10900080003</t>
  </si>
  <si>
    <t>S10900670001</t>
  </si>
  <si>
    <t>S10900680003</t>
  </si>
  <si>
    <t>S10900750003</t>
  </si>
  <si>
    <t>O21885180002</t>
  </si>
  <si>
    <t>O21885200002</t>
  </si>
  <si>
    <t>O21885210002</t>
  </si>
  <si>
    <t>B21885300002</t>
  </si>
  <si>
    <t>B21885330002</t>
  </si>
  <si>
    <t>B21885340002</t>
  </si>
  <si>
    <t>B21885350002</t>
  </si>
  <si>
    <t>B21885450002</t>
  </si>
  <si>
    <t>B21885460002</t>
  </si>
  <si>
    <t>B21885470002</t>
  </si>
  <si>
    <t>B21885480002</t>
  </si>
  <si>
    <t>B21885490002</t>
  </si>
  <si>
    <t>B21885500002</t>
  </si>
  <si>
    <t>B21885510002</t>
  </si>
  <si>
    <t>O21885530002</t>
  </si>
  <si>
    <t>B21885540002</t>
  </si>
  <si>
    <t>B21885560002</t>
  </si>
  <si>
    <t>O21885580002</t>
  </si>
  <si>
    <t>O21885680002</t>
  </si>
  <si>
    <t>O21885690002</t>
  </si>
  <si>
    <t>O21885710002</t>
  </si>
  <si>
    <t>O21885720002</t>
  </si>
  <si>
    <t>O21885790002</t>
  </si>
  <si>
    <t>O21885830002</t>
  </si>
  <si>
    <t>O21885840002</t>
  </si>
  <si>
    <t>O21885870002</t>
  </si>
  <si>
    <t>O21885890002</t>
  </si>
  <si>
    <t>O21885910002</t>
  </si>
  <si>
    <t>O21885930002</t>
  </si>
  <si>
    <t>O21885980002</t>
  </si>
  <si>
    <t>O21885990002</t>
  </si>
  <si>
    <t>O21886270002</t>
  </si>
  <si>
    <t>J05924960002</t>
  </si>
  <si>
    <t>J05924970002</t>
  </si>
  <si>
    <t>J05924980002</t>
  </si>
  <si>
    <t>J05924990002</t>
  </si>
  <si>
    <t>G26610470001</t>
  </si>
  <si>
    <t>G26610490001</t>
  </si>
  <si>
    <t>G26610510001</t>
  </si>
  <si>
    <t>G26610530001</t>
  </si>
  <si>
    <t>G26610550001</t>
  </si>
  <si>
    <t>G26610570001</t>
  </si>
  <si>
    <t>G26610590001</t>
  </si>
  <si>
    <t>G26610610001</t>
  </si>
  <si>
    <t>G26618070001</t>
  </si>
  <si>
    <t>S10901120001</t>
  </si>
  <si>
    <t>S10902010003</t>
  </si>
  <si>
    <t>S10901720001</t>
  </si>
  <si>
    <t>G26619560001</t>
  </si>
  <si>
    <t>S10902020003</t>
  </si>
  <si>
    <t>O21888260002</t>
  </si>
  <si>
    <t>O21888370002</t>
  </si>
  <si>
    <t>O21888380002</t>
  </si>
  <si>
    <t>B21888490002</t>
  </si>
  <si>
    <t>B21888500002</t>
  </si>
  <si>
    <t>O21888530002</t>
  </si>
  <si>
    <t>B21888540002</t>
  </si>
  <si>
    <t>O21888630002</t>
  </si>
  <si>
    <t>O21888770002</t>
  </si>
  <si>
    <t>O21888810002</t>
  </si>
  <si>
    <t>O21888860002</t>
  </si>
  <si>
    <t>O21889100002</t>
  </si>
  <si>
    <t>O21889120002</t>
  </si>
  <si>
    <t>O21889210002</t>
  </si>
  <si>
    <t>O21889230002</t>
  </si>
  <si>
    <t>O21889240002</t>
  </si>
  <si>
    <t>Q19935310002</t>
  </si>
  <si>
    <t>J05926230002</t>
  </si>
  <si>
    <t>J05926240002</t>
  </si>
  <si>
    <t>Q19940940002</t>
  </si>
  <si>
    <t>Q19941080002</t>
  </si>
  <si>
    <t>G26631040003</t>
  </si>
  <si>
    <t>G26636760002</t>
  </si>
  <si>
    <t>S10902950002</t>
  </si>
  <si>
    <t>G26636770001</t>
  </si>
  <si>
    <t>S10903050003</t>
  </si>
  <si>
    <t>S10903130001</t>
  </si>
  <si>
    <t>O21891030002</t>
  </si>
  <si>
    <t>O21891230002</t>
  </si>
  <si>
    <t>O21891250002</t>
  </si>
  <si>
    <t>B21891280002</t>
  </si>
  <si>
    <t>B21891290002</t>
  </si>
  <si>
    <t>O21891300002</t>
  </si>
  <si>
    <t>B21891400002</t>
  </si>
  <si>
    <t>B21891410002</t>
  </si>
  <si>
    <t>O21891620002</t>
  </si>
  <si>
    <t>O21891640002</t>
  </si>
  <si>
    <t>O21891670002</t>
  </si>
  <si>
    <t>O21891950002</t>
  </si>
  <si>
    <t>G26643890003</t>
  </si>
  <si>
    <t>G26643900003</t>
  </si>
  <si>
    <t>G26645590001</t>
  </si>
  <si>
    <t>G26651670003</t>
  </si>
  <si>
    <t>S10904090003</t>
  </si>
  <si>
    <t>S10904210003</t>
  </si>
  <si>
    <t>S10904260001</t>
  </si>
  <si>
    <t>S10904310003</t>
  </si>
  <si>
    <t>S10904500003</t>
  </si>
  <si>
    <t>O21893530002</t>
  </si>
  <si>
    <t>O21893580002</t>
  </si>
  <si>
    <t>B21893780002</t>
  </si>
  <si>
    <t>O21893790002</t>
  </si>
  <si>
    <t>O21893830002</t>
  </si>
  <si>
    <t>O21893970002</t>
  </si>
  <si>
    <t>B21893990002</t>
  </si>
  <si>
    <t>B21894020002</t>
  </si>
  <si>
    <t>B21894030002</t>
  </si>
  <si>
    <t>B21894170002</t>
  </si>
  <si>
    <t>B21894180002</t>
  </si>
  <si>
    <t>B21894190002</t>
  </si>
  <si>
    <t>B21894210002</t>
  </si>
  <si>
    <t>B21894230002</t>
  </si>
  <si>
    <t>B21894240002</t>
  </si>
  <si>
    <t>B21894250002</t>
  </si>
  <si>
    <t>B21894260002</t>
  </si>
  <si>
    <t>B21894280002</t>
  </si>
  <si>
    <t>B21894290002</t>
  </si>
  <si>
    <t>B21894300002</t>
  </si>
  <si>
    <t>B21894310002</t>
  </si>
  <si>
    <t>B21894320002</t>
  </si>
  <si>
    <t>B21894340002</t>
  </si>
  <si>
    <t>B21894350002</t>
  </si>
  <si>
    <t>B21894360002</t>
  </si>
  <si>
    <t>B21894370002</t>
  </si>
  <si>
    <t>B21894390002</t>
  </si>
  <si>
    <t>B21894400002</t>
  </si>
  <si>
    <t>B21894410002</t>
  </si>
  <si>
    <t>B21894420002</t>
  </si>
  <si>
    <t>B21894430002</t>
  </si>
  <si>
    <t>B21894440002</t>
  </si>
  <si>
    <t>B21894460002</t>
  </si>
  <si>
    <t>B21894470002</t>
  </si>
  <si>
    <t>B21894490002</t>
  </si>
  <si>
    <t>B21894500002</t>
  </si>
  <si>
    <t>B21894510002</t>
  </si>
  <si>
    <t>B21894520002</t>
  </si>
  <si>
    <t>B21894540002</t>
  </si>
  <si>
    <t>B21894570002</t>
  </si>
  <si>
    <t>B21894600002</t>
  </si>
  <si>
    <t>B21894610002</t>
  </si>
  <si>
    <t>B21894640002</t>
  </si>
  <si>
    <t>B21894660002</t>
  </si>
  <si>
    <t>B21894670002</t>
  </si>
  <si>
    <t>O21894690002</t>
  </si>
  <si>
    <t>O21894760002</t>
  </si>
  <si>
    <t>O21894770002</t>
  </si>
  <si>
    <t>B21894780002</t>
  </si>
  <si>
    <t>B21894820002</t>
  </si>
  <si>
    <t>B21894850002</t>
  </si>
  <si>
    <t>O21895020002</t>
  </si>
  <si>
    <t>O21895030002</t>
  </si>
  <si>
    <t>O21895180002</t>
  </si>
  <si>
    <t>O21895570002</t>
  </si>
  <si>
    <t>O21895650002</t>
  </si>
  <si>
    <t>Q19958050002</t>
  </si>
  <si>
    <t>Q19958060002</t>
  </si>
  <si>
    <t>Q19958420002</t>
  </si>
  <si>
    <t>G26665640001</t>
  </si>
  <si>
    <t>G26669000002</t>
  </si>
  <si>
    <t>G26667520001</t>
  </si>
  <si>
    <t>G26668990001</t>
  </si>
  <si>
    <t>G26669010001</t>
  </si>
  <si>
    <t>G26669030001</t>
  </si>
  <si>
    <t>S10905190003</t>
  </si>
  <si>
    <t>O21897350002</t>
  </si>
  <si>
    <t>O21897450002</t>
  </si>
  <si>
    <t>B21897480002</t>
  </si>
  <si>
    <t>O21897490002</t>
  </si>
  <si>
    <t>B21897570002</t>
  </si>
  <si>
    <t>B21897580002</t>
  </si>
  <si>
    <t>B21897600002</t>
  </si>
  <si>
    <t>B21897650002</t>
  </si>
  <si>
    <t>B21897680002</t>
  </si>
  <si>
    <t>O21897700002</t>
  </si>
  <si>
    <t>O21897800002</t>
  </si>
  <si>
    <t>O21897810002</t>
  </si>
  <si>
    <t>B21897840002</t>
  </si>
  <si>
    <t>B21897860002</t>
  </si>
  <si>
    <t>O21897870002</t>
  </si>
  <si>
    <t>B21897890002</t>
  </si>
  <si>
    <t>O21897930002</t>
  </si>
  <si>
    <t>O21897950002</t>
  </si>
  <si>
    <t>O21898300002</t>
  </si>
  <si>
    <t>O21898310002</t>
  </si>
  <si>
    <t>O21898610002</t>
  </si>
  <si>
    <t>S10905720002</t>
  </si>
  <si>
    <t>G26682130001</t>
  </si>
  <si>
    <t>G26682150001</t>
  </si>
  <si>
    <t>Q19968940002</t>
  </si>
  <si>
    <t>G26684910003</t>
  </si>
  <si>
    <t>G26684920003</t>
  </si>
  <si>
    <t>G26684930003</t>
  </si>
  <si>
    <t>G26684940003</t>
  </si>
  <si>
    <t>G26684950003</t>
  </si>
  <si>
    <t>O21900380002</t>
  </si>
  <si>
    <t>O21900390002</t>
  </si>
  <si>
    <t>O21900500002</t>
  </si>
  <si>
    <t>O21900510002</t>
  </si>
  <si>
    <t>O21900530002</t>
  </si>
  <si>
    <t>B21900660002</t>
  </si>
  <si>
    <t>B21900700002</t>
  </si>
  <si>
    <t>O21900760002</t>
  </si>
  <si>
    <t>B21900770002</t>
  </si>
  <si>
    <t>B21900790002</t>
  </si>
  <si>
    <t>B21900820002</t>
  </si>
  <si>
    <t>B21900840002</t>
  </si>
  <si>
    <t>B21900860002</t>
  </si>
  <si>
    <t>B21900880002</t>
  </si>
  <si>
    <t>B21900890002</t>
  </si>
  <si>
    <t>B21900910002</t>
  </si>
  <si>
    <t>O21900920002</t>
  </si>
  <si>
    <t>B21900930002</t>
  </si>
  <si>
    <t>O21900940002</t>
  </si>
  <si>
    <t>B21900950002</t>
  </si>
  <si>
    <t>B21900970002</t>
  </si>
  <si>
    <t>O21901030002</t>
  </si>
  <si>
    <t>B21901080002</t>
  </si>
  <si>
    <t>O21901110002</t>
  </si>
  <si>
    <t>O21901380002</t>
  </si>
  <si>
    <t>O21901390002</t>
  </si>
  <si>
    <t>O21901510002</t>
  </si>
  <si>
    <t>O21901580002</t>
  </si>
  <si>
    <t>G26696150003</t>
  </si>
  <si>
    <t>S10907660001</t>
  </si>
  <si>
    <t>S10907890001</t>
  </si>
  <si>
    <t>S10908660001</t>
  </si>
  <si>
    <t>S10908700001</t>
  </si>
  <si>
    <t>O21903520002</t>
  </si>
  <si>
    <t>O21903560002</t>
  </si>
  <si>
    <t>B21903570002</t>
  </si>
  <si>
    <t>B21903590002</t>
  </si>
  <si>
    <t>B21903600002</t>
  </si>
  <si>
    <t>O21903720002</t>
  </si>
  <si>
    <t>O21903730002</t>
  </si>
  <si>
    <t>B21903750002</t>
  </si>
  <si>
    <t>O21903760002</t>
  </si>
  <si>
    <t>B21903780002</t>
  </si>
  <si>
    <t>B21903790002</t>
  </si>
  <si>
    <t>B21903820002</t>
  </si>
  <si>
    <t>B21903830002</t>
  </si>
  <si>
    <t>B21903840002</t>
  </si>
  <si>
    <t>B21903850002</t>
  </si>
  <si>
    <t>O21903870002</t>
  </si>
  <si>
    <t>O21903880002</t>
  </si>
  <si>
    <t>B21903900002</t>
  </si>
  <si>
    <t>O21903910002</t>
  </si>
  <si>
    <t>B21903920002</t>
  </si>
  <si>
    <t>O21903980002</t>
  </si>
  <si>
    <t>O21904040002</t>
  </si>
  <si>
    <t>B21904100002</t>
  </si>
  <si>
    <t>B21904110002</t>
  </si>
  <si>
    <t>B21904120002</t>
  </si>
  <si>
    <t>O21904150002</t>
  </si>
  <si>
    <t>O21904250002</t>
  </si>
  <si>
    <t>O21904440002</t>
  </si>
  <si>
    <t>O21904490002</t>
  </si>
  <si>
    <t>J05931530002</t>
  </si>
  <si>
    <t>J05931540002</t>
  </si>
  <si>
    <t>G26713480003</t>
  </si>
  <si>
    <t>G26713470003</t>
  </si>
  <si>
    <t>G26713460003</t>
  </si>
  <si>
    <t>G26713450003</t>
  </si>
  <si>
    <t>G26711860003</t>
  </si>
  <si>
    <t>G26711850003</t>
  </si>
  <si>
    <t>G26713500003</t>
  </si>
  <si>
    <t>G26713490003</t>
  </si>
  <si>
    <t>Q19981340002</t>
  </si>
  <si>
    <t>G26713510001</t>
  </si>
  <si>
    <t>G26715090070</t>
  </si>
  <si>
    <t>G26715100003</t>
  </si>
  <si>
    <t>G26715110003</t>
  </si>
  <si>
    <t>G26718070002</t>
  </si>
  <si>
    <t>G26718130002</t>
  </si>
  <si>
    <t>G26718100001</t>
  </si>
  <si>
    <t>G26718120001</t>
  </si>
  <si>
    <t>G26718140001</t>
  </si>
  <si>
    <t>G26718210001</t>
  </si>
  <si>
    <t>G26718230001</t>
  </si>
  <si>
    <t>Q19986480002</t>
  </si>
  <si>
    <t>G26718270001</t>
  </si>
  <si>
    <t>S10909640003</t>
  </si>
  <si>
    <t>S10909540003</t>
  </si>
  <si>
    <t>G26720060003</t>
  </si>
  <si>
    <t>G26720070003</t>
  </si>
  <si>
    <t>O21906180002</t>
  </si>
  <si>
    <t>B21906350002</t>
  </si>
  <si>
    <t>O21906360002</t>
  </si>
  <si>
    <t>O21906400002</t>
  </si>
  <si>
    <t>O21906410002</t>
  </si>
  <si>
    <t>O21906440002</t>
  </si>
  <si>
    <t>O21906480002</t>
  </si>
  <si>
    <t>O21906500002</t>
  </si>
  <si>
    <t>O21906510002</t>
  </si>
  <si>
    <t>O21906530002</t>
  </si>
  <si>
    <t>O21906540002</t>
  </si>
  <si>
    <t>O21906550002</t>
  </si>
  <si>
    <t>O21906570002</t>
  </si>
  <si>
    <t>O21906580002</t>
  </si>
  <si>
    <t>B21906610002</t>
  </si>
  <si>
    <t>B21906710002</t>
  </si>
  <si>
    <t>O21906720002</t>
  </si>
  <si>
    <t>B21906780002</t>
  </si>
  <si>
    <t>B21906830002</t>
  </si>
  <si>
    <t>B21906840002</t>
  </si>
  <si>
    <t>O21906940002</t>
  </si>
  <si>
    <t>B21906990002</t>
  </si>
  <si>
    <t>B21907000002</t>
  </si>
  <si>
    <t>B21907010002</t>
  </si>
  <si>
    <t>O21907020002</t>
  </si>
  <si>
    <t>O21907040002</t>
  </si>
  <si>
    <t>O21907140002</t>
  </si>
  <si>
    <t>O21907150002</t>
  </si>
  <si>
    <t>O21907160002</t>
  </si>
  <si>
    <t>O21907170002</t>
  </si>
  <si>
    <t>O21907190002</t>
  </si>
  <si>
    <t>O21907200002</t>
  </si>
  <si>
    <t>O21907210002</t>
  </si>
  <si>
    <t>O21907220002</t>
  </si>
  <si>
    <t>O21907230002</t>
  </si>
  <si>
    <t>O21907450002</t>
  </si>
  <si>
    <t>J05932160002</t>
  </si>
  <si>
    <t>J05932170002</t>
  </si>
  <si>
    <t>J05932240002</t>
  </si>
  <si>
    <t>J05932260002</t>
  </si>
  <si>
    <t>J05932270002</t>
  </si>
  <si>
    <t>J05932280002</t>
  </si>
  <si>
    <t>J05932290002</t>
  </si>
  <si>
    <t>J05932300002</t>
  </si>
  <si>
    <t>J05932310002</t>
  </si>
  <si>
    <t>J05932320002</t>
  </si>
  <si>
    <t>J05932330002</t>
  </si>
  <si>
    <t>J05932340002</t>
  </si>
  <si>
    <t>J05932350002</t>
  </si>
  <si>
    <t>J05932360002</t>
  </si>
  <si>
    <t>J05932370002</t>
  </si>
  <si>
    <t>J05932380002</t>
  </si>
  <si>
    <t>J05932440002</t>
  </si>
  <si>
    <t>J05932450002</t>
  </si>
  <si>
    <t>J05932460002</t>
  </si>
  <si>
    <t>J05932470002</t>
  </si>
  <si>
    <t>J05932480002</t>
  </si>
  <si>
    <t>G26734050002</t>
  </si>
  <si>
    <t>Q19993680002</t>
  </si>
  <si>
    <t>Q19993700002</t>
  </si>
  <si>
    <t>G26734060001</t>
  </si>
  <si>
    <t>J05933240002</t>
  </si>
  <si>
    <t>S10910800002</t>
  </si>
  <si>
    <t>S10911210001</t>
  </si>
  <si>
    <t>S10911210004</t>
  </si>
  <si>
    <t>B21909450002</t>
  </si>
  <si>
    <t>B21909470002</t>
  </si>
  <si>
    <t>B21909490002</t>
  </si>
  <si>
    <t>B21909520002</t>
  </si>
  <si>
    <t>B21909540002</t>
  </si>
  <si>
    <t>O21909550002</t>
  </si>
  <si>
    <t>O21909560002</t>
  </si>
  <si>
    <t>B21909610002</t>
  </si>
  <si>
    <t>B21909620002</t>
  </si>
  <si>
    <t>B21909630002</t>
  </si>
  <si>
    <t>B21909640002</t>
  </si>
  <si>
    <t>B21909660002</t>
  </si>
  <si>
    <t>B21909670002</t>
  </si>
  <si>
    <t>B21909680002</t>
  </si>
  <si>
    <t>B21909690002</t>
  </si>
  <si>
    <t>B21909700002</t>
  </si>
  <si>
    <t>B21909710002</t>
  </si>
  <si>
    <t>B21909750002</t>
  </si>
  <si>
    <t>B21909770002</t>
  </si>
  <si>
    <t>B21909890002</t>
  </si>
  <si>
    <t>B21909910002</t>
  </si>
  <si>
    <t>B21909940002</t>
  </si>
  <si>
    <t>B21909990002</t>
  </si>
  <si>
    <t>O21910070002</t>
  </si>
  <si>
    <t>O21910080002</t>
  </si>
  <si>
    <t>B21910110002</t>
  </si>
  <si>
    <t>B21910120002</t>
  </si>
  <si>
    <t>B21910140002</t>
  </si>
  <si>
    <t>B21910180002</t>
  </si>
  <si>
    <t>O21910190002</t>
  </si>
  <si>
    <t>O21910340002</t>
  </si>
  <si>
    <t>O21910360002</t>
  </si>
  <si>
    <t>O21910630002</t>
  </si>
  <si>
    <t>O21910770002</t>
  </si>
  <si>
    <t>G26746870002</t>
  </si>
  <si>
    <t>G26746860001</t>
  </si>
  <si>
    <t>G26746880001</t>
  </si>
  <si>
    <t>Q20001060002</t>
  </si>
  <si>
    <t>Q20001070002</t>
  </si>
  <si>
    <t>Q20001080002</t>
  </si>
  <si>
    <t>Q20001100002</t>
  </si>
  <si>
    <t>S10912220002</t>
  </si>
  <si>
    <t>S10912040003</t>
  </si>
  <si>
    <t>S10912150001</t>
  </si>
  <si>
    <t>S10912530003</t>
  </si>
  <si>
    <t>S10912550003</t>
  </si>
  <si>
    <t>S10912180003</t>
  </si>
  <si>
    <t>S10912210003</t>
  </si>
  <si>
    <t>S10912330003</t>
  </si>
  <si>
    <t>S10912270003</t>
  </si>
  <si>
    <t>S10912310003</t>
  </si>
  <si>
    <t>S10912370003</t>
  </si>
  <si>
    <t>S10912390003</t>
  </si>
  <si>
    <t>B21912600002</t>
  </si>
  <si>
    <t>B21912630002</t>
  </si>
  <si>
    <t>O21912700002</t>
  </si>
  <si>
    <t>B21912800002</t>
  </si>
  <si>
    <t>O21912810002</t>
  </si>
  <si>
    <t>O21912830002</t>
  </si>
  <si>
    <t>O21912840002</t>
  </si>
  <si>
    <t>O21912880002</t>
  </si>
  <si>
    <t>O21912890002</t>
  </si>
  <si>
    <t>O21912900002</t>
  </si>
  <si>
    <t>B21913020002</t>
  </si>
  <si>
    <t>O21913030002</t>
  </si>
  <si>
    <t>B21913050002</t>
  </si>
  <si>
    <t>O21913160002</t>
  </si>
  <si>
    <t>B21913170002</t>
  </si>
  <si>
    <t>B21913180002</t>
  </si>
  <si>
    <t>B21913190002</t>
  </si>
  <si>
    <t>B21913260002</t>
  </si>
  <si>
    <t>B21913270002</t>
  </si>
  <si>
    <t>B21913280002</t>
  </si>
  <si>
    <t>B21913290002</t>
  </si>
  <si>
    <t>B21913310002</t>
  </si>
  <si>
    <t>B21913320002</t>
  </si>
  <si>
    <t>B21913390002</t>
  </si>
  <si>
    <t>O21913580002</t>
  </si>
  <si>
    <t>O21913590002</t>
  </si>
  <si>
    <t>O21913610002</t>
  </si>
  <si>
    <t>O21913640002</t>
  </si>
  <si>
    <t>J05934620002</t>
  </si>
  <si>
    <t>J05934630002</t>
  </si>
  <si>
    <t>J05934640002</t>
  </si>
  <si>
    <t>J05934650002</t>
  </si>
  <si>
    <t>J05934690002</t>
  </si>
  <si>
    <t>J05934660002</t>
  </si>
  <si>
    <t>J05934670002</t>
  </si>
  <si>
    <t>J05934680002</t>
  </si>
  <si>
    <t>J05934700002</t>
  </si>
  <si>
    <t>J05934710002</t>
  </si>
  <si>
    <t>J05934720002</t>
  </si>
  <si>
    <t>J05934730002</t>
  </si>
  <si>
    <t>J05934740002</t>
  </si>
  <si>
    <t>J05934750002</t>
  </si>
  <si>
    <t>J05934760002</t>
  </si>
  <si>
    <t>J05934770002</t>
  </si>
  <si>
    <t>J05934780002</t>
  </si>
  <si>
    <t>J05934790002</t>
  </si>
  <si>
    <t>G26763810003</t>
  </si>
  <si>
    <t>Q20008800002</t>
  </si>
  <si>
    <t>S10913920001</t>
  </si>
  <si>
    <t>S10913900003</t>
  </si>
  <si>
    <t>G26771420001</t>
  </si>
  <si>
    <t>B21915740002</t>
  </si>
  <si>
    <t>B21915750002</t>
  </si>
  <si>
    <t>B21915760002</t>
  </si>
  <si>
    <t>B21915800002</t>
  </si>
  <si>
    <t>B21915830002</t>
  </si>
  <si>
    <t>B21915870002</t>
  </si>
  <si>
    <t>O21915880002</t>
  </si>
  <si>
    <t>O21915900002</t>
  </si>
  <si>
    <t>O21915910002</t>
  </si>
  <si>
    <t>O21915920002</t>
  </si>
  <si>
    <t>B21915960002</t>
  </si>
  <si>
    <t>B21915970002</t>
  </si>
  <si>
    <t>B21915990002</t>
  </si>
  <si>
    <t>B21916010002</t>
  </si>
  <si>
    <t>B21916030002</t>
  </si>
  <si>
    <t>B21916040002</t>
  </si>
  <si>
    <t>B21916190002</t>
  </si>
  <si>
    <t>B21916200002</t>
  </si>
  <si>
    <t>B21916220002</t>
  </si>
  <si>
    <t>B21916240002</t>
  </si>
  <si>
    <t>B21916250002</t>
  </si>
  <si>
    <t>O21916270002</t>
  </si>
  <si>
    <t>O21916310002</t>
  </si>
  <si>
    <t>B21916340002</t>
  </si>
  <si>
    <t>B21916360002</t>
  </si>
  <si>
    <t>O21916370002</t>
  </si>
  <si>
    <t>B21916410002</t>
  </si>
  <si>
    <t>B21916420002</t>
  </si>
  <si>
    <t>B21916430002</t>
  </si>
  <si>
    <t>B21916440002</t>
  </si>
  <si>
    <t>B21916450002</t>
  </si>
  <si>
    <t>B21916460002</t>
  </si>
  <si>
    <t>B21916470002</t>
  </si>
  <si>
    <t>B21916490002</t>
  </si>
  <si>
    <t>O21916500002</t>
  </si>
  <si>
    <t>B21916560002</t>
  </si>
  <si>
    <t>B21916580002</t>
  </si>
  <si>
    <t>B21916590002</t>
  </si>
  <si>
    <t>O21916700002</t>
  </si>
  <si>
    <t>O21916720002</t>
  </si>
  <si>
    <t>O21916740002</t>
  </si>
  <si>
    <t>O21916760002</t>
  </si>
  <si>
    <t>O21916770002</t>
  </si>
  <si>
    <t>O21916780002</t>
  </si>
  <si>
    <t>O21916810002</t>
  </si>
  <si>
    <t>O21916820002</t>
  </si>
  <si>
    <t>O21916840002</t>
  </si>
  <si>
    <t>O21916960002</t>
  </si>
  <si>
    <t>O21916970002</t>
  </si>
  <si>
    <t>O21917030002</t>
  </si>
  <si>
    <t>O21917070002</t>
  </si>
  <si>
    <t>O21917100002</t>
  </si>
  <si>
    <t>O21917110002</t>
  </si>
  <si>
    <t>O21917120002</t>
  </si>
  <si>
    <t>O21917280002</t>
  </si>
  <si>
    <t>G26779310003</t>
  </si>
  <si>
    <t>G26781120001</t>
  </si>
  <si>
    <t>Q20017940002</t>
  </si>
  <si>
    <t>Q20018000002</t>
  </si>
  <si>
    <t>Q20017950002</t>
  </si>
  <si>
    <t>Q20017960002</t>
  </si>
  <si>
    <t>Q20017980002</t>
  </si>
  <si>
    <t>Q20019440002</t>
  </si>
  <si>
    <t>Q20019140002</t>
  </si>
  <si>
    <t>Q20019380002</t>
  </si>
  <si>
    <t>Q20019410002</t>
  </si>
  <si>
    <t>G26785650003</t>
  </si>
  <si>
    <t>Q20021020002</t>
  </si>
  <si>
    <t>S10914650003</t>
  </si>
  <si>
    <t>S10914800003</t>
  </si>
  <si>
    <t>T04574210001</t>
  </si>
  <si>
    <t>T04574230001</t>
  </si>
  <si>
    <t>T04574250001</t>
  </si>
  <si>
    <t>T04574270001</t>
  </si>
  <si>
    <t>T04574290001</t>
  </si>
  <si>
    <t>T04574310001</t>
  </si>
  <si>
    <t>T04574330001</t>
  </si>
  <si>
    <t>T04574350001</t>
  </si>
  <si>
    <t>T04574370001</t>
  </si>
  <si>
    <t>T04574390001</t>
  </si>
  <si>
    <t>T04574470001</t>
  </si>
  <si>
    <t>T04574410001</t>
  </si>
  <si>
    <t>T04574430001</t>
  </si>
  <si>
    <t>T04574450001</t>
  </si>
  <si>
    <t>T04574490001</t>
  </si>
  <si>
    <t>T04574510001</t>
  </si>
  <si>
    <t>T04574530001</t>
  </si>
  <si>
    <t>T04574550001</t>
  </si>
  <si>
    <t>T04574570001</t>
  </si>
  <si>
    <t>T04574590001</t>
  </si>
  <si>
    <t>T04574610001</t>
  </si>
  <si>
    <t>T04574630001</t>
  </si>
  <si>
    <t>T04574650001</t>
  </si>
  <si>
    <t>T04574670001</t>
  </si>
  <si>
    <t>T04574690001</t>
  </si>
  <si>
    <t>T04574710001</t>
  </si>
  <si>
    <t>T04574730001</t>
  </si>
  <si>
    <t>T04574750001</t>
  </si>
  <si>
    <t>T04574770001</t>
  </si>
  <si>
    <t>T04574790001</t>
  </si>
  <si>
    <t>T04574810001</t>
  </si>
  <si>
    <t>T04574830001</t>
  </si>
  <si>
    <t>T04574850001</t>
  </si>
  <si>
    <t>T04574870001</t>
  </si>
  <si>
    <t>T04574890001</t>
  </si>
  <si>
    <t>T04574910001</t>
  </si>
  <si>
    <t>T04574930001</t>
  </si>
  <si>
    <t>T04574950001</t>
  </si>
  <si>
    <t>T04574970001</t>
  </si>
  <si>
    <t>T04574990001</t>
  </si>
  <si>
    <t>T04575010001</t>
  </si>
  <si>
    <t>T04575030001</t>
  </si>
  <si>
    <t>T04575060001</t>
  </si>
  <si>
    <t>T04575080001</t>
  </si>
  <si>
    <t>T04575100001</t>
  </si>
  <si>
    <t>T04575180001</t>
  </si>
  <si>
    <t>T04575120001</t>
  </si>
  <si>
    <t>T04575140001</t>
  </si>
  <si>
    <t>T04575160001</t>
  </si>
  <si>
    <t>T04575200001</t>
  </si>
  <si>
    <t>T04575220001</t>
  </si>
  <si>
    <t>T04575240001</t>
  </si>
  <si>
    <t>T04575260001</t>
  </si>
  <si>
    <t>T04575280001</t>
  </si>
  <si>
    <t>T04575300001</t>
  </si>
  <si>
    <t>T04575320001</t>
  </si>
  <si>
    <t>T04575340001</t>
  </si>
  <si>
    <t>T04575360001</t>
  </si>
  <si>
    <t>T04575380001</t>
  </si>
  <si>
    <t>T04575400001</t>
  </si>
  <si>
    <t>T04575420001</t>
  </si>
  <si>
    <t>T04575440001</t>
  </si>
  <si>
    <t>T04575460001</t>
  </si>
  <si>
    <t>T04575480001</t>
  </si>
  <si>
    <t>T04575500001</t>
  </si>
  <si>
    <t>T04575520001</t>
  </si>
  <si>
    <t>T04575540001</t>
  </si>
  <si>
    <t>T04575560001</t>
  </si>
  <si>
    <t>T04575580001</t>
  </si>
  <si>
    <t>T04575600001</t>
  </si>
  <si>
    <t>T04575620001</t>
  </si>
  <si>
    <t>T04575640001</t>
  </si>
  <si>
    <t>T04575660001</t>
  </si>
  <si>
    <t>T04575680001</t>
  </si>
  <si>
    <t>T04575700001</t>
  </si>
  <si>
    <t>T04575720001</t>
  </si>
  <si>
    <t>T04575740001</t>
  </si>
  <si>
    <t>T04575760001</t>
  </si>
  <si>
    <t>T04575780001</t>
  </si>
  <si>
    <t>T04575860001</t>
  </si>
  <si>
    <t>T04575800001</t>
  </si>
  <si>
    <t>T04575820001</t>
  </si>
  <si>
    <t>T04575840001</t>
  </si>
  <si>
    <t>T04575880001</t>
  </si>
  <si>
    <t>T04575900001</t>
  </si>
  <si>
    <t>T04575920001</t>
  </si>
  <si>
    <t>T04575940001</t>
  </si>
  <si>
    <t>T04575960001</t>
  </si>
  <si>
    <t>T04575980001</t>
  </si>
  <si>
    <t>T04576000001</t>
  </si>
  <si>
    <t>T04576020001</t>
  </si>
  <si>
    <t>T04576040001</t>
  </si>
  <si>
    <t>T04576060001</t>
  </si>
  <si>
    <t>T04576080001</t>
  </si>
  <si>
    <t>T04576100001</t>
  </si>
  <si>
    <t>T04576120001</t>
  </si>
  <si>
    <t>T04576140001</t>
  </si>
  <si>
    <t>T04576160001</t>
  </si>
  <si>
    <t>T04576180001</t>
  </si>
  <si>
    <t>T04576200001</t>
  </si>
  <si>
    <t>T04576220001</t>
  </si>
  <si>
    <t>T04576240001</t>
  </si>
  <si>
    <t>T04576260001</t>
  </si>
  <si>
    <t>T04576280001</t>
  </si>
  <si>
    <t>T04576300001</t>
  </si>
  <si>
    <t>00099021001 DEP.DE CHEQ.AJENOS,RET.DE CAM.,CONCEPTO: JORGE LUIS MAMANI MAMANI,DEP.: BANCO UNION SA , PROCEDENCIA: BANCO UNION S.A., CHEQUE: 202422, FECHA DE EMISION:15/03/2024</t>
  </si>
  <si>
    <t>00099021001 DEP.DE CHEQ.AJENOS,RET.DE CAM.,CONCEPTO: JORGE LUIS MAMANI MAMANI,DEP.: BANCO UNION SA , PROCEDENCIA: BANCO UNION S.A., CHEQUE: 202421, FECHA DE EMISION:15/03/2024</t>
  </si>
  <si>
    <t>00041031107 DEPOSITO DE EFECTIVO, DEPOSITANTE: RICHARD JUAN HUCHANI CAHUANA, CONCEPTO: DEVOLUCION DE GASTOS DE TRANSPORTE TERRESTRE - VIATICOS IBMETRO, CUENTA DE DEPOSITO: CUENTA UNICA DEL TESORO</t>
  </si>
  <si>
    <t>00020061101 DEPOSITO DE EFECTIVO, DEPOSITANTE: REGISTRO INTERNACIONAL BOLIVIANO DE BUSES, CONCEPTO: DEVOLUCION DE ANDREA ESTRADA DUCHEN Y MELISSA LUZ MURGUIA ROSSETTI, CUENTA DE DEPOSITO: CUENTA UNICA DEL TESORO</t>
  </si>
  <si>
    <t>00587012013 DEP.DE CHEQ.AJENOS,RET.DE CAM.,CONCEPTO: MUYUPAMPA - CERT. 95 - NOV/23,DEP.: E.B.C. , PROCEDENCIA: BANCO UNION S.A., CHEQUE: 2106, FECHA DE EMISION:01/04/2024</t>
  </si>
  <si>
    <t>00046171101 DEPOSITO DE EFECTIVO, DEPOSITANTE: MILCAR SRL NIT 193736023, CONCEPTO: SANCION JURIDICA, CUENTA DE DEPOSITO: CUENTA UNICA DEL TESORO</t>
  </si>
  <si>
    <t>00099021001 DEPOSITO DE EFECTIVO, DEPOSITANTE: SONIA ELDER VILDOZO VDA DE TARQUI, CONCEPTO: COBRO INDEBIDO, CUENTA DE DEPOSITO: CUENTA UNICA DEL TESORO</t>
  </si>
  <si>
    <t>00595012002 DEPOSITO DE EFECTIVO, DEPOSITANTE: CARLA BELLIDO ARELLANO, CONCEPTO: C-31 N° 42, 14, 1, CUENTA DE DEPOSITO: CUENTA UNICA DEL TESORO</t>
  </si>
  <si>
    <t>VENTA DE DIVISAS CON TRANSFERENCIA DE FONDOS A SOLICITUD DE MINISTERIO DE RELACIONES EXTERIORES SEGUN SOLICITUD 20594 REF: PLANILLA 22405 PAGO DE HABERES AL PERSONAL DE LAS EMBAJADAS Y CONSULADOS CORRESPONDIENTE AL MES DE FEBRERO LIB. 00099021001 TGN-RECURSOS ORDINARIOS (3987) POR DIFERENCIAL CAMBIARIO</t>
  </si>
  <si>
    <t>NUMERO DE LIBRETA CUT: 00099021001 OPERACIÓN E18 TRANSFERENCIA DEL SISTEMA FINANCIERO POR CUENTA DE TERCEROS A LA CUT DEVOLUCION BECA ESTUDIO CONTRATO COMPR.CUMP.OBL.DGESU-014-2016 SILVANA INES QUITON TAPIA</t>
  </si>
  <si>
    <t>NUMERO DE LIBRETA CUT: 00283012001 OPERACIÓN E18 TRANSFERENCIA DEL SISTEMA FINANCIERO POR CUENTA DE TERCEROS A LA CUT ALMACENERIA BOLIVIANA SA</t>
  </si>
  <si>
    <t>'COBRO DE UTILES DE ESCRITORIO POR´||BS50.-Y REEMB.GSTS.COMUNICACION BS220.- CARTA DE CREDITO STANDBY REF.:10000LG000228800 (BCB:SB-R-2017-27) A/F ADMINISTRADORA BOLIVIANA DE CARRETERAS,S/G NOTA ABC/GNA/SAF/ATE/2024-0717,26/03/2024. LIB.00291012002 ABC-RECURSOS PROPIOS REF.:COMISIONES SBLC 10000LG000228800</t>
  </si>
  <si>
    <t>PAGO A BANCO EUROPEO DE INV PRÉSTAMO FI No 88662 VCTO. 31-03-2024 POR CUENTA DE TGN , NTI. 018552 VALOR 01-04-2024 INTERESES USD 674.239,28 COMISIONES USD 15.657,19 CTA. 3987 CUENTA UNICA DEL TESORO LIB. 00099021001 REF.: COMISIONES BANCARIAS</t>
  </si>
  <si>
    <t>REGULARIZACION DE TRANSFERENCIA DEL EXTERIOR SEGUN SWIFT NOS.4265-4264 DE FECHA 01/04/2024 ORDENANTE: BOLIVIANA DE AVIACION-BOA INC REF:INV 100 INV 99 LIB. 00525012001 LBP-TRANSPORTES AEREOS BOLIVIANOS (4030001162)</t>
  </si>
  <si>
    <t>COBRO COSTOS DE PAPELERIA POR REGULARIZACION DE TRANSFERENCIA DEL EXTERIOR POR ORDEN DE LA TE ANDES SA REF.: OPERACIONES FINANCIERAS EXTRAORDINARIAS TERMOCRONOLOGIA FIEL CUMPLIMIENTO DE CONTR.DRCO-CD-GATC-2-24 PAC 1987 FECHA VALOR 26/03/2024 LIB. 00513022001 YPFB - "OPERACIONES"</t>
  </si>
  <si>
    <t>VENTA DE DIVISAS CON TRANSFERENCIA DE FONDOS A SOLICITUD DE SERVICIO DESARROLLO EMPRESAS PUBLICAS PRODUCTIVAS SEGUN SOLICITUD 20601 REF: 2023-45362 TRANFERENCIA BANCARIA INTERNACIONAL PARA EL PAGO A LA EMPRESA UNIPERSONAL COMPANIA DEL ESTE DE MARTIN NICOLAS RIFON DE LEON POR LA ADQUISICION DE MATERI LIB. 00132022001 SEDEM - PAPELBOL - VENTA BOBINAS DE PAPEL Y PROD. RELACIONADOS</t>
  </si>
  <si>
    <t>COBRO COSTOS DE PAPELERIA SEGUN TRANSFERENCIA DEL EXTERIOR POR ORDEN DE LIMA GAS S A (LIMA PERU) REF.: CRED URI/CAMBIO USD.DIEZ SP-16065 FECHA VALOR 1/04/2024 LIB. 00513062002 YPFB - EXPORTACIÓN DE GLP Y OTROS-BOLIVIANOS</t>
  </si>
  <si>
    <t>VENTA DE DIVISAS CON TRANSFERENCIA DE FONDOS A SOLICITUD DE MINISTERIO DE RELACIONES EXTERIORES SEGUN SOLICITUD 20593 REF: PLANILLA 22401 PAGO DE HABERES AL PERSONAL DEL MINISTERIO DE RELACIONES EXTERIORES CORRESPONDIENTE AL MES DE FEBRERO 2024. LIB. 00099021001 TGN-RECURSOS ORDINARIOS (3987)</t>
  </si>
  <si>
    <t>PAGO PRÉSTAMO IDA 948-BO VCTO. 01-04-2024 POR CUENTA DE SAGUAPAC , VALOR 01-04-2024 CAPITAL USD 135.000,00 INTERESES USD 5.568,75 LIB. 00099021001 - RECURSOS ORDINARIOS (3987) - MDRI</t>
  </si>
  <si>
    <t>PAGO A BANCO EUROPEO DE INV PRÉSTAMO FI No 88662 VCTO. 31-03-2024 POR CUENTA DE TGN , NTI. 018563 VALOR 01-04-2024 INTERESES USD 543.120,02 CTA. 3987 CUENTA UNICA DEL TESORO LIB. 00099021001 REF.: COMISIONES BANCARIAS</t>
  </si>
  <si>
    <t>||TRANSFERENCIA DE FONDOS SEGÚN MENSAJE SWIFT N°4942 DE LA FECHA Y NOTA CITE: DGAC/10571/2024 (HRE-TGL-4549) DE FECHA 14/03/2024 DE LA DIRECCIÓN GENERAL DE AERONÁUTICA CIVIL. (SECTOR PÚBLICO). DÉBITO DE LA LIBRETA 00117012001 DGAC, REPOSICIÓN DE ÚTILES DE ESCRITORIO.</t>
  </si>
  <si>
    <t>'COBRO DE'||ÚTILES DE ESCRITORIO POR EL COMPROBANTE NRO. 1088526 DE LA FECHA, S/G. NOTA CITE GAFC-0803/DFC/URTE-0153/2024 DE FECHA 26/03/2024 (HRE-TGL-5158) ENVIADA POR YACIMIENTOS PETROLIFEROS FISCALES BOLIVIANOS. DÉBITO DE LA LIBRETA 00513022001 YPFB  OPERACIONES .</t>
  </si>
  <si>
    <t>00292012001 DEP.DE CHEQ.AJENOS,RET.DE CAM.,CONCEPTO: DEVOLUCION POR PAGO EN DEMASIA,DEP.: VIAS BOLIVIA , PROCEDENCIA: BANCO UNION S.A., CHEQUE: 79, FECHA DE EMISION:26/03/2024</t>
  </si>
  <si>
    <t>00572012001 DEP.DE CHEQ.AJENOS,RET.DE CAM.,CONCEPTO: DEVOLUCION DE PAGO ERRONEO EN DEMASIA,DEP.: MARCO ANTONIO MONTERO DORADO , PROCEDENCIA: BANCO UNION S.A., CHEQUE: 26441, FECHA DE EMISION:26/03/2024</t>
  </si>
  <si>
    <t>00591012001 DEP.DE CHEQ.AJENOS,RET.DE CAM.,CONCEPTO: DEPÓSITOS IDENTIFICADOS FACTURACION GESTION 2023 S/G HRMT/2023-04296,DEP.: EMP. EST. DE TRANS. POR CABLE MI TELEFERICO , PROCEDENCIA: BANCO UNION S.A., CHEQUE: 3698, FECHA DE EMISION:28/03/2024</t>
  </si>
  <si>
    <t>00591012001 DEP.DE CHEQ.AJENOS,RET.DE CAM.,CONCEPTO: DEPÓSITO POR SOLICITUD FOTOCOPIAS DE ANDREA VELASCO S/G HRMT/2024-01624,DEP.: EMP. EST. DE TRANS. POR CABLE MI TELEFERICO , PROCEDENCIA: BANCO UNION S.A., CHEQUE: 3692, FECHA DE EMISION:26/03/2024</t>
  </si>
  <si>
    <t>00212014306 DEP.DE CHEQ.AJENOS,RET.DE CAM.,CONCEPTO: DEVOLUCION RETENCIONES A CONSULTORES DE LINEA P/NOV Y DIC,DEP.: RESP. TESORERIA , PROCEDENCIA: BANCO UNION S.A., CHEQUE: 5988, FECHA DE EMISION:28/03/2024</t>
  </si>
  <si>
    <t>00591012001 DEP.DE CHEQ.AJENOS,RET.DE CAM.,CONCEPTO: DEPÓSITOS POR EJECUCION DE GARANTIA DE MARIA TORRICO S/G HRMT/2024-02273,DEP.: EMP. EST. DE TRANS. POR CABLE MI TELEFERICO , PROCEDENCIA: BANCO UNION S.A., CHEQUE: 3694, FECHA DE EMISION:26/03/2024</t>
  </si>
  <si>
    <t>00591012001 DEP.DE CHEQ.AJENOS,RET.DE CAM.,CONCEPTO: DEPÓSITO POR EJECUCION DE GARANTIA DE PAMELA HUANCA S/G MT/2024-02131,DEP.: EMP. EST. DE TRANS. POR CABLE MI TELEFERICO , PROCEDENCIA: BANCO UNION S.A., CHEQUE: 3695, FECHA DE EMISION:26/03/2024</t>
  </si>
  <si>
    <t>00591012001 DEP.DE CHEQ.AJENOS,RET.DE CAM.,CONCEPTO: DEPÓSITO POR EXTRAVIO DE CREDENCIALES S/G DOC. ADJ.,DEP.: EMP. EST. DE TRANS. POR CABLE MI TELEFERICO , PROCEDENCIA: BANCO UNION S.A., CHEQUE: 3696, FECHA DE EMISION:26/03/2024</t>
  </si>
  <si>
    <t>00670092001 DEPOSITO DE EFECTIVO, DEPOSITANTE: MARTIN ESPEJO GONZALES, CONCEPTO: DEVOLUCION DE FONDOS PARA VIATICO POR VIAJE, CUENTA DE DEPOSITO: CUENTA UNICA DEL TESORO</t>
  </si>
  <si>
    <t>00591012001 DEP.DE CHEQ.AJENOS,RET.DE CAM.,CONCEPTO: DEP POR PAGOS DE ALQ. DE LOCALES COM, ESP. PUBLICITARIOS 2023 S/G HRMT/2023-03938,DEP.: EMP. EST. DE TRANS. POR CABLE MI TELEFERICO</t>
  </si>
  <si>
    <t>00099021001 DEPOSITO DE EFECTIVO, DEPOSITANTE: ROSSMARY BARRERA VINO, CONCEPTO: PAGO CUOTA POR CONVENIO CON SENASIR, CUENTA DE DEPOSITO: CUENTA UNICA DEL TESORO</t>
  </si>
  <si>
    <t>00078031108 DEP.DE CHEQ.AJENOS,RET.DE CAM.,CONCEPTO: DEVOLUCION MULTA INPROCIL SA POR RETRASO EN LA PRIMERA ENTREGA,DEP.: EEC-GNV , PROCEDENCIA: BANCO UNION S.A., CHEQUE: 289, FECHA DE EMISION:25/03/2024</t>
  </si>
  <si>
    <t>00254014101 DEP.DE CHEQ.AJENOS,RET.DE CAM.,CONCEPTO: TRANSFERENCIA DE RECURSOS GAM VILLA ALCALA,DEP.: INSTITUTO DEL SEGURO AGRARIO , PROCEDENCIA: BANCO UNION S.A., CHEQUE: 2464, FECHA DE EMISION:21/03/2024</t>
  </si>
  <si>
    <t>00254014101 DEP.DE CHEQ.AJENOS,RET.DE CAM.,CONCEPTO: TRANSFERENCIA DE RECURSO GAM SOPACHUY,DEP.: INSTITUTO DEL SEGURO AGRARIO , PROCEDENCIA: BANCO UNION S.A., CHEQUE: 2463, FECHA DE EMISION:21/03/2024</t>
  </si>
  <si>
    <t>00254014101 DEP.DE CHEQ.AJENOS,RET.DE CAM.,CONCEPTO: TRANSFERENCIA DE RECURSOS GAM ICLA,DEP.: INSTITUTO DEL SEGURO AGRARIO , PROCEDENCIA: BANCO UNION S.A., CHEQUE: 2462, FECHA DE EMISION:21/03/2024</t>
  </si>
  <si>
    <t>00254014101 DEP.DE CHEQ.AJENOS,RET.DE CAM.,CONCEPTO: TRANSFERENCIA DE RECURSOS GAM TARVITA (VILLA ORIAS),DEP.: INSTITUTO DEL SEGURO AGRARIO , PROCEDENCIA: BANCO UNION S.A., CHEQUE: 2461, FECHA DE EMISION:21/03/2024</t>
  </si>
  <si>
    <t>00254014101 DEP.DE CHEQ.AJENOS,RET.DE CAM.,CONCEPTO: TRANSFERENCIA DE RECURSOS GAM VILLA  AZURDUY,DEP.: INSTITUTO DEL SEGURO AGRARIO , PROCEDENCIA: BANCO UNION S.A., CHEQUE: 2460, FECHA DE EMISION:21/03/2024</t>
  </si>
  <si>
    <t>00254014101 DEP.DE CHEQ.AJENOS,RET.DE CAM.,CONCEPTO: TRANSFERENCIA DE RECURSOS GAM POROMA,DEP.: INSTITUTO DEL SEGURO AGRARIO , PROCEDENCIA: BANCO UNION S.A., CHEQUE: 2459, FECHA DE EMISION:21/03/2024</t>
  </si>
  <si>
    <t>00254014101 DEP.DE CHEQ.AJENOS,RET.DE CAM.,CONCEPTO: TRANSFERENCIA DE RECURSOS GAM YOTALA,DEP.: INSTITUTO DEL SEGURO AGRARIO , PROCEDENCIA: BANCO UNION S.A., CHEQUE: 2458, FECHA DE EMISION:21/03/2024</t>
  </si>
  <si>
    <t>00254014101 DEP.DE CHEQ.AJENOS,RET.DE CAM.,CONCEPTO: TRANSFERENCIA DE RECURSOS GAM - SUCRE,DEP.: INSTITUTO DEL SEGURO AGRARIO , PROCEDENCIA: BANCO UNION S.A., CHEQUE: 2457, FECHA DE EMISION:21/03/2024</t>
  </si>
  <si>
    <t>00254014202 DEP.DE CHEQ.AJENOS,RET.DE CAM.,CONCEPTO: TRANSFERENCIA DE RECURSOS GAM MACHACAMARCA,DEP.: INSTITUTO DEL SEGURO AGRARIO , PROCEDENCIA: BANCO UNION S.A., CHEQUE: 2528, FECHA DE EMISION:25/03/2024</t>
  </si>
  <si>
    <t>00254014101 DEP.DE CHEQ.AJENOS,RET.DE CAM.,CONCEPTO: TRANSFERENCIA DE RECURSOS GAM SICA SICA,DEP.: INSTITUTO DEL SEGURO AGRARIO , PROCEDENCIA: BANCO UNION S.A., CHEQUE: 2527, FECHA DE EMISION:25/03/2024</t>
  </si>
  <si>
    <t>00254014101 DEP.DE CHEQ.AJENOS,RET.DE CAM.,CONCEPTO: TRANSFERENCIA DE RECURSOS GAM AYATA,DEP.: INSTITUTO DEL SEGURO AGRARIO , PROCEDENCIA: BANCO UNION S.A., CHEQUE: 2526, FECHA DE EMISION:25/03/2024</t>
  </si>
  <si>
    <t>00254014101 DEP.DE CHEQ.AJENOS,RET.DE CAM.,CONCEPTO: TRANSFERENCIA DE RECURSOS GAM SANTIAGO DE MACHACA,DEP.: INSTITUTO DEL SEGURO AGRARIO , PROCEDENCIA: BANCO UNION S.A., CHEQUE: 2525, FECHA DE EMISION:25/03/2024</t>
  </si>
  <si>
    <t>00254014101 DEP.DE CHEQ.AJENOS,RET.DE CAM.,CONCEPTO: TRANSFERENCIA DE RECURSOS GAM ESMERALDA,DEP.: INSTITUTO DEL SEGURO AGRARIO , PROCEDENCIA: BANCO UNION S.A., CHEQUE: 2524, FECHA DE EMISION:25/03/2024</t>
  </si>
  <si>
    <t>00254014101 DEP.DE CHEQ.AJENOS,RET.DE CAM.,CONCEPTO: TRANSFERENCIA DE RECURSOS GAM SUCRE,DEP.: INSTITUTO DEL SEGURO AGRARIO , PROCEDENCIA: BANCO UNION S.A., CHEQUE: 2523, FECHA DE EMISION:25/03/2024</t>
  </si>
  <si>
    <t>00254014101 DEP.DE CHEQ.AJENOS,RET.DE CAM.,CONCEPTO: TRANSFERENCIA DE RECURSOS GAM COLOMI,DEP.: INSTITUTO DEL SEGURO AGRARIO , PROCEDENCIA: BANCO UNION S.A., CHEQUE: 2522, FECHA DE EMISION:25/03/2024</t>
  </si>
  <si>
    <t>00254014101 DEP.DE CHEQ.AJENOS,RET.DE CAM.,CONCEPTO: TRANSFERENCIA DE RECURSOS GAM MOCOMOCO,DEP.: INSTITUTO DEL SEGURO AGRARIO , PROCEDENCIA: BANCO UNION S.A., CHEQUE: 2521, FECHA DE EMISION:25/03/2024</t>
  </si>
  <si>
    <t>00254014101 DEP.DE CHEQ.AJENOS,RET.DE CAM.,CONCEPTO: TRANSFERENCIA DE RECURSOS GAM CHUMA,DEP.: INSTITUTO DEL SEGURO AGRARIO , PROCEDENCIA: BANCO UNION S.A., CHEQUE: 2520, FECHA DE EMISION:25/03/2024</t>
  </si>
  <si>
    <t>00254014101 DEP.DE CHEQ.AJENOS,RET.DE CAM.,CONCEPTO: TRANSFERENCIA DE RECURSOS GAM EUCALIPTUS,DEP.: INSTITUTO DEL SEGURO AGRARIO , PROCEDENCIA: BANCO UNION S.A., CHEQUE: 2519, FECHA DE EMISION:25/03/2024</t>
  </si>
  <si>
    <t>00254014202 DEP.DE CHEQ.AJENOS,RET.DE CAM.,CONCEPTO: TRANSFERENCIA DE RECURSOS GAM YUNCHARA,DEP.: INSTITUTO DEL SEGURO AGRARIO , PROCEDENCIA: BANCO UNION S.A., CHEQUE: 2516, FECHA DE EMISION:25/03/2024</t>
  </si>
  <si>
    <t>00254014101 DEP.DE CHEQ.AJENOS,RET.DE CAM.,CONCEPTO: TRANSFERENCIA DE RECURSOS GAM CURAHUARA DE CARANGAS,DEP.: INSTITUTO DEL SEGURO AGRARIO , PROCEDENCIA: BANCO UNION S.A., CHEQUE: 2515, FECHA DE EMISION:25/03/2024</t>
  </si>
  <si>
    <t>00254014101 DEP.DE CHEQ.AJENOS,RET.DE CAM.,CONCEPTO: TRANSFERENCIA DE RECURSOS GAM EL CHORO,DEP.: INSTITUTO DEL SEGURO AGRARIO , PROCEDENCIA: BANCO UNION S.A., CHEQUE: 2514, FECHA DE EMISION:25/03/2024</t>
  </si>
  <si>
    <t>00254014101 DEP.DE CHEQ.AJENOS,RET.DE CAM.,CONCEPTO: TRANSFERENCIA DE RECURSOS GAM HUARINA,DEP.: INSTITUTO DEL SEGURO AGRARIO , PROCEDENCIA: BANCO UNION S.A., CHEQUE: 2513, FECHA DE EMISION:25/03/2024</t>
  </si>
  <si>
    <t>00254014202 DEP.DE CHEQ.AJENOS,RET.DE CAM.,CONCEPTO: TRANSFERENCIA DE RECURSOS GAM LLALLAGUA,DEP.: INSTITUTO DEL SEGURO AGRARIO , PROCEDENCIA: BANCO UNION S.A., CHEQUE: 2512, FECHA DE EMISION:25/03/2024</t>
  </si>
  <si>
    <t>00254014202 DEP.DE CHEQ.AJENOS,RET.DE CAM.,CONCEPTO: TRANSFERENCIA DE RECURSOS GAM SANTIAGO DE HUATA,DEP.: INSTITUTO DEL SEGURO AGRARIO , PROCEDENCIA: BANCO UNION S.A., CHEQUE: 2511, FECHA DE EMISION:25/03/2024</t>
  </si>
  <si>
    <t>00254014101 DEP.DE CHEQ.AJENOS,RET.DE CAM.,CONCEPTO: TRANSFERENCIA DE RECURSOS GAIOC NACION ORIGINARIA URUCHIPAYA,DEP.: INSTITUTO DEL SEGURO AGRARIO , PROCEDENCIA: BANCO UNION S.A., CHEQUE: 2510, FECHA DE EMISION:25/03/2024</t>
  </si>
  <si>
    <t>00015011108 DEPOSITO DE EFECTIVO, DEPOSITANTE: JUBILADOS BANCA PRIVADA, CONCEPTO: PAGO SERVICIO DE AGUA POTABLE 20% FACTURA MARZO, CUENTA DE DEPOSITO: CUENTA UNICA DEL TESORO</t>
  </si>
  <si>
    <t>00254014101 DEP.DE CHEQ.AJENOS,RET.DE CAM.,CONCEPTO: TRANSFERENCIA DE RECURSOS GAM URUBICHA,DEP.: INSTITUTO DEL SEGURO AGRARIO , PROCEDENCIA: BANCO UNION S.A., CHEQUE: 2509, FECHA DE EMISION:25/03/2024</t>
  </si>
  <si>
    <t>00670012003 DEP.DE CHEQ.AJENOS,RET.DE CAM.,CONCEPTO: EJECUCION DE BOLETA DE GARANTIA DATAFLEX-INCUMPLIMIENTO DE CONTRATO TED BENI,DEP.: DATAFLEX , PROCEDENCIA: BANCO UNION S.A., CHEQUE: 3003, FECHA DE EMISION:26/03/2024</t>
  </si>
  <si>
    <t>00254014101 DEP.DE CHEQ.AJENOS,RET.DE CAM.,CONCEPTO: TRANSFERENCIA DE RECURSOS GAM PUERTO QUIJARRO,DEP.: INSTITUTO DEL SEGURO AGRARIO , PROCEDENCIA: BANCO UNION S.A., CHEQUE: 2508, FECHA DE EMISION:25/03/2024</t>
  </si>
  <si>
    <t>00254014101 DEP.DE CHEQ.AJENOS,RET.DE CAM.,CONCEPTO: TRANSFERENCIA DE RECURSOS GAM COMARAPA,DEP.: INSTITUTO DEL SEGURO AGRARIO , PROCEDENCIA: BANCO UNION S.A., CHEQUE: 2506, FECHA DE EMISION:25/03/2024</t>
  </si>
  <si>
    <t>00254014101 DEP.DE CHEQ.AJENOS,RET.DE CAM.,CONCEPTO: TRANSFERENCIA DE RECURSOS GAM EL TRIGAL,DEP.: INSTITUTO DEL SEGURO AGRARIO , PROCEDENCIA: BANCO UNION S.A., CHEQUE: 2504, FECHA DE EMISION:25/03/2024</t>
  </si>
  <si>
    <t>00254014101 DEP.DE CHEQ.AJENOS,RET.DE CAM.,CONCEPTO: TRANSFERENCIA DE RECURSOS GAM SAN RAFAEL,DEP.: INSTITUTO DEL SEGURO AGRARIO , PROCEDENCIA: BANCO UNION S.A., CHEQUE: 2503, FECHA DE EMISION:25/03/2024</t>
  </si>
  <si>
    <t>00099021001 DEPOSITO DE EFECTIVO, DEPOSITANTE: MARIA BEATRIZ AMALIA HENRY BAZZOLI DE PAZ, CONCEPTO: DEVOLUCION DE COBRO POSTERIOR FALLECIMIENTO, CUENTA DE DEPOSITO: CUENTA UNICA DEL TESORO</t>
  </si>
  <si>
    <t>00254014101 DEP.DE CHEQ.AJENOS,RET.DE CAM.,CONCEPTO: TRANSFERENCIA DE RECURSOS GAM ENTRE RIOS,DEP.: INSTITUTO DEL SEGURO AGRARIO , PROCEDENCIA: BANCO UNION S.A., CHEQUE: 2502, FECHA DE EMISION:25/03/2024</t>
  </si>
  <si>
    <t>00254014101 DEP.DE CHEQ.AJENOS,RET.DE CAM.,CONCEPTO: TRANSFERENCIA DE RECURSOS GAM EL PUENTE,DEP.: INSTITUTO DEL SEGURO AGRARIO , PROCEDENCIA: BANCO UNION S.A., CHEQUE: 2501, FECHA DE EMISION:25/03/2024</t>
  </si>
  <si>
    <t>00254014101 DEP.DE CHEQ.AJENOS,RET.DE CAM.,CONCEPTO: TRANSFERENCIA DE RECURSOS GAM YUNCHARA,DEP.: INSTITUTO DEL SEGURO AGRARIO , PROCEDENCIA: BANCO UNION S.A., CHEQUE: 2500, FECHA DE EMISION:25/03/2024</t>
  </si>
  <si>
    <t>00254014101 DEP.DE CHEQ.AJENOS,RET.DE CAM.,CONCEPTO: TRANSFERENCIA DE RECURSOS GAM CKOCHAS,DEP.: INSTITUTO DEL SEGURO AGRARIO , PROCEDENCIA: BANCO UNION S.A., CHEQUE: 2499, FECHA DE EMISION:25/03/2024</t>
  </si>
  <si>
    <t>00254014101 DEP.DE CHEQ.AJENOS,RET.DE CAM.,CONCEPTO: TRANSFERENCIA DE RECURSOS GAM PUNA (VILLA TALAVERA),DEP.: INSTITUTO DEL SEGURO AGRARIO , PROCEDENCIA: BANCO UNION S.A., CHEQUE: 2498, FECHA DE EMISION:25/03/2024</t>
  </si>
  <si>
    <t>00254014101 DEP.DE CHEQ.AJENOS,RET.DE CAM.,CONCEPTO: TRANSFERENCIA DE RECURSOS GAM CARI PUTO,DEP.: INSTITUTO DEL SEGURO AGRARIO , PROCEDENCIA: BANCO UNION S.A., CHEQUE: 2497, FECHA DE EMISION:25/03/2024</t>
  </si>
  <si>
    <t>00254014101 DEP.DE CHEQ.AJENOS,RET.DE CAM.,CONCEPTO: TRANSFERENCIA DE RECURSOS GAM SACACA (VILLA DE SACA SACA),DEP.: INSTITUTO DEL SEGURO AGRARIO , PROCEDENCIA: BANCO UNION S.A., CHEQUE: 2496, FECHA DE EMISION:25/03/2024</t>
  </si>
  <si>
    <t>00254014101 DEP.DE CHEQ.AJENOS,RET.DE CAM.,CONCEPTO: TRANSFERENCIA DE RECURSOS GAM COLCHA ¨K¨ (VILLA MARTIN),DEP.: INSTITUTO DEL SEGURO AGRARIO , PROCEDENCIA: BANCO UNION S.A., CHEQUE: 2495, FECHA DE EMISION:25/03/2024</t>
  </si>
  <si>
    <t>00254014101 DEP.DE CHEQ.AJENOS,RET.DE CAM.,CONCEPTO: TRANSFERENCIA DE RECURSOS GAM COTAGAITA,DEP.: INSTITUTO DEL SEGURO AGRARIO , PROCEDENCIA: BANCO UNION S.A., CHEQUE: 2494, FECHA DE EMISION:25/03/2024</t>
  </si>
  <si>
    <t>00254014101 DEP.DE CHEQ.AJENOS,RET.DE CAM.,CONCEPTO: TRANSFERENCIA DE RECURSOS GAM POCOATA,DEP.: INSTITUTO DEL SEGURO AGRARIO , PROCEDENCIA: BANCO UNION S.A., CHEQUE: 2493, FECHA DE EMISION:25/03/2024</t>
  </si>
  <si>
    <t>00254014101 DEP.DE CHEQ.AJENOS,RET.DE CAM.,CONCEPTO: TRANSFERENCIA DE RECURSOS GAM RAVELO,DEP.: INSTITUTO DEL SEGURO AGRARIO , PROCEDENCIA: BANCO UNION S.A., CHEQUE: 2492, FECHA DE EMISION:25/03/2024</t>
  </si>
  <si>
    <t>00254014101 DEP.DE CHEQ.AJENOS,RET.DE CAM.,CONCEPTO: TRANSFERENCIA DE RECURSOS GAM BETANZOS,DEP.: INSTITUTO DEL SEGURO AGRARIO , PROCEDENCIA: BANCO UNION S.A., CHEQUE: 2491, FECHA DE EMISION:25/03/2024</t>
  </si>
  <si>
    <t>00254014101 DEP.DE CHEQ.AJENOS,RET.DE CAM.,CONCEPTO: TRANSFERENCIA DE RECURSOS GAM CHAYANTA,DEP.: INSTITUTO DEL SEGURO AGRARIO , PROCEDENCIA: BANCO UNION S.A., CHEQUE: 2490, FECHA DE EMISION:25/03/2024</t>
  </si>
  <si>
    <t>00254014101 DEP.DE CHEQ.AJENOS,RET.DE CAM.,CONCEPTO: TRANSFERENCIA DE RECURSOS GAM URMIRI,DEP.: INSTITUTO DEL SEGURO AGRARIO , PROCEDENCIA: BANCO UNION S.A., CHEQUE: 2489, FECHA DE EMISION:25/03/2024</t>
  </si>
  <si>
    <t>00526012001 DEPOSITO DE EFECTIVO, DEPOSITANTE: BOLIVIA TV-MONICA MERIDA VELASQUEZ, CONCEPTO: DEVOLUCION COLOCADO DE MAMPARAS DE VIDRIO TEMPLADO ILUMINACION  EN OFICINA EDIFICIO LA URBANA, CUENTA DE DEPOSITO: CUENTA UNICA DEL TESORO</t>
  </si>
  <si>
    <t>00086011109 DEPOSITO DE EFECTIVO, DEPOSITANTE: NADYA NIDIA CANEDO VIDAL, CONCEPTO: REPOSICION DE CREDENCIALNADYA NIDIA CANEDO VIDAL, CUENTA DE DEPOSITO: CUENTA UNICA DEL TESORO</t>
  </si>
  <si>
    <t>00010011102 DEPOSITO DE EFECTIVO, DEPOSITANTE: EMBAJADA DE BOLIVIA EN MOSCU-RUSIA, CONCEPTO: RECAUDACION GESTORIA CONSULAR DESDE ENERO/2024 HASTA MARZO/2024 EMB. DE BOLIVIA EN RUSIA, CUENTA DE DEPOSITO: CUENTA UNICA DEL TESORO</t>
  </si>
  <si>
    <t>00099021001 DEPOSITO DE EFECTIVO, DEPOSITANTE: FROILAN MAMANI CHOQUE, CONCEPTO: DEVOLUCION DE VIATICOS, CUENTA DE DEPOSITO: CUENTA UNICA DEL TESORO/DJBR</t>
  </si>
  <si>
    <t>00041031107 DEPOSITO DE EFECTIVO, DEPOSITANTE: EDSON FERNANDO RAMOS LIMACHI, CONCEPTO: DEVOLUCION DE GASTOS DE TRANSPORTE, CUENTA DE DEPOSITO: CUENTA UNICA DEL TESORO</t>
  </si>
  <si>
    <t>'COBRO DE UTILES DE ESCRITORIO POR´||BS50.-, Y REEMB. GASTOS DE COMUNICACIÓN BS220.- CARTA DE CREDITO STANDBY REF.:10000LG000282800 (BCB:SB-R-2017-28), S/G NOTA ABC/GNA/SAF/ATE/2024-0718, REC. EN FECHA 28/3/24. LIB: 00291012002 ABC-RECURSOS PROPIOS REF.: COMISIONES SBLC 10000LG000282800</t>
  </si>
  <si>
    <t>PAGO A NATIXIS FRANCIA PRÉSTAMO 931-OA1 VCTO. 31-03-2024 POR CUENTA DE GMSCZ , VALOR 02-04-2024 CAPITAL EUR 8.968,00 INTERESES EUR 1.057,31 LIB. 00099031002 RECUP.DIFERENCIALES CAPITAL E INTERES-CRED.EXT.</t>
  </si>
  <si>
    <t>VENTA DE DIVISAS CON TRANSFERENCIA DE FONDOS A SOLICITUD DE AUTORIDAD DE REG.Y FISCALIZ.DE TELECOMUNICACIONES Y TRANSP. SEGUN SOLICITUD 20451 REF: TRANSFERENCIA DE RECURSOS A LA UNION POSTAL UNIVERSAL UPU, CORRESPONDIENTE AL PAGO DE LA CUOTA CONTRIBUTIVA, GESTION 2024, FACTURA BI VFAC 13666, DE ACUE LIB. 00099021001 TGN-RECURSOS ORDINARIOS (3987) POR DIFERENCIAL CAMBIARIO</t>
  </si>
  <si>
    <t>VENTA DE DIVISAS CON TRANSFERENCIA DE FONDOS A SOLICITUD DE DEFENSORIA DEL PUEBLO SEGUN SOLICITUD 20577 REF: REALIZAR EL PAGO POR LA MEMBRESIA A LA ALIANZA GLOBAL DE INSTITUCIONES NACIONALES DE DERECHOS HUMANOS (GANHRI) CORRESPONDIENTE A LA GESTION 2024 EQUIVALENTES 5.611,67 USD LIB. 00099021001 TGN-RECURSOS ORDINARIOS (3987) POR DIFERENCIAL CAMBIARIO</t>
  </si>
  <si>
    <t>VENTA DE DIVISAS CON TRANSFERENCIA DE FONDOS A SOLICITUD DE AGENCIA BOLIVIANA DE CORREOS SEGUN SOLICITUD 20562 REF: PAGO POR ADHESION ANUAL DE LA AGENCIA BOLIVIANA DE CORREOS A LA UPU-UNION POSTAL UNIVERSAL-COOP. TELEMATICA, EL MONTO DE CHF 5.000.- FRANCOS SUIZOS, A REQUERIMIENTO DEL AREA DE PLANIFI LIB. 00383012001 INGRESOS AGENCIA BOLIVIANA DE CORREOS POR DIFERENCIAL CAMBIARIO</t>
  </si>
  <si>
    <t>VENTA DE DIVISAS CON TRANSFERENCIA DE FONDOS A SOLICITUD DE AGENCIA BOLIVIANA ESPACIAL - ABE SEGUN SOLICITUD 20569 REF: PAGO A LA EMPRESA UNION INTERNACIONAL DE TELECOMUNICACIONES POR LA SUSCRIPCION ANUAL A LA CIRCULAR DE INFORMACION Y FRECUENCIA BR IFIC SEGUN CIN DID 09 2024 FACTURA PROFORMA 42245 LIB. 00585012002 ABE - VENTA DE SERVICIOS COMUNICACIÓN POR DIFERENCIAL CAMBIARIO</t>
  </si>
  <si>
    <t>VENTA DE DIVISAS CON TRANSFERENCIA DE FONDOS A SOLICITUD DE AUTORIDAD DE REG.Y FISCALIZ.DE TELECOMUNICACIONES Y TRANSP. SEGUN SOLICITUD 20450 REF: TRANSFERENCIA DE RECURSOS A LA UNION INTERNACIONAL DE TELECOMUNICACIONES UIT, CORRESPONDIENTE A LA CUOTA DE LA GESTION 2024, DE ACUERDO A INFORME TECNICO LIB. 00099021001 TGN-RECURSOS ORDINARIOS (3987) POR DIFERENCIAL CAMBIARIO</t>
  </si>
  <si>
    <t>VENTA DE DIVISAS CON TRANSFERENCIA DE FONDOS A SOLICITUD DE INSTITUTO NACIONAL DE INNOVACION AGROPECUARIA Y FORESTAL (INIAF) SEGUN SOLICITUD 20448 REF: 400100106 PAGO DE CERTIFICADOS NARANJA PARA EXPORTACION DE SEMILLAS GESTION 2024 SEGUN HOJA DE RUTA 2265 SOLICITUD NI/INIAF/SC/N 0189/2024 INFORME I LIB. 00222012001 INIAF- A NIVEL NACIONAL POR DIFERENCIAL CAMBIARIO</t>
  </si>
  <si>
    <t>||TRANSFERENCIA DE FONDOS A SOLICITUD DE LA GOI S/G. MENSAJES SWIFTS NROS.4915-4916 DE F.28/3/2024 EN ATENCION A CORREO ELECTRONICO Y NOTA CITE: ABE-DGE 166/2024 DE FECHA 6/3/2024 (HRE-TGL-4111).ENVIADO POR LA AGENCIA BOLIVIANA ESPACIAL. A LA LIBRETA 585012002 ABE - VENTA DE SERVICIOS COMUNICACIÓN; P.CTA. DE IKO MEDIA GROUP AG.</t>
  </si>
  <si>
    <t>VENTA DE DIVISAS CON TRANSFERENCIA DE FONDOS A SOLICITUD DE EMPRESA PUBLICA DE TRANSPORTE AEREO MILITAR SEGUN SOLICITUD 20531 REF: TRANSFER TO THE COMPANY BAE SYSTEM FOR THE REQUIREMENT FOR THE RENEWAL OF THE SUBSCRIPTION OF ISAPPHIRE MANUALS FIRST PAYMENT OF THE MANAGEMENT 2024. EQUIVALENTES 10.28 LIB. 00596012001 EP-TAM GESTION ADMINISTRATIVA POR DIFERENCIAL CAMBIARIO</t>
  </si>
  <si>
    <t>'COBRO DE'||ÚTILES DE ESCRITORIO POR EL COMPROBANTE N°1088588 SEGÚN NOTA CITE: GAFC-0803/DFC/URTE-0153/2024 DE FECHA 26/03/2024 (HRE-TGL-5158) DE YACIMIENTOS PETROLÍFEROS FISCALES BOLIVIANOS. (SECTOR PÚBLICO). DÉBITO DE LA LIBRETA 00513022001 YPFB - OPERACIONES, REPOSICIÓN DE ÚTILES DE ESCRITORIO.</t>
  </si>
  <si>
    <t>||PAGO AFD PRÉSTAMO CBO 1014 01 E VCTO. 31-03-2024 POR CUENTA DE TGN, NTI 018488 VALOR 2-04-2024 CAPITAL EUR 5.100.000,00 INTERESES EUR 822.219,00 LIBRETA NRO. 00099021001 TGN-RECURSOS ORDINARIOS (3987) REF.: COMISIONES BANCARIAS</t>
  </si>
  <si>
    <t>||PAGO A AFD PRÉSTAMO CBO 1011 02 C VCTO. 31-03-2024 POR CUENTA DE TGN, NTI.018485 VALOR 2-04-2024 CAPITAL EUR 533.333,34 INTERESES EUR 223.178,67 LIBRETA NRO. 00099021001 TGN-RECURSOS ORDINARIOS (3987) REF.: COMISIONES BANCARIAS</t>
  </si>
  <si>
    <t>00254014101 DEP.DE CHEQ.AJENOS,RET.DE CAM.,CONCEPTO: TRANSFERENCIA DE RECURSOS GAM YOCALLA,DEP.: INSTITUTO DEL SEGURO AGRARIO , PROCEDENCIA: BANCO UNION S.A., CHEQUE: 2488, FECHA DE EMISION:25/03/2024</t>
  </si>
  <si>
    <t>00254014101 DEP.DE CHEQ.AJENOS,RET.DE CAM.,CONCEPTO: TRANSFERENCIA DE RECURSOS GAM TINGUIPAYA,DEP.: INSTITUTO DEL SEGURO AGRARIO , PROCEDENCIA: BANCO UNION S.A., CHEQUE: 2487, FECHA DE EMISION:25/03/2024</t>
  </si>
  <si>
    <t>00254014101 DEP.DE CHEQ.AJENOS,RET.DE CAM.,CONCEPTO: TRANSFERENCIA DE RECURSOS GAM HUAYLLAMARCA (SANTIAGO DE HUAYLLAMARCA),DEP.: INSTITUTO DEL SEGURO AGRARIO , PROCEDENCIA: BANCO UNION S.A., CHEQUE: 2486, FECHA DE EMISION:25/03/2024</t>
  </si>
  <si>
    <t>00254014101 DEP.DE CHEQ.AJENOS,RET.DE CAM.,CONCEPTO: TRANSFERENCIA DE RECURSOS GAM PAMPA AULLAGAS,DEP.: INSTITUTO DEL SEGURO AGRARIO , PROCEDENCIA: BANCO UNION S.A., CHEQUE: 2485, FECHA DE EMISION:25/03/2024</t>
  </si>
  <si>
    <t>00254014101 DEP.DE CHEQ.AJENOS,RET.DE CAM.,CONCEPTO: TRANSFERENCIA DE RECURSOS GAM BELEN DE ANDAMARCA,DEP.: INSTITUTO DEL SEGURO AGRARIO , PROCEDENCIA: BANCO UNION S.A., CHEQUE: 2484, FECHA DE EMISION:25/03/2024</t>
  </si>
  <si>
    <t>00254014101 DEP.DE CHEQ.AJENOS,RET.DE CAM.,CONCEPTO: TRANSFERENCIA DE RECURSOS GAM ANDAMARCA (SANTIAGO DE ANDAMARCA),DEP.: INSTITUTO DEL SEGURO AGRARIO , PROCEDENCIA: BANCO UNION S.A., CHEQUE: 2483, FECHA DE EMISION:25/03/2024</t>
  </si>
  <si>
    <t>00099021001 DEP.DE CHEQ.AJENOS,RET.DE CAM.,CONCEPTO: DEVOLUCION DE CC NO COBRADA DICIEMBRE 2023,DEP.: LA VITALICIA SEGUROS Y REASEGUROS DE VIDA SA , PROCEDENCIA: BANCO BISA S.A., CHEQUE: 80607, FECHA DE EMISION:02/04/2024</t>
  </si>
  <si>
    <t>00254014101 DEP.DE CHEQ.AJENOS,RET.DE CAM.,CONCEPTO: TRANSFERENCIA DE RECURSOS GAM SANTIAGO DE HUARI,DEP.: INSTITUTO DEL SEGURO AGRARIO , PROCEDENCIA: BANCO UNION S.A., CHEQUE: 2481, FECHA DE EMISION:25/03/2024</t>
  </si>
  <si>
    <t>00254014101 DEP.DE CHEQ.AJENOS,RET.DE CAM.,CONCEPTO: TRANSFERENCIA DE RECURSOS GAM ANTEQUERA,DEP.: INSTITUTO DEL SEGURO AGRARIO , PROCEDENCIA: BANCO UNION S.A., CHEQUE: 2479, FECHA DE EMISION:25/03/2024</t>
  </si>
  <si>
    <t>00254014101 DEP.DE CHEQ.AJENOS,RET.DE CAM.,CONCEPTO: TRANSFERENCIA DE RECURSOS GAM BOLIVAR,DEP.: INSTITUTO DEL SEGURO AGRARIO , PROCEDENCIA: BANCO UNION S.A., CHEQUE: 2478, FECHA DE EMISION:25/03/2024</t>
  </si>
  <si>
    <t>00670092001 DEPOSITO DE EFECTIVO, DEPOSITANTE: JOSE MANUEL SIYE RAMOS, CONCEPTO: DEVOLUCION  DE FONDOS PARA VIATICOS POR VIAJE, CUENTA DE DEPOSITO: CUENTA UNICA DEL TESORO</t>
  </si>
  <si>
    <t>00254014101 DEP.DE CHEQ.AJENOS,RET.DE CAM.,CONCEPTO: TRANSFERENCIA DE RECURSOS GAM ARQUE,DEP.: INSTITUTO DEL SEGURO AGRARIO , PROCEDENCIA: BANCO UNION S.A., CHEQUE: 2477, FECHA DE EMISION:25/03/2024</t>
  </si>
  <si>
    <t>00254014101 DEP.DE CHEQ.AJENOS,RET.DE CAM.,CONCEPTO: TRANSFERENCIA DE RECURSOS GAM POCONA,DEP.: INSTITUTO DEL SEGURO AGRARIO , PROCEDENCIA: BANCO UNION S.A., CHEQUE: 2476, FECHA DE EMISION:25/03/2024</t>
  </si>
  <si>
    <t>00254014101 DEP.DE CHEQ.AJENOS,RET.DE CAM.,CONCEPTO: TRANSFERENCIA DE RECURSOS GAM CAPINOTA,DEP.: INSTITUTO DEL SEGURO AGRARIO , PROCEDENCIA: BANCO UNION S.A., CHEQUE: 2475, FECHA DE EMISION:25/03/2024</t>
  </si>
  <si>
    <t>00254014101 DEP.DE CHEQ.AJENOS,RET.DE CAM.,CONCEPTO: TRANSFERENCIA DE RECURSOS GAM TOCO,DEP.: INSTITUTO DEL SEGURO AGRARIO , PROCEDENCIA: BANCO UNION S.A., CHEQUE: 2474, FECHA DE EMISION:25/03/2024</t>
  </si>
  <si>
    <t>00254014101 DEP.DE CHEQ.AJENOS,RET.DE CAM.,CONCEPTO: TRANSFERENCIA DE RECURSOS GAM ANZALDO,DEP.: INSTITUTO DEL SEGURO AGRARIO , PROCEDENCIA: BANCO UNION S.A., CHEQUE: 2473, FECHA DE EMISION:25/03/2024</t>
  </si>
  <si>
    <t>00254014101 DEP.DE CHEQ.AJENOS,RET.DE CAM.,CONCEPTO: TRANSFERENCIA DE RECURSOS GAM OMEREQUE,DEP.: INSTITUTO DEL SEGURO AGRARIO , PROCEDENCIA: BANCO UNION S.A., CHEQUE: 2472, FECHA DE EMISION:25/03/2024</t>
  </si>
  <si>
    <t>00254014101 DEP.DE CHEQ.AJENOS,RET.DE CAM.,CONCEPTO: TRANSFERENCIA DE RECURSOS GAM BATALLAS,DEP.: INSTITUTO DEL SEGURO AGRARIO , PROCEDENCIA: BANCO UNION S.A., CHEQUE: 2471, FECHA DE EMISION:25/03/2024</t>
  </si>
  <si>
    <t>00254014101 DEP.DE CHEQ.AJENOS,RET.DE CAM.,CONCEPTO: TRANSFERENCIA DE RECURSOS GAM SAPAHAQUI,DEP.: INSTITUTO DEL SEGURO AGRARIO , PROCEDENCIA: BANCO UNION S.A., CHEQUE: 2470, FECHA DE EMISION:25/03/2024</t>
  </si>
  <si>
    <t>00254014101 DEP.DE CHEQ.AJENOS,RET.DE CAM.,CONCEPTO: TRANSFERENCIA DE RECURSOS GAM VIACHA,DEP.: INSTITUTO DEL SEGURO AGRARIO , PROCEDENCIA: BANCO UNION S.A., CHEQUE: 2469, FECHA DE EMISION:25/03/2024</t>
  </si>
  <si>
    <t>00254014101 DEP.DE CHEQ.AJENOS,RET.DE CAM.,CONCEPTO: TRANSFERENCIA DE RECURSOS GAM VILLA CHARCAS,DEP.: INSTITUTO DEL SEGURO AGRARIO , PROCEDENCIA: BANCO UNION S.A., CHEQUE: 2468, FECHA DE EMISION:21/03/2024</t>
  </si>
  <si>
    <t>00254014101 DEP.DE CHEQ.AJENOS,RET.DE CAM.,CONCEPTO: TRANSFERENCIA DE RECURSOS GAM VILLA DE HUACAYA,DEP.: INSTITUTO DEL SEGURO AGRARIO , PROCEDENCIA: BANCO UNION S.A., CHEQUE: 2467, FECHA DE EMISION:21/03/2024</t>
  </si>
  <si>
    <t>00254014101 DEP.DE CHEQ.AJENOS,RET.DE CAM.,CONCEPTO: TRANSFERENCIA DE RECURSOS GAM VILLA VACA GUZMAN,DEP.: INSTITUTO DEL SEGURO AGRARIO , PROCEDENCIA: BANCO UNION S.A., CHEQUE: 2466, FECHA DE EMISION:21/03/2024</t>
  </si>
  <si>
    <t>00254014101 DEP.DE CHEQ.AJENOS,RET.DE CAM.,CONCEPTO: TRANSFERENCIA DE RECURSOS GAM EL VILLAR,DEP.: INSTITUTO DEL SEGURO AGRARIO , PROCEDENCIA: BANCO UNION S.A., CHEQUE: 2465, FECHA DE EMISION:21/03/2024</t>
  </si>
  <si>
    <t>00254014101 DEP.DE CHEQ.AJENOS,RET.DE CAM.,CONCEPTO: TRANSFERENCIA DE RECURSOS GAM PAMPA GRANDE,DEP.: INSTITUTO DEL SEGURO AGRARIO , PROCEDENCIA: BANCO UNION S.A., CHEQUE: 2505, FECHA DE EMISION:25/03/2024</t>
  </si>
  <si>
    <t>00254014101 DEP.DE CHEQ.AJENOS,RET.DE CAM.,CONCEPTO: TRANSFERENCIA DE RECURSOS GAM TOLEDO,DEP.: INSTITUTO DEL SEGURO AGRARIO , PROCEDENCIA: BANCO UNION S.A., CHEQUE: 2529, FECHA DE EMISION:02/04/2024</t>
  </si>
  <si>
    <t>00046171101 DEPOSITO DE EFECTIVO, DEPOSITANTE: INDUSTRIA QUIMICO FARMACEUTICO SIGMA CORP SRL, CONCEPTO: SANCION PECUNARIA DE 5000 BS RESOLUCION ADMINISTRATIVA N°S/017 20/01/24 (NOTIFICADA 1/04/24), CUENTA DE DEPOSITO: CUENTA UNICA DEL TESORO</t>
  </si>
  <si>
    <t>00099021001 DEP.DE CHEQ.AJENOS,RET.DE CAM.,CONCEPTO: DEV. BOLETOS BOA GESTION 2023 GLUBERT SALGUERO Y OSCAR ESPINOZA,DEP.: BOLIVIANA DE AVIACION , PROCEDENCIA: BANCO UNION S.A., CHEQUE: 17688, FECHA DE EMISION:06/03/2024</t>
  </si>
  <si>
    <t>00099021001 DEP.DE CHEQ.AJENOS,RET.DE CAM.,CONCEPTO: DEV. BOLETOS BOA GESTION 2023 BENJAMIN BLANCO DELIA PINTO GLUBERT SALGUERO Y OSCAR ZUAZO,DEP.: BOLIVIANA DE AVIACION , PROCEDENCIA: BANCO UNION S.A., CHEQUE: 17676, FECHA DE EMISION:05/03/2024</t>
  </si>
  <si>
    <t>00206012001 DEP.DE CHEQ.AJENOS,RET.DE CAM.,CONCEPTO: DEPÓSITO POR OTROS INGRESOS,DEP.: INSTITUTO NACIONAL DE ESTADISTICA , PROCEDENCIA: BANCO UNION S.A., CHEQUE: 5584, FECHA DE EMISION:02/04/2024</t>
  </si>
  <si>
    <t>00046171101 DEPOSITO DE EFECTIVO, DEPOSITANTE: SAMEQ  SRL, CONCEPTO: RA N° S/78 2024 SANCION POR NO REINSCRIPCION  GESTION 2023 MS-AGEMED INGRESOS POR VENTA DE SERVICIOS, CUENTA DE DEPOSITO: CUENTA UNICA DEL TESORO</t>
  </si>
  <si>
    <t>00099021001 DEP.DE CHEQ.AJENOS,RET.DE CAM.,CONCEPTO: DESCUENTO REALIZADO POR PLANILLA SALARIAL PLANILLA 399,DEP.: RAUL VILLCA QUISPE , PROCEDENCIA: BANCO UNION S.A., CHEQUE: 4142, FECHA DE EMISION:01/04/2024/DJBR</t>
  </si>
  <si>
    <t>00099021001 DEPOSITO DE EFECTIVO, DEPOSITANTE: ROBER ORLANDO TUCO QUISPE, CONCEPTO: DEVOLUCION SUELDOS Y SALARIOS  FUENTE 10, CUENTA DE DEPOSITO: CUENTA UNICA DEL TESORO/DJBR</t>
  </si>
  <si>
    <t>TRANSFERENCIA RECIBIDA DEL EXTERIOR SEGÚN MENSAJES SWIFT Nos. 5146-5145 (REM.EXT.) DE FECHA 02-04-2024 POR DESEMBOLSO DE FONPLATA PRÉSTAMO BOL 27/2016 DESEMB.7 LIBRETA N° 00291012002 ABC-RECURSOS PROPIOS REF.: UTILES DE ESCRITORIO</t>
  </si>
  <si>
    <t>NUMERO DE LIBRETA CUT: 573019201 OPERACIÓN E82 TRANSFERENCIA BDP FINPRO A LA CUT DESEMBOLSO 3 FINPRO NRO.023 OP.20022 - MUTUN PROY. PLANTA SIDERURGICA MUTUN</t>
  </si>
  <si>
    <t>||REGISTRO COBRO COMISION ENMIENDA CARTA DE CREDITO STANDBY BS220.- Y EMISION COMP. CONTABLE BS50.- REF: 10000LG000282800 (BCB:SB-R-2017-28) A/F ADMINISTRADORA BOLIVIANA DE CARRETERAS, S/G SWIFT N°5092, 2/4/2024. LIB:00291012002 ABC-RECURSOS PROPIOS, REF: COMIS. AVISO ENMIENDA SB-R-2017-28.</t>
  </si>
  <si>
    <t>||TRANSFERENCIA DE FONDOS SEGÚN MENSAJES SWIFT N°5152 Y 5151 DE LA FECHA Y NOTA CITE: DGAC/10571/2024 (HRE-TGL-4549) DE FECHA 14/03/2024 DE LA DIRECCIÓN GENERAL DE AERONÁUTICA CIVIL. (SECTOR PÚBLICO). DÉBITO DE LA LIBRETA 00117012001 DGAC, REPOSICIÓN DE ÚTILES DE ESCRITORIO.</t>
  </si>
  <si>
    <t>||TRANSFERENCIA DE FONDOS S/G MENSAJE SWIFT NRO. 5144 EN ATENCION A NOTA: DGAC/10571/2024 DE F.14/3/2024 (HRE-TGL-4549) ENVIADO POR LA DIRECCION GENERAL DE AERONAUTICA CIVIL (SECTOR PÚBLICO). DEBITO DE LA LIBRETA 00117012001 DGAC, REPOSICION ÚTILES DE ESCRITORIO.</t>
  </si>
  <si>
    <t>NUMERO DE LIBRETA CUT: 00099021001 OPERACIÓN E75 TRANSFERENCIA DE LA CUENTA FISCAL BUN A LA CUT EN MN TRANSF.FDOS.AL.BCB.GOBIERNO AUTONOMO MUNICIPAL DE BELLA FLOR CITE: GAMBF 156/2024 CUENTA CUT 3987 LIBRETA NÂ° 00099021001</t>
  </si>
  <si>
    <t>NUMERO DE LIBRETA CUT: 00086014407 OPERACIÓN E75 TRANSFERENCIA DE LA CUENTA FISCAL BUN A LA CUT EN MN TRANSF.FDOS.AL.BCB.GOBIERNO AUTONOMO MUNICIPAL DE MONTEAGUDO, CITE: S.M.A.F. NÂ° 151/2024 CUENTA CUT 3987 LIBRETA NÂ° 00086014407</t>
  </si>
  <si>
    <t>NUMERO DE LIBRETA CUT: 00086014407 OPERACIÓN E75 TRANSFERENCIA DE LA CUENTA FISCAL BUN A LA CUT EN MN TRANSF.FDOS.AL.BCB.GOBIERNO AUTONOMO MUNICIPAL VILLA VACA GUZMAN, CITE: G.A.M.VILLA VACA GUZMAN 100/2024 CUENTA CUT 3987 LIBRETA NÂ° 00086014407</t>
  </si>
  <si>
    <t>NUMERO DE LIBRETA CUT: 00099021001 OPERACIÓN E75 TRANSFERENCIA DE LA CUENTA FISCAL BUN A LA CUT EN MN TRANSF.FDOS.AL.BCB.GOBIERNO AUTONOMO MUNICIPAL DE ALTO BENI CITE: GAMAB/MAE/BMS/DESP-158/2024 CUENTA CUT 3987 LIBRETA NÂ° 00099021001</t>
  </si>
  <si>
    <t>COBRO COSTOS DE PAPELERIA SEGUN TRANSFERENCIA DEL EXTERIOR POR ORDEN DE EMBASSY OF BOLIVIA SECCIÓN CONSULAR TOKYO-JAPON REF:GESTORIA CONSULAR MARZO 2024 LIB. 00010011102 MIN.RELACIONES EXTERIORES - GESTORIA CONSULAR LEY Nº 3108</t>
  </si>
  <si>
    <t>COBRO COSTOS DE PAPELERIA SEGUN TRANSFERENCIA DEL EXTERIOR POR ORDEN DE SOLGAS SA, SAN BORJA LIMA PERU. FECHA VALOR 03/04/2024, REF.: 550 2282870 (TRN/20240403-00296227) LIB. 00513062002 YPFB - EXPORTACIÓN DE GLP Y OTROS-BOLIVIANOS</t>
  </si>
  <si>
    <t>'COBRO DE'||ÚTILES DE ESCRITORIO POR EL COMPROBANTE NRO. 1088718 DE LA FECHA SEGÚN CORREO ELECTRÓNICO ENVIADO POR YACIMIENTOS PETROLIFEROS FISCALES BOLIVIANOS. DÉBITO DE LA LIBRETA 00513022001 YPFB  OPERACIONES .</t>
  </si>
  <si>
    <t>00373024105 DEPOSITO DE EFECTIVO, DEPOSITANTE: GOBIERNO AUTONOMO MUNICIPAL DE PELECHUCO, CONCEPTO: DEVOLUCION DE RECURSOS NO EJECUTADOS, CUENTA DE DEPOSITO: CUENTA UNICA DEL TESORO</t>
  </si>
  <si>
    <t>00660012006 DEP.DE CHEQ.AJENOS,RET.DE CAM.,CONCEPTO: DEVOLUCION DE REFRIGERIO XIMENA POPPE GESTION 2023,DEP.: ORGANO JUDICIAL CONSEJO DE LA  MAGISTRATURA , PROCEDENCIA: BANCO UNION S.A., CHEQUE: 264, FECHA DE EMISION:02/04/2024</t>
  </si>
  <si>
    <t>00170052001 DEPOSITO DE EFECTIVO, DEPOSITANTE: MIYUSKI NUÑEZ OHARA, CONCEPTO: DEVOLUCION ASIGNACION DE RECURSOS PARA ATENCION DE REFRIGERIO A VISITAS, REUNIONES Y OTROS SIMILARES, CUENTA DE DEPOSITO: CUENTA UNICA DEL TESORO</t>
  </si>
  <si>
    <t>00099021001 DEPOSITO DE EFECTIVO, DEPOSITANTE: ALBERTINA GUTIERREZ QUISPE, CONCEPTO: DEVOLUCION DE RETROACTIVO, CUENTA DE DEPOSITO: CUENTA UNICA DEL TESORO</t>
  </si>
  <si>
    <t>00046171101 DEPOSITO DE EFECTIVO, DEPOSITANTE: Q Y Q MEDICAL LTDA, CONCEPTO: SANCION JURIDICA SEGUN RES. ADM S/247/2023, CUENTA DE DEPOSITO: CUENTA UNICA DEL TESORO</t>
  </si>
  <si>
    <t>00513102001 DEP.DE CHEQ.AJENOS,RET.DE CAM.,CONCEPTO: PAOLA ANDREA CHOQUETICLLA CALANI,DEP.: BANCO UNION S.A. , PROCEDENCIA: BANCO UNION S.A., CHEQUE: 202440, FECHA DE EMISION:04/04/2024</t>
  </si>
  <si>
    <t>00099021001 DEP.DE CHEQ.AJENOS,RET.DE CAM.,CONCEPTO: DEV. IMPORTE SUSCRIPCION DE PERIODICOS ¨EDITORIAL EXPRESS E.D. S.R.L.¨ (EL DIARIO),DEP.: SENASIR , PROCEDENCIA: BANCO UNION S.A., CHEQUE: 885, FECHA DE EMISION:02/04/2024</t>
  </si>
  <si>
    <t>00015011108 DEP.DE CHEQ.AJENOS,RET.DE CAM.,CONCEPTO: DEPÓSITO A LA CUT,DEP.: MINISTERIO DE GOBIERNO , PROCEDENCIA: BANCO UNION S.A., CHEQUE: 52446, FECHA DE EMISION:02/04/2024</t>
  </si>
  <si>
    <t>00015011108 DEP.DE CHEQ.AJENOS,RET.DE CAM.,CONCEPTO: DÉPOSITO A LA CUT,DEP.: MINISTERIO DE GOBIERNO , PROCEDENCIA: BANCO UNION S.A., CHEQUE: 52444, FECHA DE EMISION:02/04/2024</t>
  </si>
  <si>
    <t>00015011108 DEP.DE CHEQ.AJENOS,RET.DE CAM.,CONCEPTO: DE´POSITO A LA CUT,DEP.: MINISTERIO DE GOBIERNO , PROCEDENCIA: BANCO UNION S.A., CHEQUE: 52445, FECHA DE EMISION:02/04/2024</t>
  </si>
  <si>
    <t>00046171101 DEPOSITO DE EFECTIVO, DEPOSITANTE: LABORATORIOS FARMACEUTICOS LAFAR S.A., CONCEPTO: SANCION JURIDICA POR R.A. N°S/215, CUENTA DE DEPOSITO: CUENTA UNICA DEL TESORO</t>
  </si>
  <si>
    <t>00865012001 DEP.DE CHEQ.AJENOS,RET.DE CAM.,CONCEPTO: INGRESO POR COMISIONES A FONDESIF DEL PROMEC,DEP.: FONDESIF , PROCEDENCIA: BANCO UNION S.A., CHEQUE: 17145, FECHA DE EMISION:04/04/2024</t>
  </si>
  <si>
    <t>00865012001 DEP.DE CHEQ.AJENOS,RET.DE CAM.,CONCEPTO: DEVOLUCION DE LA CAJA PETROLERA POR INCAPACIDAD TEMPORAL  MARZO 2023,DEP.: FONDESIF , PROCEDENCIA: BANCO UNION S.A., CHEQUE: 121, FECHA DE EMISION:04/04/2024</t>
  </si>
  <si>
    <t>00865012001 DEP.DE CHEQ.AJENOS,RET.DE CAM.,CONCEPTO: INGRESOS POR DESCUENTOS SEGUN PLANILLAS MES DE DICIEMBRE 2023,DEP.: FONDESIF , PROCEDENCIA: BANCO UNION S.A., CHEQUE: 123, FECHA DE EMISION:04/04/2024</t>
  </si>
  <si>
    <t>00099021001 DEPOSITO DE EFECTIVO, DEPOSITANTE: MINISTERIO DE GOBIERNO - DIPREVCON, CONCEPTO: REMANENTE FONDOS EN AVANCE RERY LUZ OLMOS MERCADO C-31 629/2024, CUENTA DE DEPOSITO: CUENTA UNICA DEL TESORO</t>
  </si>
  <si>
    <t>00099021001 DEPOSITO DE EFECTIVO, DEPOSITANTE: JUAN PABLO CORDERO ROMERO, CONCEPTO: REVERSION DE BOLETA HABER MENSUAL DEVOLUCION 11 DIAS MES DE JULIO/2023 MAGISTERIO, CUENTA DE DEPOSITO: CUENTA UNICA DEL TESORO</t>
  </si>
  <si>
    <t>00020071101 DEPOSITO DE EFECTIVO, DEPOSITANTE: DISTRITO GEOGRAFICO POTOSI, CONCEPTO: REVERSION POR SALDOS NO EJECUTADOS DEL SERVICIO DE TELEFONIA, CUENTA DE DEPOSITO: CUENTA UNICA DEL TESORO</t>
  </si>
  <si>
    <t>00099021001 DEPOSITO DE EFECTIVO, DEPOSITANTE: MINISTERIO DE GOBIERNO - DIPREVCON, CONCEPTO: REMANENTE FONDOS EN AVANCE RERY LUZ OLMOS MERCADO C-31 164/2024, CUENTA DE DEPOSITO: CUENTA UNICA DEL TESORO</t>
  </si>
  <si>
    <t>00222014201 DEP.DE CHEQ.AJENOS,RET.DE CAM.,CONCEPTO: DEVOLUCION RENDICION FINAL Y CIERRE DEL MODULO DEL FONDO ROTATIVO DEL INIAF - 2024,DEP.: INIAF , PROCEDENCIA: BANCO UNION S.A., CHEQUE: 2044, FECHA DE EMISION:02/04/2024</t>
  </si>
  <si>
    <t>00099021001 DEPOSITO DE EFECTIVO, DEPOSITANTE: MINISTERIO DE GOBIERNO - DIPREVCON, CONCEPTO: REMANENTE FONDOS EN AVANCE RERY LUZ OLMOS MERCADO C-31  PREV.173/2024, CUENTA DE DEPOSITO: CUENTA UNICA DEL TESORO</t>
  </si>
  <si>
    <t>00099021001 DEPOSITO DE EFECTIVO, DEPOSITANTE: LUNA JUAREZ CLAUDIA ROXSANA, CONCEPTO: DEVOLUCION DE HABERES MAGISTERIO NOVIEMBRE 2023  PROF. LUNA JUAREZ ROXSANA POR ERROR EN EL NUMERO DE, CUENTA DE DEPOSITO: CUENTA UNICA DEL TESORO</t>
  </si>
  <si>
    <t>00099021001 DEP.DE CHEQ.AJENOS,RET.DE CAM.,CONCEPTO: DEVOLUCION FINAL Y CIERRE DEL MODULO DEL FONDO ROTATIVO DEL INIAF - 2024,DEP.: INIAF , PROCEDENCIA: BANCO UNION S.A., CHEQUE: 2045, FECHA DE EMISION:02/04/2024</t>
  </si>
  <si>
    <t>00099021001 DEPOSITO DE EFECTIVO, DEPOSITANTE: MINISTERIO DE GOBIERNO - DIPREVCON, CONCEPTO: REMANENTE FONDOS EN AVANCE RERY LUZ OLMOS MERCADO C-31 81/2024, CUENTA DE DEPOSITO: CUENTA UNICA DEL TESORO</t>
  </si>
  <si>
    <t>00222012001 DEP.DE CHEQ.AJENOS,RET.DE CAM.,CONCEPTO: DEVOLUCION RENDICION FINAL Y CIERRE DEL MODULO DEL FONDO ROTATIVO DEL INIAF -2024,DEP.: INIAF , PROCEDENCIA: BANCO UNION S.A., CHEQUE: 2046, FECHA DE EMISION:02/04/2024</t>
  </si>
  <si>
    <t>00099021001 DEPOSITO DE EFECTIVO, DEPOSITANTE: MINISTERIO DE GOBIERNO - DIPREVCON, CONCEPTO: REMANENTE FONDOS EN AVANCE RERY LUZ OLMOS MERCADO C-31 170/2024, CUENTA DE DEPOSITO: CUENTA UNICA DEL TESORO</t>
  </si>
  <si>
    <t>00099021001 DEPOSITO DE EFECTIVO, DEPOSITANTE: MINISTERIO DE GOBIERNO - DIPREVCON, CONCEPTO: REMANENTE FONDOS EN AVANCE RERY LUZ OLMOS MERCADO C-31 401/2024, CUENTA DE DEPOSITO: CUENTA UNICA DEL TESORO</t>
  </si>
  <si>
    <t>00099021001 DEPOSITO DE EFECTIVO, DEPOSITANTE: MINISTERIO DE GOBIERNO - DIPREVCON, CONCEPTO: REMANENTE FONDOS EN AVANCE RERY LUZ OLMOS MERCADO C-31 3298/2023, CUENTA DE DEPOSITO: CUENTA UNICA DEL TESORO</t>
  </si>
  <si>
    <t>00099021001 DEPOSITO DE EFECTIVO, DEPOSITANTE: MINISTERIO DE GOBIERNO - DIPREVCON, CONCEPTO: REMANENTE FONDOS EN AVANCE RERY LUZ OLMOS MERCADO C-31 533/2024, CUENTA DE DEPOSITO: CUENTA UNICA DEL TESORO</t>
  </si>
  <si>
    <t>00099021001 DEPOSITO DE EFECTIVO, DEPOSITANTE: MINISTERIO DE GOBIERNO - DIPREVCON, CONCEPTO: REMANENTE FONDOS EN AVANCE RERY LUZ OLMOS MERCADO C-31 622/2024, CUENTA DE DEPOSITO: CUENTA UNICA DEL TESORO</t>
  </si>
  <si>
    <t>00099021001 DEPOSITO DE EFECTIVO, DEPOSITANTE: MINISTERIO DE GOBIERNO - DIPREVCON, CONCEPTO: REMANENTE FONDOS EN AVANCE RERY LUZ OLMOS MERCADO C-31 587/2024, CUENTA DE DEPOSITO: CUENTA UNICA DEL TESORO</t>
  </si>
  <si>
    <t>00099021001 DEPOSITO DE EFECTIVO, DEPOSITANTE: MINISTERIO DE GOBIERNO - DIPREVCON, CONCEPTO: REMANENTE FONDOS EN AVANCE RERY LUZ OLMOS MERCADO C-31 80/2024, CUENTA DE DEPOSITO: CUENTA UNICA DEL TESORO</t>
  </si>
  <si>
    <t>00099021001 DEPOSITO DE EFECTIVO, DEPOSITANTE: MINISTERIO DE GOBIERNO - DIPREVCON, CONCEPTO: REMANENTE FONDOS EN AVANCE RERY LUZ OLMOS MERCADO C-31 72/2024, CUENTA DE DEPOSITO: CUENTA UNICA DEL TESORO</t>
  </si>
  <si>
    <t>00099021001 DEPOSITO DE EFECTIVO, DEPOSITANTE: ANA MARIA VALDIVIESO, CONCEPTO: DEVOLUCION, CUENTA DE DEPOSITO: CUENTA UNICA DEL TESORO</t>
  </si>
  <si>
    <t>00099021001 DEP.DE CHEQ.AJENOS,RET.DE CAM.,CONCEPTO: REEMBOLSO POR BAJAS MEDICAS PARA: MINISTERIO DE DESARROLLO PRODUCTIVO Y ECONOMIA PLURAL,DEP.: CAJA DE SALUD CORDES , PROCEDENCIA: BANCO UNION S.A., CHEQUE: 35935, FECHA DE EMISION:22/03/2024</t>
  </si>
  <si>
    <t>00081011101 DEP.DE CHEQ.AJENOS,RET.DE CAM.,CONCEPTO: REEMBOLSO POR BAJAS MEDICAS PARA: MINISTERIO DE OBRAS PUBLICAS SERVICIOS Y VIVIENDA,DEP.: CAJA DE SALUD CORDES , PROCEDENCIA: BANCO UNION S.A., CHEQUE: 35934, FECHA DE EMISION:22/03/2024</t>
  </si>
  <si>
    <t>00046171101 DEPOSITO DE EFECTIVO, DEPOSITANTE: APPLEDENTAL BOLIVIA S.R.L., CONCEPTO: SANCION JURIDICA, CUENTA DE DEPOSITO: CUENTA UNICA DEL TESORO</t>
  </si>
  <si>
    <t>00081011101 DEPOSITO DE EFECTIVO, DEPOSITANTE: ANA BETTSY ANIBARRO JALDIN, CONCEPTO: DEVOLUCION DE DUODECIMAS DE AGUINALDO, CUENTA DE DEPOSITO: CUENTA UNICA DEL TESORO</t>
  </si>
  <si>
    <t>00099021001 DEPOSITO DE EFECTIVO, DEPOSITANTE: CARLOS DENCEL PELAEZ PACHECO, CONCEPTO: REMUNERACION MAXIMA PERMITIDA MARZO 2024, CUENTA DE DEPOSITO: CUENTA UNICA DEL TESORO</t>
  </si>
  <si>
    <t>00099021001 DEPOSITO DE EFECTIVO, DEPOSITANTE: DANNY ABAD AGUILAR LOPEZ, CONCEPTO: POR SALDO NO UTILIZADO DEL C-31 1063, CUENTA DE DEPOSITO: CUENTA UNICA DEL TESORO/DJBR</t>
  </si>
  <si>
    <t>00099021001 DEPOSITO DE EFECTIVO, DEPOSITANTE: REYNALDO MAMANI MAMANI, CONCEPTO: POR SALDO NO UTILIZADO DEL C-31 1065, CUENTA DE DEPOSITO: CUENTA UNICA DEL TESORO</t>
  </si>
  <si>
    <t>00099021001 DEPOSITO DE EFECTIVO, DEPOSITANTE: SIMON VENTURA CONDORI, CONCEPTO: DEVOLUCION DE HABERES, CUENTA DE DEPOSITO: CUENTA UNICA DEL TESORO</t>
  </si>
  <si>
    <t>PAGO A CAF PRÉSTAMO CFA010253 VCTO. 04-04-2024 POR CUENTA DE TGN , NTI. 018543 VALOR 04-04-2024 CAPITAL USD 199.409,09 INTERESES USD 146.968,04 CTA. 3987 CUENTA UNICA DEL TESORO LIB. 00099021001 REF.: COMISIONES BANCARIAS</t>
  </si>
  <si>
    <t>REGULARIZACION DE TRANSFERENCIA DEL EXTERIOR SEGUN SWIFT NO.5191 Y NO.5190 DE FECHA 04/04/2024 ORDENANTE: CAMPO MAXX AGROINSUMOS INDUSTRIA E COMERCIO LTDA (BR/GUAJARAMIRIM REF.: CRED SWF OF 24/04/03 INV YLB-GCO-003-ODV/24-VEX LIB. 00597012001 RECURSOS PROPIOS VENTAS YLB</t>
  </si>
  <si>
    <t>TRANSFERENCIA DEL EXTERIOR SEGUN SWIFT NO.5260 DE FECHA 04/04/2024 ORDENANTE: CONSULADO DE BOLIVIA EN MADRID-ESPAÑA REF:38 LICENCIAS DE CONDUCIR CORRESPONDIENTE MARZO. LIB. 00340012004 SEGIP-RECAUDACION EXTERIOR-LICENCIAS DE CONDUCIR</t>
  </si>
  <si>
    <t>TRANSFERENCIA DEL EXTERIOR SEGUN SWIFT NO.5259 DE FECHA 04/04/2024 ORDENANTE: CONSULADO DE BOLIVIA EN MADRID-ESPAÑA REF:411 CÉDULAS DE IDENTIDAD MES DE MARZO-2024 LIB. 00340012005 SEGIP - RECAUDACION EXTERIOR - CEDULAS DE IDENTIDAD</t>
  </si>
  <si>
    <t>NUMERO DE LIBRETA CUT: 00283012001 OPERACIÓN E18 TRANSFERENCIA DEL SISTEMA FINANCIERO POR CUENTA DE TERCEROS A LA CUT SOL.ESCR.SOCIEDAD JENNEFER SRL</t>
  </si>
  <si>
    <t>COBRO COSTOS DE PAPELERIA POR REGULARIZACION DE TRANSFERENCIA DEL EXTERIOR POR ORDEN DE CAMPO MAXX AGROINSUMOS INDUSTRIA E COMERCIO LTDA (BR/GUAJARAMIRIM REF.: CRED SWF OF 24/04/03 INV YLB-GCO-003-ODV/24-VEX LIB. 00597032001 YLB-COMERCIALIZACION DE DIVERSAS SALES</t>
  </si>
  <si>
    <t>COBRO COSTOS DE PAPELERIA SEGUN TRANSFERENCIA DEL EXTERIOR POR ORDEN DE CONSULADO DE BOLIVIA EN MADRID-ESPAÑA REF:38 LICENCIAS DE CONDUCIR CORRESPONDIENTE MARZO. LIB. 00340012003 RECAUDACION EXTRANJERIA - C.I. -L.C.</t>
  </si>
  <si>
    <t>COBRO COSTOS DE PAPELERIA POR REGULARIZACION DE TRANSFERENCIA DEL EXTERIOR POR ORDEN DE CONSULADO DE BOLIVIA EN TACNA PERÚ REF.: RECAUDACION GESTORÍA CONSULAR POR EL MES DE ENERO Y FEBRERO 2024 LIB. 00010011102 MIN.RELACIONES EXTERIORES - GESTORIA CONSULAR LEY Nº 3108</t>
  </si>
  <si>
    <t>COBRO COSTOS DE PAPELERIA SEGUN TRANSFERENCIA DEL EXTERIOR POR ORDEN DE CONSULADO GENERAL DE BOLIVIA EN LIMA PERÚ REF.: RECAUDACION GESTORÍA CONSULAR POR EL MES DE MARZO 2024 LIB. 00010011102 MIN.RELACIONES EXTERIORES - GESTORIA CONSULAR LEY Nº 3108</t>
  </si>
  <si>
    <t>COBRO COSTOS DE PAPELERIA SEGUN TRANSFERENCIA DEL EXTERIOR POR ORDEN DE CONSULADO GENERAL DE BOLIVIA EN MADRID ESPAÑA REF.: RECAUDACION GESTORÍA CONSULAR POR EL MES DE MARZO 2024 LIB. 00010011102 MIN.RELACIONES EXTERIORES - GESTORIA CONSULAR LEY Nº 3108</t>
  </si>
  <si>
    <t>COBRO COSTOS DE PAPELERIA POR REGULARIZACION DE TRANSFERENCIA DEL EXTERIOR POR ORDEN DE CONSULADO GENERAL DE BOLIVIA CL/00699066036. REF.: GESTORIA CONSULAR DEL MES DE MARZO DEL 2024 (TRN/20240403-00289638) LIB. 00010011102 MIN.RELACIONES EXTERIORES - GESTORIA CONSULAR LEY Nº 3108</t>
  </si>
  <si>
    <t>COBRO COSTOS DE PAPELERIA SEGUN TRANSFERENCIA DEL EXTERIOR POR ORDEN DE FIDEICOMISO HERCO-CKM (LIMA PERU) REF.: CRED EMB 12 - 06 CISTERNAS HERCO COMBUST FECHA VALOR 4/04/2024 LIB. 00513062002 YPFB - EXPORTACIÓN DE GLP Y OTROS-BOLIVIANOS</t>
  </si>
  <si>
    <t>COBRO COSTOS DE PAPELERIA SEGUN TRANSFERENCIA DEL EXTERIOR POR ORDEN DE CONSULADO DE BOLIVIA EN MADRID-ESPAÑA REF:411 CÉDULAS DE IDENTIDAD MES DE MARZO-2024 LIB. 00340012003 RECAUDACION EXTRANJERIA - C.I. -L.C.</t>
  </si>
  <si>
    <t>NUMERO DE LIBRETA CUT: 03420102001 OPERACIÓN E18 TRANSFERENCIA DEL SISTEMA FINANCIERO POR CUENTA DE TERCEROS A LA CUT TRANSFERENCIA DE SALDOS NO UTILIZADOSSOLICITUD RECURSOS DEL FIDEICOMISO AEVIVIENDA</t>
  </si>
  <si>
    <t>COBRO COSTOS DE PAPELERIA POR REGULARIZACION DE TRANSFERENCIA DEL EXTERIOR POR ORDEN DE CONSULADO DE BOLIVIA URUGUAY REF:GESTORIA CONSULAR MESES DE FEBRERO Y MARZO 2024 LIB. 00010011102 MIN.RELACIONES EXTERIORES - GESTORIA CONSULAR LEY Nº 3108</t>
  </si>
  <si>
    <t>COBRO COSTOS DE PAPELERIA POR REGULARIZACION DE TRANSFERENCIA DEL EXTERIOR POR ORDEN DE CONSULADO GENERAL DE BOLIVIA WASHINGTON - EE.UU. REF:GESTORIA CONSULAR MARZO 2024 LIB. 00010011102 MIN.RELACIONES EXTERIORES - GESTORIA CONSULAR LEY Nº 3108</t>
  </si>
  <si>
    <t>||TRANSFERENCIA DE FONDOS S/G. MENSAJE SWIFT NRO. 5242 DE LA FECHA, Y NOTA REMITIDA POR LA DIRECCIÓN GENERAL DE AERONAUTICA CIVIL CITE: DGAC/10571/2024 DE FECHA 14/03/2024 (HRE-TGL-4549) (SECTOR PÚBLICO). DÉBITO DE LA LIBRETA 00117012001 DGAC, REPOSICIÓN ÚTILES DE ESCRITORIO.</t>
  </si>
  <si>
    <t>'COBRO DE'||ÚTILES DE ESCRITORIO POR EL COMPROBANTE NRO. 1088762 DE LA FECHA, S/G. NOTA CITE GAFC-0803/DFC/URTE-0153/2024 DE FECHA 26/03/2024 (HRE-TGL-5158) ENVIADA POR YACIMIENTOS PETROLIFEROS FISCALES BOLIVIANOS. DÉBITO DE LA LIBRETA 00513022001 YPFB  OPERACIONES .</t>
  </si>
  <si>
    <t>'COBRO DE'||UTILES DE ESCRITORIO POR EL COMPROBANTE NRO. 1088789 DE LA FECHA, S/G.NOTA NOTA GAFC-0803/DFC/URTE-0153/2024 DE FECHA 26/3/2024 (HRE-TGL-5158) ENVIADO POR YACIMIENTOS PETROLIFEROS FISCALES BOLIVIANOS. DÉBITO DE LA LIBRETA 00513022001 YPFB-"OPERACIONES" COBRO DE ÚTILES DE ESCRITORIO.</t>
  </si>
  <si>
    <t>||REGULARIZACIÓN DE NUESTRA OPERACIÓN N°1088013 DE FECHA 26/03/2024 SEGÚN NOTAS DGAC-1795/2024 (HRE-TSO-443) Y CAR/DGE-UNC N°0056/2024 (ORIGINAL CURSA EN COMPROBANTE N°1088839). (SECTOR PÚBLICO). DÉBITO DE LA LIBRETA 00117012001 DGAC, REPOSICIÓN DE ÚTILES DE ESCRITORIO.</t>
  </si>
  <si>
    <t>||REGULARIZACIÓN DE NUESTRA OPERACIÓN N°1088120 DE F.27/03/2024 EN ATENCIÓN A NOTAS CITE:DGAC-1795/2024 DE LA FECHA (HRE-TSO-443) DE LA DGAC (ORIG.CURSA EN COMP.N°1088838) Y CITE:CAR/DGE-UNC N°0056/2024 DE LA FECHA (HRE-TSO-442) DE NAABOL (ORIG.CURSA EN COMP.N°1088839). DÉBITO DE LA LIBRETA 00117012001 DGAC, REPOSICIÓN ÚTILES DE ESCRITORIO.</t>
  </si>
  <si>
    <t>||REGULARIZACIÓN DE NUESTRA OPERACIÓN N°1088017 DE FECHA 26/03/2024 SEGÚN NOTAS DGAC-1795/2024 (HRE-TSO-443) (ORIGINAL CURSA EN COMP. N° 1088838) ENV. POR DGAC Y CAR/DGE-UNC N°0056/2024 (HRE-TSO-442) (ORIGINAL CURSA EN COMP. N° 1088839) ENV. POR NAABOL. (SECTOR PÚBLICO). DEBITO DE LA LIBRETA 00117012001 DGAC, REPOSICION DE UTILES DE ESCRITORIO.</t>
  </si>
  <si>
    <t>00046114201 DEPOSITO DE EFECTIVO, DEPOSITANTE: AKSANA CORTEZ MAKAROVA, CONCEPTO: DEVOLUCION DE FONDOS NO EJECUTADOS NRO SOL GTO FR 10, CUENTA DE DEPOSITO: CUENTA UNICA DEL TESORO</t>
  </si>
  <si>
    <t>00099021001 DEPOSITO DE EFECTIVO, DEPOSITANTE: JUAN ANGEL CORONEL SARDON CI 6136125 LP, CONCEPTO: DEVOLUCION AL SENASIR COACTIVO SOCIAL, CUENTA DE DEPOSITO: CUENTA UNICA DEL TESORO</t>
  </si>
  <si>
    <t>00099021001 DEPOSITO DE EFECTIVO, DEPOSITANTE: MINISTERIO DE LA PRESIDENCIA-V.C., CONCEPTO: DEVOLUCION DE PASAJE AEREO NO UTILIZADO MIN. PRESIDENCIA-CARMEN MALDONADO, CUENTA DE DEPOSITO: CUENTA UNICA DEL TESORO</t>
  </si>
  <si>
    <t>00340012003 DEP.DE CHEQ.AJENOS,RET.DE CAM.,CONCEPTO: REEMBOLSO POR INCAPACIDAD TEMPORAL SEGIP GESTION 2021 FUENTE 20 -OF 230,DEP.: SEGIP , PROCEDENCIA: BANCO UNION S.A., CHEQUE: 16353, FECHA DE EMISION:03/04/2024</t>
  </si>
  <si>
    <t>00340012003 DEP.DE CHEQ.AJENOS,RET.DE CAM.,CONCEPTO: BOLETAS POR PERMISOS SIN GOCE DE HONORARIOS DICIEMBRE 2023 FUENTE 20 - OF 230,DEP.: SEGIP , PROCEDENCIA: BANCO UNION S.A., CHEQUE: 16355, FECHA DE EMISION:03/04/2024</t>
  </si>
  <si>
    <t>00081011101 DEPOSITO DE EFECTIVO, DEPOSITANTE: ALDO ALEX CASTRO QUEVEDO, CONCEPTO: EXTENSION DE CREDENCIAL, CUENTA DE DEPOSITO: CUENTA UNICA DEL TESORO</t>
  </si>
  <si>
    <t>00340012003 DEP.DE CHEQ.AJENOS,RET.DE CAM.,CONCEPTO: DEPÓSITO REALIZADO POR LA UNIDAD DE RRHH POR DEVOLUCION DE SUELDOS ENERO 2020 FUENTE 20 - OF230,DEP.: SEGIP , PROCEDENCIA: BANCO UNION S.A., CHEQUE: 16352, FECHA DE EMISION:02/04/2024</t>
  </si>
  <si>
    <t>00155012001 DEP.DE CHEQ.AJENOS,RET.DE CAM.,CONCEPTO: PERMISO SIN GOCE DE HABER-JOSE LUIS ZELADA ROSALES,DEP.: DIRNOPLU , PROCEDENCIA: BANCO UNION S.A., CHEQUE: 935, FECHA DE EMISION:04/04/2024</t>
  </si>
  <si>
    <t>00046114201 DEPOSITO DE EFECTIVO, DEPOSITANTE: CONDE MEDRANO ANALIA, CONCEPTO: DEVOLUCION  FONDOS NO EJECUTADOS C31 DEV2, CUENTA DE DEPOSITO: CUENTA UNICA DEL TESORO</t>
  </si>
  <si>
    <t>00287102001 DEPOSITO DE EFECTIVO, DEPOSITANTE: EMPRESA CURIER RED LOGISTICS COURIER S.R.L., CONCEPTO: DEVOLUCION DE RECURSOS PAGO EN DEMASIA. POR COURIER MES DE NOVIEMBRE, CUENTA DE DEPOSITO: CUENTA UNICA DEL TESORO</t>
  </si>
  <si>
    <t>00373024105 DEPOSITO DE EFECTIVO, DEPOSITANTE: GOBIERNO AUTONOMO MUNICIPAL VILLA AZURDUY, CONCEPTO: DEVOLUCION DE RECURSOS FDI TRANSFERENCIA PROGRAMADA Y/O PROYECTOS TGN IDH, CUENTA DE DEPOSITO: CUENTA UNICA DEL TESORO</t>
  </si>
  <si>
    <t>00046171101 DEPOSITO DE EFECTIVO, DEPOSITANTE: INDUSTRIAL BUSINESS GROUP SRL, CONCEPTO: SANCION PECUNARIA POR PRIMERA VEZ, CUENTA DE DEPOSITO: CUENTA UNICA DEL TESORO</t>
  </si>
  <si>
    <t>A:00099021001 Transferencia de recursos a la Libreta 00099021001 TGN-RECURSOS ORDINARIOS (3987), de acuerdo a extracto bancario adjunto</t>
  </si>
  <si>
    <t>COBRO COSTOS DE PAPELERIA POR REGULARIZACION DE TRANSFERENCIA DEL EXTERIOR POR ORDEN DE CONSULADO DE BOLIVIA EN SEVILLA BO S N5161018F, REF.: GESTORIA CONSULAR MES DE MARZO DE 2024 (5428696010016433) TRN/20240404-00220609 LIB. 00010011102 MIN.RELACIONES EXTERIORES - GESTORIA CONSULAR LEY Nº 3108</t>
  </si>
  <si>
    <t>COBRO COSTOS DE PAPELERIA POR REGULARIZACION DE TRANSFERENCIA DEL EXTERIOR POR ORDEN DE CONSULADO DE BOLIVIA EN CACERES - BRASIL REF:GESTORIA CONSULAR MARZO 2024 LIB. 00010011102 MIN.RELACIONES EXTERIORES - GESTORIA CONSULAR LEY Nº 3108</t>
  </si>
  <si>
    <t>TRANSFERENCIA RECIBIDA DEL EXTERIOR SEGÚN MENSAJES SWIFT Nos. 5340-5339 (REM.EXT.) DE FECHA 05-04-2024 POR DESEMBOLSO DE BIRF PRÉSTAMO BIRF 8648-BO 48 LIBRETA N° 00291012002 ABC-RECURSOS PROPIOS REF.: UTILES DE ESCRITORIO</t>
  </si>
  <si>
    <t>TRANSFERENCIA DEL EXTERIOR SEGUN SWIFT NO.5312 Y NO.5311 DE FECHA 05/04/2024 ORDENANTE: FERROSALT SA (LIMA PERU) REF.: CRED CLORURO DE POTASIO LIB. 00597012001 RECURSOS PROPIOS VENTAS YLB</t>
  </si>
  <si>
    <t>||COMISION TRANSFERENCIA FDOS.AL EXTERIOR 0,10% S/USD 1.883,03 REEM. GASTOS COMUNICACIÓN BS220.- Y EMISION COMPROBANTE CONTABLE BS50.- REF: PAGO 34 LC I-2022-23 P/C ECEBOL A/F THYSSENKRUPP INDUSTRIAL SOLUTIONS SAU EN COMPLEMENTO A COMPROBANTE S-1088885 DE LA FECHA. LIB: 00132032001 ECEBOL - GESTION OPERATIVA REF: COMISIONES PAGO 34 LC I-2022-23.</t>
  </si>
  <si>
    <t>COBRO COSTOS DE PAPELERIA SEGUN TRANSFERENCIA DEL EXTERIOR POR ORDEN DE SOLGAS SA (LIMA PERU) REF.: CRED 550 2283505 FECHA VALOR 4/04/2024 LIB. 00513062002 YPFB - EXPORTACIÓN DE GLP Y OTROS-BOLIVIANOS</t>
  </si>
  <si>
    <t>COBRO COSTOS DE PAPELERIA SEGUN TRANSFERENCIA DEL EXTERIOR POR ORDEN DE FERROSALT SA (LIMA PERU) REF.: CRED CLORURO DE POTASIO LIB. 00597032001 YLB-COMERCIALIZACION DE DIVERSAS SALES</t>
  </si>
  <si>
    <t>NUMERO DE LIBRETA CUT: 00086014407 OPERACIÓN E75 TRANSFERENCIA DE LA CUENTA FISCAL BUN A LA CUT EN MN TRANSF.AL.BCB.GOBIERNO AUTONOMO DEPARTAMENTAL DE CHUQUISACA, CITE: SDGAYF/DAF/JTYCP NRO. 0134/2024 CUENTA CUT 3987 LIBRETA NÂ° 00086014407</t>
  </si>
  <si>
    <t>COBRO COSTOS DE PAPELERIA SEGUN TRANSFERENCIA DEL EXTERIOR POR ORDEN DE CONSULADO GENERAL DE BOLIVIA EN ARICA CHILE REF.: RECAUDACION GESTORÍA CONSULAR POR EL MES DE MARZO 2024 LIB. 00010011102 MIN.RELACIONES EXTERIORES - GESTORIA CONSULAR LEY Nº 3108</t>
  </si>
  <si>
    <t>COBRO COSTOS DE PAPELERIA SEGUN TRANSFERENCIA DEL EXTERIOR POR ORDEN DE CONSULADO DE BOLIVIA EN PUNO PERU REF.: RECAUDACION GESTORÍA CONSULAR POR EL MES DE MARZO 2024 LIB. 00010011102 MIN.RELACIONES EXTERIORES - GESTORIA CONSULAR LEY Nº 3108</t>
  </si>
  <si>
    <t>'COBRO DE'||UTILES DE ESCRITORIO POR EL COMPROBANTE NRO. 1088960 DE LA FECHA, S/G.NOTA NOTA GAFC-0803/DFC/URTE-0153/2024 DE FECHA 26/3/2024 (HRE-TGL-5158) ENVIADO POR YACIMIENTOS PETROLIFEROS FISCALES BOLIVIANOS. DÉBITO DE LA LIBRETA 00513022001 YPFB-"OPERACIONES" COBRO DE ÚTILES DE ESCRITORIO.</t>
  </si>
  <si>
    <t>00099021001 DEPOSITO DE EFECTIVO, DEPOSITANTE: CAMARA DE SENADORES, CONCEPTO: DEVOLUCION DE EXCEDENTE DE PASAJES, CUENTA DE DEPOSITO: CUENTA UNICA DEL TESORO</t>
  </si>
  <si>
    <t>00099021001 DEPOSITO DE EFECTIVO, DEPOSITANTE: CAMARA DE SENADORES, CONCEPTO: DEVOLUCION DE EXEDENTE DE PASAJES, CUENTA DE DEPOSITO: CUENTA UNICA DEL TESORO</t>
  </si>
  <si>
    <t>00081011101 DEPOSITO DE EFECTIVO, DEPOSITANTE: BRAYAN GRAHAM VARGAS, CONCEPTO: REPOSICION DE CREDENCIAL POR EXTRAVIO, CUENTA DE DEPOSITO: CUENTA UNICA DEL TESORO</t>
  </si>
  <si>
    <t>00099021001 DEPOSITO DE EFECTIVO, DEPOSITANTE: PRO - CAMELIDOS, CONCEPTO: DEVOLUCION DE RECURSOS POR CONCEPTO DE REFRIGERIOS EN DEMASIA DEL PERSONAL DEL PROGRAMA, CUENTA DE DEPOSITO: CUENTA UNICA DEL TESORO</t>
  </si>
  <si>
    <t>00099021001 DEPOSITO DE EFECTIVO, DEPOSITANTE: LOURDES CECILIA MAMANI MAMANI, CONCEPTO: DEVOLUCION DE SUELDOS CON RECURSOS TGN, CUENTA DE DEPOSITO: CUENTA UNICA DEL TESORO/DJBR</t>
  </si>
  <si>
    <t>00099021001 DEPOSITO DE EFECTIVO, DEPOSITANTE: PRO - CAMELIDOS, CONCEPTO: DEVOLUCION DE VIATICOS DE ACUERDO A INFORME DE AUDITORIA INTERNA, CUENTA DE DEPOSITO: CUENTA UNICA DEL TESORO</t>
  </si>
  <si>
    <t>00099021001 DEPOSITO DE EFECTIVO, DEPOSITANTE: JUAN FLORES FLORES, CONCEPTO: DEVOLUCION DE SUELDOS CON RECURSOS TGN, CUENTA DE DEPOSITO: CUENTA UNICA DEL TESORO</t>
  </si>
  <si>
    <t>00099021001 DEP.DE CHEQ.AJENOS,RET.DE CAM.,CONCEPTO: REEMBOLSO POR SUBSIDIO DE INCAPACIDAD TEMPORAL OCT/23 AL MRE POR EL SSU LP,DEP.: SEGURO SOCIAL UNIVERSITARIO LA PAZ , PROCEDENCIA: BANCO UNION S.A., CHEQUE: 33516, FECHA DE EMISION:02/04/2024</t>
  </si>
  <si>
    <t>00046171101 DEPOSITO DE EFECTIVO, DEPOSITANTE: ORIENTE MARVI SRL, CONCEPTO: PAGO DE TERCERA CUOTA POR SANCION JURIDICA, CUENTA DE DEPOSITO: CUENTA UNICA DEL TESORO</t>
  </si>
  <si>
    <t>00041031107 DEPOSITO DE EFECTIVO, DEPOSITANTE: FERNANDO VIDAL TORRICO, CONCEPTO: DEVOLUCION DE GASTOS NO UTILIZADOS, CUENTA DE DEPOSITO: CUENTA UNICA DEL TESORO</t>
  </si>
  <si>
    <t>00086071101 DEP.DE CHEQ.AJENOS,RET.DE CAM.,CONCEPTO: GLORIA MERY LUIZAGA ROJAS,DEP.: BANCO UNION SA , PROCEDENCIA: BANCO UNION S.A., CHEQUE: 202444, FECHA DE EMISION:08/04/2024</t>
  </si>
  <si>
    <t>00578012002 DEP.DE CHEQ.AJENOS,RET.DE CAM.,CONCEPTO: REVERSION,DEP.: BOLIVIANA DE AVIACION , PROCEDENCIA: BANCO UNION S.A., CHEQUE: 3505, FECHA DE EMISION:05/04/2024</t>
  </si>
  <si>
    <t>00086071101 DEP.DE CHEQ.AJENOS,RET.DE CAM.,CONCEPTO: GLORIA MERY LUIZAGA ROJAS,DEP.: BANCO UNION SA , PROCEDENCIA: BANCO UNION S.A., CHEQUE: 202445, FECHA DE EMISION:08/04/2024</t>
  </si>
  <si>
    <t>00099021001 DEP.DE CHEQ.AJENOS,RET.DE CAM.,CONCEPTO: MARIA LAURA SERRATE VALENZUELA,DEP.: BANCO UNION SA , PROCEDENCIA: BANCO UNION S.A., CHEQUE: 202448, FECHA DE EMISION:08/04/2024</t>
  </si>
  <si>
    <t>00041031107 DEPOSITO DE EFECTIVO, DEPOSITANTE: EDSON FERNANDO RAMOS LIMACHI-IBMETRO, CONCEPTO: DEVOLUCION GASTOS DE TRANSPORTE, CUENTA DE DEPOSITO: CUENTA UNICA DEL TESORO</t>
  </si>
  <si>
    <t>00041031107 DEPOSITO DE EFECTIVO, DEPOSITANTE: EDSON FERNANDO RAMOS LIMACHI-IBMETRO, CONCEPTO: DEVOLUCION PASAJE TERRESTRE, CUENTA DE DEPOSITO: CUENTA UNICA DEL TESORO</t>
  </si>
  <si>
    <t>00580012001 DEP.DE CHEQ.AJENOS,RET.DE CAM.,CONCEPTO: DEVOLUCION EXTRAVIO DE CREDENCIAL EDUARDO GIRONDA,DEP.: DEPÓSITOS ADUANEROS BOLIVIANOS , PROCEDENCIA: BANCO UNION S.A., CHEQUE: 1363, FECHA DE EMISION:05/04/2024</t>
  </si>
  <si>
    <t>00580012001 DEP.DE CHEQ.AJENOS,RET.DE CAM.,CONCEPTO: DESCUENTO LICENCIA SIN GOCE DE HABERES  MESES DICIEMBRE  2023 Y ENERO 2024,DEP.: DEPÓSITOS ADUANEROS BOLIVIANOS , PROCEDENCIA: BANCO UNION S.A., CHEQUE: 1364, FECHA DE EMISION:05/04/2024</t>
  </si>
  <si>
    <t>00155012001 DEPOSITO DE EFECTIVO, DEPOSITANTE: LUIS ARMANDO FLORES CALLE, CONCEPTO: DEVOLUCION POR PAGO DE IMPUESTOS GESTIONES PASADAS, CUENTA DE DEPOSITO: CUENTA UNICA DEL TESORO</t>
  </si>
  <si>
    <t>00099021001 DEPOSITO DE EFECTIVO, DEPOSITANTE: HERIBERTO GONZALES CUSI, CONCEPTO: DEVOLUCION FACTURA NAABOL, CUENTA DE DEPOSITO: CUENTA UNICA DEL TESORO/DJBR</t>
  </si>
  <si>
    <t>00099021001 DEPOSITO DE EFECTIVO, DEPOSITANTE: ESPERANZA AGUILAR ZEBALLOS, CONCEPTO: DEVOLUCION POR SOBREPASAR LA LETRA A DE LA POLICIA BOLIVIANA, CUENTA DE DEPOSITO: CUENTA UNICA DEL TESORO/DJBR</t>
  </si>
  <si>
    <t>00099021001 DEPOSITO DE EFECTIVO, DEPOSITANTE: CLAUDIA RIERA ROMANO, CONCEPTO: DEVOLUCION DE VIATICOS, CUENTA DE DEPOSITO: CUENTA UNICA DEL TESORO/DJBR</t>
  </si>
  <si>
    <t>00099021001 DEPOSITO DE EFECTIVO, DEPOSITANTE: WALTER VILLARROEL CHUQUIMIA, CONCEPTO: DEVOLUCION COBRO INDEBIDO SENASIR, CUENTA DE DEPOSITO: CUENTA UNICA DEL TESORO</t>
  </si>
  <si>
    <t>A:00099021001 TRANSFERENCIA DE RECUPERACIONES SEGÚN NOTA INTERNA GEF-LCR-DYF-0300-NOT/24, POR CONCEPTO DE INTERES PENAL DEL FIDEICOMISO QUE CORRESPONDE AL FNDR DE ACUERDO A CONTRATO DE FIDEICOMISO “ACCESOS SEGUROS VIVIR BIEN” GAD PANDO</t>
  </si>
  <si>
    <t>A:00099021001 TRANSFERENCIA DE RECUPERACIONES SEGÚN NOTA INTERNA GEF-LCR-DYF-0300-NOT/24, POR CONCEPTO DE PAGO DE CAPITAL E INTERES DE ACUERDO A CONTRATO DE FIDEICOMISO “ACCESOS SEGUROS VIVIR BIEN” CORRESPONDIENTE AL GAD PANDO</t>
  </si>
  <si>
    <t>COBRO COSTOS DE PAPELERIA SEGUN TRANSFERENCIA DEL EXTERIOR POR ORDEN DE ENERGIA ARGENTINA SA REF.: CRED INV FC 152-24 GAS NATURAL FECHA VALOR 5/04/2024 LIB. 00513012007 YPFB - RECURSOS NACIONALIZACIÓN</t>
  </si>
  <si>
    <t>De: 00099021001 Transferencia de recursos para la reposición de recursos correspondiente a la TEC Nº 33 reporte adjunto.</t>
  </si>
  <si>
    <t>COBRO COSTOS DE PAPELERIA POR REGULARIZACION DE TRANSFERENCIA DEL EXTERIOR POR ORDEN DE CONSULADO GENERAL DE BOLIVIA EN NEW YORK EEUU REF.: RECAUDACIONES GESTORÍA CONSULAR MARZO 2024 LIB. 00010011102 MIN.RELACIONES EXTERIORES - GESTORIA CONSULAR LEY Nº 3108</t>
  </si>
  <si>
    <t>||TRANSFERENCIA DE FONDOS SEGÚN MENSAJES SWIFT N°5406 Y 5405 DE LA FECHA Y NOTA CITE: DGAC/10571/2024 (HRE-TGL-4549) DE FECHA 14/03/2024 DE LA DIRECCIÓN GENERAL DE AERONÁUTICA CIVIL. (SECTOR PÚBLICO). DÉBITO DE LA LIBRETA 00117012001 DGAC, REPOSICIÓN DE ÚTILES DE ESCRITORIO.</t>
  </si>
  <si>
    <t>NUMERO DE LIBRETA CUT: 00099021001 OPERACIÓN E75 TRANSFERENCIA DE LA CUENTA FISCAL BUN A LA CUT EN MN TRANSF.FDOS.AL.BCB.GOBIERNO AUTONOMO MUNICIPAL HUACHACALLA, CITE: GAMH/NO. 029/2024 CUENTA CUT 3987 LIBRETA NÂ° 00099021001</t>
  </si>
  <si>
    <t>TRANSFERENCIA DEL EXTERIOR SEGUN SWIFT NO.5421 DE FECHA 08/04/2024 ORDENANTE: CONSULADO GENERAL DE BOLIVIA EN WASHINGTON REF.: RECAUDACIONES EXTERIOR CEDULAS MARZO 2024 LIB. 00340012005 SEGIP - RECAUDACION EXTERIOR - CEDULAS DE IDENTIDAD</t>
  </si>
  <si>
    <t>TRANSFERENCIA RECIBIDA DEL EXTERIOR SEGÚN MENSAJES SWIFT Nos. 5411-5416 (REM.EXT.) DE FECHA 08-04-2024 POR DESEMBOLSO DE BIRF PRÉSTAMO BIRF 8648-BO 49 LIBRETA N° 00291012002 ABC-RECURSOS PROPIOS REF.: UTILES DE ESCRITORIO</t>
  </si>
  <si>
    <t>COBRO COSTOS DE PAPELERIA SEGUN TRANSFERENCIA DEL EXTERIOR POR ORDEN DE LLAMA GAS SA (LIMA PERU) REF.: CRED FAC 1585 FECHA VALOR 8/04/2024 LIB. 00513062002 YPFB - EXPORTACIÓN DE GLP Y OTROS-BOLIVIANOS</t>
  </si>
  <si>
    <t>COBRO COSTOS DE PAPELERIA SEGUN TRANSFERENCIA DEL EXTERIOR POR ORDEN DE CONSULADO GENERAL DE BOLIVIA EN WASHINGTON REF.: RECAUDACIONES EXTERIOR CEDULAS MARZO 2024 LIB. 00340012003 RECAUDACION EXTRANJERIA - C.I. -L.C.</t>
  </si>
  <si>
    <t>||TRANSFERENCIA DE FONDOS S/G. MENSAJES SWIFT NROS. 5425 Y 5424 DE LA FECHA, Y NOTA REMITIDA POR LA DIRECCIÓN GENERAL DE AERONAUTICA CIVIL CITE: DGAC/10571/2024 DE FECHA 14/03/2024 (HRE-TGL-4549) (SECTOR PÚBLICO). DÉBITO DE LA LIBRETA 00117012001 DGAC, REPOSICIÓN ÚTILES DE ESCRITORIO.</t>
  </si>
  <si>
    <t>'COBRO DE'||UTILES DE ESCRITORIO POR EL COMPROBANTE NRO.1089128 DE LA FECHA, S/G.NOTA NOTA GAFC-0803/DFC/URTE-0153/2024 DE FECHA 26/3/2024 (HRE-TGL-5158) ENVIADO POR YACIMIENTOS PETROLIFEROS FISCALES BOLIVIANOS. DÉBITO DE LA LIBRETA 00513022001 YPFB-"OPERACIONES" COBRO DE ÚTILES DE ESCRITORIO.</t>
  </si>
  <si>
    <t>00041031107 DEPOSITO DE EFECTIVO, DEPOSITANTE: WILLY CRUZ CHOQUE, CONCEPTO: DEVOLUCION POR GASTOS DE COMBUSTIBLE, CUENTA DE DEPOSITO: CUENTA UNICA DEL TESORO</t>
  </si>
  <si>
    <t>00041031107 DEPOSITO DE EFECTIVO, DEPOSITANTE: WILLY CRUZ CHOQUE, CONCEPTO: DEVOLUCION POR GASTOS DE PEAJES, CUENTA DE DEPOSITO: CUENTA UNICA DEL TESORO</t>
  </si>
  <si>
    <t>00290012001 DEP.DE CHEQ.AJENOS,RET.DE CAM.,CONCEPTO: TRAMITE 10045930 PARA REGISTRO COMO OTROS INGRESOS,DEP.: SERVICIO DE IMPUESTOS NACIONALES , PROCEDENCIA: BANCO UNION S.A., CHEQUE: 7557, FECHA DE EMISION:04/04/2024</t>
  </si>
  <si>
    <t>00046171101 DEPOSITO DE EFECTIVO, DEPOSITANTE: KAIS, CONCEPTO: SANCION PECUNIARIA, CUENTA DE DEPOSITO: CUENTA UNICA DEL TESORO</t>
  </si>
  <si>
    <t>00041031107 DEPOSITO DE EFECTIVO, DEPOSITANTE: JULIA E. CHOQUE GOMEZ, CONCEPTO: DEVOLUCION PASAJE, CUENTA DE DEPOSITO: CUENTA UNICA DEL TESORO</t>
  </si>
  <si>
    <t>00099021001 DEPOSITO DE EFECTIVO, DEPOSITANTE: CLEMENTE QUISPE, CONCEPTO: PAGO TRAMO TARIJA SANTA CRUZ-LA PAZ DEL BOLETO AEREO 9302410830792 DE BOA DE ING CLEMENTE QUISPE, CUENTA DE DEPOSITO: CUENTA UNICA DEL TESORO</t>
  </si>
  <si>
    <t>00099021001 DEPOSITO DE EFECTIVO, DEPOSITANTE: PARISACA NINA ARTURO, CONCEPTO: PROCEO DE REVERSION DEFINITIVA NOV 2023 MAGISTERIO SUPLENCIA DE MATERIAS, CUENTA DE DEPOSITO: CUENTA UNICA DEL TESORO</t>
  </si>
  <si>
    <t>00099021001 DEPOSITO DE EFECTIVO, DEPOSITANTE: GOBIERNO AUTONOMO MUNICIPAL DE VILA VILA, CONCEPTO: DEVOLUCION DE RECURSOS NO EJECUTADOS DEL PROYECTO ¨MANEJO INTEGRAL DE L A CUENCA PUCARA MAYU¨¨, CUENTA DE DEPOSITO: CUENTA UNICA DEL TESORO</t>
  </si>
  <si>
    <t>00591012001 DEPOSITO DE EFECTIVO, DEPOSITANTE: AVIMAEL CARRASCO CHUVI, CONCEPTO: DEVOLUCION PAGO DEMASIA BONO DE ANTIGUEDAD, CUENTA DE DEPOSITO: CUENTA UNICA DEL TESORO</t>
  </si>
  <si>
    <t>00591012001 DEPOSITO DE EFECTIVO, DEPOSITANTE: MABEL MOLLINEDO ROSAS, CONCEPTO: DEVOLUCION APORTES PATRONALES POR PAGO EN DEMASIA B.A., CUENTA DE DEPOSITO: CUENTA UNICA DEL TESORO</t>
  </si>
  <si>
    <t>00086011109 DEPOSITO DE EFECTIVO, DEPOSITANTE: CLAUDIA XIMENA QUISBERT ARRIETA, CONCEPTO: REPOSICION DE CREDENCIAL, CUENTA DE DEPOSITO: CUENTA UNICA DEL TESORO</t>
  </si>
  <si>
    <t>00041031107 DEPOSITO DE EFECTIVO, DEPOSITANTE: WILLIAMS MAMANI MANCILLA, CONCEPTO: DEVOLUCION DE RECURSOS NO UTILIZADOS "PASAJES", CUENTA DE DEPOSITO: CUENTA UNICA DEL TESORO</t>
  </si>
  <si>
    <t>00041031107 DEPOSITO DE EFECTIVO, DEPOSITANTE: GERMAN EINAR MICHEL ESPINOZA, CONCEPTO: DEVOLUCION DE RECURSOS NO UTILIZADOS "PASAJES", CUENTA DE DEPOSITO: CUENTA UNICA DEL TESORO</t>
  </si>
  <si>
    <t>00041031107 DEPOSITO DE EFECTIVO, DEPOSITANTE: OMAR CESAR CALLISAYA MAMANI, CONCEPTO: DEVOLUCION DE RECURSOS NO UTILIZADOS, PASAJES TERRESTRES, CUENTA DE DEPOSITO: CUENTA UNICA DEL TESORO</t>
  </si>
  <si>
    <t>00041031107 DEPOSITO DE EFECTIVO, DEPOSITANTE: OMAR CESAR CALLISAYA MAMANI, CONCEPTO: DEVOLUCION DE RECURSOS NO UTILIZADOS, UN DIA VIATICO URBANO, CUENTA DE DEPOSITO: CUENTA UNICA DEL TESORO</t>
  </si>
  <si>
    <t>00041031107 DEPOSITO DE EFECTIVO, DEPOSITANTE: JORGE LUIS CUSI SARZURI, CONCEPTO: DEVOLUCION DE RECURSOS NO UTILIZADOS (PASAJES TERRESTRES), CUENTA DE DEPOSITO: CUENTA UNICA DEL TESORO</t>
  </si>
  <si>
    <t>00099021001 DEPOSITO DE EFECTIVO, DEPOSITANTE: JHOANA MILENKA GUERRERO CRESPO, CONCEPTO: DEVOLUCION DE FACTURA NAABOL, CUENTA DE DEPOSITO: CUENTA UNICA DEL TESORO/DJBR</t>
  </si>
  <si>
    <t>00099021001 DEPOSITO DE EFECTIVO, DEPOSITANTE: DENYS WALTER BUITRAGO MEDRANO, CONCEPTO: DEVOLUCION FACTURA NAABOL, CUENTA DE DEPOSITO: CUENTA UNICA DEL TESORO/DJBR</t>
  </si>
  <si>
    <t>00389012001 DEPOSITO DE EFECTIVO, DEPOSITANTE: JHONNY CABAS CONDORI, CONCEPTO: DEVOLUCION DE FONDOS SEGUN PREV N°26 DA (01), CUENTA DE DEPOSITO: CUENTA UNICA DEL TESORO</t>
  </si>
  <si>
    <t>00206012001 DEPOSITO DE EFECTIVO, DEPOSITANTE: INSTITUTO NACIONAL DE ESTADISTICA, CONCEPTO: DEPÓSITO POR VENTA DE LA OFICINA CENTRAL LA PAZ, DE FECHA 08/04/2024, CUENTA DE DEPOSITO: CUENTA UNICA DEL TESORO</t>
  </si>
  <si>
    <t>00670012002 DEPOSITO DE EFECTIVO, DEPOSITANTE: KAREN TATIANA ROSADO ARTEAGA, CONCEPTO: DEVOLUCION PASAJE AEREO NO UTILIZADO, CUENTA DE DEPOSITO: CUENTA UNICA DEL TESORO</t>
  </si>
  <si>
    <t>A:00373024107 A: 00373024107 Transferencia de recursos a requerimiento del Fondo de Desarrollo Indígena s/g CITE: FDI/DGE/EXT/N°0150/2024 y de acuerdo al Informe CITE: MEFP/VTCP/DGPOT/UPCFTGN/INF/Nº23/2024 para el Fortalecimiento Institucional, (H.R. 2024-14233-R).</t>
  </si>
  <si>
    <t>A:00373024108 A: 00373024108 Transferencia de recursos a requerimiento del Fondo de Desarrollo Indígena s/g CITE: FDI/DGE/EXT/N°00145 y 0146/2024 y de acuerdo al Informe CITE: MEFP/VTCP/DGPOT/ UPCFTGN/INF/ Nº24/2024 para el Desembolso de recursos al Fondo de Desarrollo Indígena para programa y proyectos de los GAM, (H.R. 2024-14170-R; 2024-14186-R).</t>
  </si>
  <si>
    <t>REGULARIZACION DE TRANSFERENCIA DEL EXTERIOR SEGUN SWIFT NO.5366 Y NO.5365 DE FECHA 09/04/2024 ORDENANTE: CAMMESA P C O MEM (AR/CAPITAL FEDERAL) REF.: CRED INV 17 LIB. 00514012005 ENDE-Bs. ING EGR INTERCAMBIO INTERNAL ENERGIA ELECTRICA</t>
  </si>
  <si>
    <t>REGULARIZACION DE TRANSFERENCIA DEL EXTERIOR SEGUN SWIFT NO.5432 DE FECHA 09/04/2024 ORDENANTE: CONSULADO GERAL DA BOLIVIA (BR/SAO PAULO) REF.: FV00403881156001 Y CORREO DE SEGIP ADJUNTO LIB. 00340012005 SEGIP - RECAUDACION EXTERIOR - CEDULAS DE IDENTIDAD</t>
  </si>
  <si>
    <t>COBRO COSTOS DE PAPELERIA POR REGULARIZACION DE TRANSFERENCIA DEL EXTERIOR POR ORDEN DE CONSULADO GERAL DA BOLIVIA (BR/SAO PAULO) REF.: FV00403881156001 Y CORREO DE SEGIP ADJUNTO LIB. 00340012003 RECAUDACION EXTRANJERIA - C.I. -L.C.</t>
  </si>
  <si>
    <t>COBRO COSTOS DE PAPELERIA POR REGULARIZACION DE TRANSFERENCIA DEL EXTERIOR POR ORDEN DE CAMMESA P C O MEM (AR/CAPITAL FEDERAL) REF.: CRED INV 17 LIB. 00514012005 ENDE-Bs. ING EGR INTERCAMBIO INTERNAL ENERGIA ELECTRICA</t>
  </si>
  <si>
    <t>COBRO COSTOS DE PAPELERIA POR REGULARIZACION DE TRANSFERENCIA DEL EXTERIOR POR ORDEN DE CONSULADO GENERAL DE BOLIVIA EN SAN PABLO BRASIL REF.: RECAUDACION GESTORÍA CONSULAR POR EL MES DE MARZO 2024 LIB. 00010011102 MIN.RELACIONES EXTERIORES - GESTORIA CONSULAR LEY Nº 3108</t>
  </si>
  <si>
    <t>COBRO COSTOS DE PAPELERIA POR REGULARIZACION DE TRANSFERENCIA DEL EXTERIOR POR ORDEN DE CONSULADO DE BOLIVIA EN SEVILLA - ESPAÑA REF:GESTORIA CONSULAR MARZO 2024 LIB. 00010011102 MIN.RELACIONES EXTERIORES - GESTORIA CONSULAR LEY Nº 3108</t>
  </si>
  <si>
    <t>NUMERO DE LIBRETA CUT: 00035038004 OPERACIÓN E75 TRANSFERENCIA DE LA CUENTA FISCAL BUN A LA CUT EN MN TRANSF.FDOS.AL.TRASPASO BCB : GOB. AUTONOMO MCPAL. POTOSI-CUENTA UNICA MUNICIPAL -C.U.M.-GAM PO CITE: SAF-DF-TES-83/2024 CUENTA CUT 3987 LIBRETA NÂ° 00035038004</t>
  </si>
  <si>
    <t>NUMERO DE LIBRETA CUT: 00099021001 OPERACIÓN E18 TRANSFERENCIA DEL SISTEMA FINANCIERO POR CUENTA DE TERCEROS A LA CUT DEVOLUCIÓN AL TGN POR CONCEPTO DE CONCILIACIÓN DE COMPENSACIÓN DE FRACCIÓN COMPLEMENTARIA -CONCILIACIÓN NOVIEMBRE 2023 DE LA GESTORA PUBLICA DE LA SEGURIDAD SOCIAL DE LARGO PLAZO</t>
  </si>
  <si>
    <t>NUMERO DE LIBRETA CUT: 00099021001 OPERACIÓN E18 TRANSFERENCIA DEL SISTEMA FINANCIERO POR CUENTA DE TERCEROS A LA CUT DEVOLUCIÓN AL TGN POR CONCEPTO DE CONCILIACIÓN DE COMPENSACIÓN DE COTIZACIONES MENSUALES NOVIEMBRE 2023 DE LA GESTORA PUBLICA DE LA SEGURIDAD SOCIAL DE LARGO PLAZO</t>
  </si>
  <si>
    <t>TRANSFERENCIA DEL EXTERIOR SEGUN SWIFT NOS.5491-5490 DE FECHA 09/04/2024 ORDENANTE: ECOMET SPA, FECHA VALOR 09/04/2024 REF:YLB-GCO0047-ODV/24-VEX LIB. 00597012001 RECURSOS PROPIOS VENTAS YLB</t>
  </si>
  <si>
    <t>COBRO COSTOS DE PAPELERIA SEGUN TRANSFERENCIA DEL EXTERIOR POR ORDEN DE MGAS COMERCIALIZADORA DE GAS (BRAZIL RIO DE JANEIRO) REF.: CRED 4911906.21012 FECHA VALOR 9/04/2024 LIB. 00513012007 YPFB - RECURSOS NACIONALIZACIÓN</t>
  </si>
  <si>
    <t>COBRO COSTOS DE PAPELERIA SEGUN TRANSFERENCIA DEL EXTERIOR POR ORDEN DE ECOMET SPA, FECHA VALOR 09/04/2024 REF:YLB-GCO0047-ODV/24-VEX LIB. 00597032001 YLB-COMERCIALIZACION DE DIVERSAS SALES</t>
  </si>
  <si>
    <t>||COBRO COMISION ENMIENDA LC BS220.-REEMBS.GSTS.COMUNICACION BS220.-Y EMISION COMP.CONTABLE BS50.-,S/G NOTA SEDEM/GG/EV N° 0128/2024,18/03/2024. REF.:I-2023-28 P/C ENVIBOL A/F BDF INDUSTRIES SPA. LIB.00132072001 SEDEM-ADMINISTRACION RECAUDACION ENVIBOL EN BOLIVIANOS REF.:COMIS.ENM.2 LC I-2023-28</t>
  </si>
  <si>
    <t>||COBRO COMISION ENMIENDA LC BS220.-REEMBS.GSTS.COMUNICACION BS220.-Y EMISION COMP.CONTABLE BS50.-,S/G NOTA SEDEM/GG/EV N° 0128/2024,18/03/2024. REF.:I-2023--21 P/C ENVIBOL A/F BDF INDUSTRIES SPA. LIB.00132072003 SEDEM-AMPL.PLANTA ENVASES DE VIDRIO EN ZUDAÑEZ-CH.REF.:COMIS.ENM.1 LC I-2023-21</t>
  </si>
  <si>
    <t>'COBRO DE UTILES DE ESCRITORIO POR´||BS50.- Y REEMB. GASTOS COMUNICACIÓN BS220.- CARTA DE CREDITO I-2024-02 P/C ENVIBOL A/F ANTONINI S.R.L., S/G NOTAS SEDEM/GG/EV N°0025/2024 Y N°0128/2024 DE F. 17/1/24 Y 18/3/24. LIB:00132072001 SEDEM-ADMINISTRACION RECAUDACION ENVIBOL EN BOLIVIANOS REF:COMISIONES LC I-2024-02</t>
  </si>
  <si>
    <t>||TRANSFERENCIA DE FONDOS S/G. MENSAJE SWIFT NRO. 5487 DE LA FECHA, Y NOTA REMITIDA POR LA DIRECCIÓN GENERAL DE AERONAUTICA CIVIL CITE: DGAC/10571/2024 DE FECHA 14/03/2024 (HRE-TGL-4549) (SECTOR PÚBLICO). DÉBITO DE LA LIBRETA 00117012001 DGAC, REPOSICIÓN ÚTILES DE ESCRITORIO.</t>
  </si>
  <si>
    <t>||TRANSFERENCIA A LA CUENTA UNICA DEL TESORO POR REMUNERACION MAXIMA DEL SECTOR PUBLICO DE HECTOR GUMERCINDO PINO GUZMAN, CORRESPONDIENTE AL MES DE MARZO/2024., SEGUN DOCUMENTOS ADJUNTOS Y ROC N° 371/2024. TRANSFERENCIA REM. MÁXIMA DE GUMERCINDO HECTOR PINO GUZMAN MARZO/2024 LIBRETA 00099021001</t>
  </si>
  <si>
    <t>00513022001 DEPOSITO DE EFECTIVO, DEPOSITANTE: LA. TE. ANDES S.A., CONCEPTO: REPOSICION DEBITO FISCAL COMISION BANCARIA DEPÓSITO DE LA GARANTIA 7% POR CUMPLIMIENTO CONTRATO, CUENTA DE DEPOSITO: CUENTA UNICA DEL TESORO</t>
  </si>
  <si>
    <t>00078034201 DEP.DE CHEQ.AJENOS,RET.DE CAM.,CONCEPTO: DEPÓSITO A LA CUT POR PAGOS REALIZADOS POR LOS PROPIETARIOS DE VEHICULOS,DEP.: EEC-GNV , PROCEDENCIA: BANCO UNION S.A., CHEQUE: 290, FECHA DE EMISION:04/04/2024</t>
  </si>
  <si>
    <t>00016011101 DEPOSITO DE EFECTIVO, DEPOSITANTE: MINISTERIO DE EDUCACION, CONCEPTO: DEPÓSITO POR INFRACCION DE TRANSITO, CUENTA DE DEPOSITO: CUENTA UNICA DEL TESORO</t>
  </si>
  <si>
    <t>00016011101 DEPOSITO DE EFECTIVO, DEPOSITANTE: LOURDES JENNY MAMANI C, CONCEPTO: RESERVA SALON AVELINO SIÑANI, CUENTA DE DEPOSITO: CUENTA UNICA DEL TESORO</t>
  </si>
  <si>
    <t>00099021001 DEPOSITO DE EFECTIVO, DEPOSITANTE: ROSELYNN CADIMA BALDERRAMA, CONCEPTO: DEVOLUCION DE MONTO EXCEDENTARIO, CUENTA DE DEPOSITO: CUENTA UNICA DEL TESORO</t>
  </si>
  <si>
    <t>00587012016 DEPOSITO DE EFECTIVO, DEPOSITANTE: LOPEX ING SRL, CONCEPTO: DESCRIPCION: PAGO POR CONSUMO DE CATERING OCTUBRE 2023, CUENTA DE DEPOSITO: CUENTA UNICA DEL TESORO</t>
  </si>
  <si>
    <t>00099021001 DEPOSITO DE EFECTIVO, DEPOSITANTE: FREDDY ALBERTO VILLCA PEÑA, CONCEPTO: DEVOLUCION POR PERMISO PERSONAL SIN GOCE HABERES Y DESCUENTO POR OMISION DE MARCACION REG BIOMETRICO, CUENTA DE DEPOSITO: CUENTA UNICA DEL TESORO/DJBR</t>
  </si>
  <si>
    <t>00099021001 DEP.DE CHEQ.AJENOS,RET.DE CAM.,CONCEPTO: JULIETA ANGULO PARDO,DEP.: BANCO UNION S.A. , PROCEDENCIA: BANCO UNION S.A., CHEQUE: 202453, FECHA DE EMISION:10/04/2024</t>
  </si>
  <si>
    <t>00099021001 DEP.DE CHEQ.AJENOS,RET.DE CAM.,CONCEPTO: MIRTA ROSMERI CONDORI SANEZ,DEP.: BANCO UNION S.A. , PROCEDENCIA: BANCO UNION S.A., CHEQUE: 202450, FECHA DE EMISION:10/04/2024</t>
  </si>
  <si>
    <t>00099021001 DEP.DE CHEQ.AJENOS,RET.DE CAM.,CONCEPTO: JORGE CARLOS ALIZARES ARIAS,DEP.: BANCO UNION S.A. , PROCEDENCIA: BANCO UNION S.A., CHEQUE: 202452, FECHA DE EMISION:10/04/2024</t>
  </si>
  <si>
    <t>00660012005 DEP.DE CHEQ.AJENOS,RET.DE CAM.,CONCEPTO: DEPÓSITO PARA CIERRE DEL AUXILIAR N°14 CUENTAS POR COBRAR SANTOS SIERRA,DEP.: ORGANO JUDICIAL DAF NACIONAL , PROCEDENCIA: BANCO UNION S.A., CHEQUE: 1030, FECHA DE EMISION:09/04/2024</t>
  </si>
  <si>
    <t>00660012006 DEP.DE CHEQ.AJENOS,RET.DE CAM.,CONCEPTO: DEVOLUCION DE PASAJES NO UTILIZADOS GESTION 2023,DEP.: ORGANO JUDICIAL DISTRITO PANDO , PROCEDENCIA: BANCO UNION S.A., CHEQUE: 312, FECHA DE EMISION:05/04/2024</t>
  </si>
  <si>
    <t>00099021001 DEPOSITO DE EFECTIVO, DEPOSITANTE: SENASIR, CONCEPTO: CONVENIO DE PAGO DE GEOVANNA DEL CARMEN ZAPATA NUÑEZ, PAOLA ZAPATA NUÑEZ, MARCO MARINA NUÑEZ, CUENTA DE DEPOSITO: CUENTA UNICA DEL TESORO</t>
  </si>
  <si>
    <t>00046171101 DEPOSITO DE EFECTIVO, DEPOSITANTE: NIKKY CARE SRL, CONCEPTO: PAGO MULTA RESOLUCION ADMINISTRATIVA N°S/34, CUENTA DE DEPOSITO: CUENTA UNICA DEL TESORO</t>
  </si>
  <si>
    <t>00046171101 DEPOSITO DE EFECTIVO, DEPOSITANTE: LABORATORIOS ROSSI, CONCEPTO: MULTA POR FALTA DE REINSCRIPCION GESTION 2022-2023, CUENTA DE DEPOSITO: CUENTA UNICA DEL TESORO</t>
  </si>
  <si>
    <t>00046171101 DEPOSITO DE EFECTIVO, DEPOSITANTE: LABORATORIOS ROSSI, CONCEPTO: PAGO POR SANCION PECUARIA, CUENTA DE DEPOSITO: CUENTA UNICA DEL TESORO</t>
  </si>
  <si>
    <t>00099021001 DEPOSITO DE EFECTIVO, DEPOSITANTE: MINISTERIO DE MEDIO AMBIENTE Y AGUA, CONCEPTO: CONCILIACION DE SALDO DE APS EN BASE A LOS RESULTADOS DE LA AUDITORIA FINANCIERA EXTERNA, CUENTA DE DEPOSITO: CUENTA UNICA DEL TESORO</t>
  </si>
  <si>
    <t>00212082001 DEPOSITO DE EFECTIVO, DEPOSITANTE: RUDDY FRANZ QUISPE PORCO, CONCEPTO: VIAJE REALIZADO RELEVAMIENTO DE INFORMACION EN CAMPO, DEVOLUCION RETENCION DEL FORMULARIO 610, CUENTA DE DEPOSITO: CUENTA UNICA DEL TESORO</t>
  </si>
  <si>
    <t>00086011102 DEPOSITO DE EFECTIVO, DEPOSITANTE: TRANS ANGULO S.R.L., CONCEPTO: MMAA - MULTAS POR CONTRAVENCIONES A LA LEY DE MEDIO AMBIENTE, CUENTA DE DEPOSITO: CUENTA UNICA DEL TESORO</t>
  </si>
  <si>
    <t>00132042002 DEPOSITO DE EFECTIVO, DEPOSITANTE: SUSANA ESPEJO QUIÑONES-EEPAF, CONCEPTO: DEVOLUCION DE FONDOS, CUENTA DE DEPOSITO: CUENTA UNICA DEL TESORO</t>
  </si>
  <si>
    <t>COBRO COSTOS DE PAPELERIA POR REGULARIZACION DE TRANSFERENCIA DEL EXTERIOR POR ORDEN DE EMABAJADA DE BOLIVIA EN BRUSELAS BELGICA REF.: RECAUDACION GESTORÍA CONSULAR POR EL MES DE MARZO 2024 LIB. 00010011102 MIN.RELACIONES EXTERIORES - GESTORIA CONSULAR LEY Nº 3108</t>
  </si>
  <si>
    <t>COBRO COSTOS DE PAPELERIA POR REGULARIZACION DE TRANSFERENCIA DEL EXTERIOR POR ORDEN DE SECCIÓN CONSULAR DE LA EMBAJADA DE BOLIVIA EN BRASILIA BRASIL REF.: RECAUDACIONES GESTORÍA CONSULAR MARZO 2024 LIB. 00010011102 MIN.RELACIONES EXTERIORES - GESTORIA CONSULAR LEY Nº 3108</t>
  </si>
  <si>
    <t>COBRO COSTOS DE PAPELERIA POR REGULARIZACION DE TRANSFERENCIA DEL EXTERIOR POR ORDEN DE YPF EXPLORACIÓN +PRODUCCIÓN DE FERMIN PERALTA TORRES DELTA PB, FECHA VALOR 08/04/2024 LIB. 00513012007 YPFB - RECURSOS NACIONALIZACIÓN</t>
  </si>
  <si>
    <t>COBRO COSTOS DE PAPELERIA SEGUN TRANSFERENCIA DEL EXTERIOR POR ORDEN DE FIDEICOMISO HERCO-CKM (LIMA PERU) REF.: CRED EMB 13-07 CISTERNAS HERCO COMBUSTIB FECHA VALOR 10/04/2024 LIB. 00513062002 YPFB - EXPORTACIÓN DE GLP Y OTROS-BOLIVIANOS</t>
  </si>
  <si>
    <t>COBRO COSTOS DE PAPELERIA SEGUN TRANSFERENCIA DEL EXTERIOR POR ORDEN DE OILY LUBRIFICANTES E QUIMICOS LTDA (CAMPO GRANDE BRASIL) REF.: CRED INV 005/2024 FECHA VALOR 10/04/2024 LIB. 00513062002 YPFB - EXPORTACIÓN DE GLP Y OTROS-BOLIVIANOS</t>
  </si>
  <si>
    <t>COBRO COSTOS DE PAPELERIA SEGUN TRANSFERENCIA DEL EXTERIOR POR ORDEN DE COMPANHIA MATOGROSSENSE DE GAS (CUIABA BRASIL) REF.: SWF OF 24/04/09 GAS NATURAL EXB MTT 26/24 FECHA VALOR 9/04/2024 LIB. 00513012007 YPFB - RECURSOS NACIONALIZACIÓN</t>
  </si>
  <si>
    <t>COBRO COSTOS DE PAPELERIA SEGUN TRANSFERENCIA DEL EXTERIOR POR ORDEN DE OILY LUBRIFICANTES E QUIMICOS LTDA. (CAMPO GRANDE BRASIL) REF.: CRED INV 004/2024 FECHA VALOR 10/04/2024 LIB. 00513012007 YPFB - RECURSOS NACIONALIZACIÓN</t>
  </si>
  <si>
    <t>NUMERO DE LIBRETA CUT: 00086014407 OPERACIÓN E75 TRANSFERENCIA DE LA CUENTA FISCAL BUN A LA CUT EN MN TRANSF.FDOS.AL.BCB.GOBIERNO AUTONOMO DPTAL. DE COCHABAMBA NÂ° CITE: CE/UTYCP/014/2024 CUENTA CUT 3987 LIBRETA NÂ° 00086014407</t>
  </si>
  <si>
    <t>'COBRO DE'||ÚTILES DE ESCRITORIO POR EL COMPROBANTE N°1089344 SEGÚN NOTA CITE: GAFC-0803/DFC/URTE-0153/2024 DE FECHA 26/03/2024 (HRE-TGL-5158) DE YACIMIENTOS PETROLÍFEROS FISCALES BOLIVIANOS. (SECTOR PÚBLICO). DÉBITO DE LA LIBRETA 00513022001 YPFB - OPERACIONES, REPOSICIÓN DE ÚTILES DE ESCRITORIO.</t>
  </si>
  <si>
    <t>NUMERO DE LIBRETA CUT: 00572019205 OPERACIÓN E82 TRANSFERENCIA BDP FINPRO A LA CUT DESEMBOLSO 11 FINPRO N°27 OP. 20027 - EMAPA PROY. IMPLEMENTACIÓN DE LA INDUSTRIA DE CARNICOS EN EL BENI</t>
  </si>
  <si>
    <t>COBRO COSTOS DE PAPELERIA POR REGULARIZACION DE TRANSFERENCIA DEL EXTERIOR POR ORDEN DE CONSULADO GENERAL DE BOLIVIA EN BUENOS AIRES ARGENTINA REF.: RECAUDACION GESTORÍA CONSULAR POR EL MES DE MARZO 2024 LIB. 00010011102 MIN.RELACIONES EXTERIORES - GESTORIA CONSULAR LEY Nº 3108</t>
  </si>
  <si>
    <t>||TRANSFERENCIA DE FONDOS S/G. MENSAJE SWIFT NRO. 5544 DE LA FECHA, Y NOTA REMITIDA POR LA DIRECCIÓN GENERAL DE AERONAUTICA CIVIL CITE: DGAC/10571/2024 DE FECHA 14/03/2024 (HRE-TGL-4549) (SECTOR PÚBLICO). DÉBITO DE LA LIBRETA 00117012001 DGAC, REPOSICIÓN ÚTILES DE ESCRITORIO.</t>
  </si>
  <si>
    <t>'COBRO DE'||ÚTILES DE ESCRITORIO POR EL COMPROBANTE N°1089384 SEGÚN NOTA CITE: GAFC-0803/DFC/URTE-0153/2024 DE FECHA 26/03/2024 (HRE-TGL-5158) DE YACIMIENTOS PETROLÍFEROS FISCALES BOLIVIANOS. (SECTOR PÚBLICO). DÉBITO DE LA LIBRETA 00513022001 YPFB - OPERACIONES, REPOSICIÓN DE ÚTILES DE ESCRITORIO.</t>
  </si>
  <si>
    <t>A:00086074101 Débito Automático por incumplimiento del Gobierno Autónomo Municipal de Punata (GAM PNT) – Cochabamba, correspondiente al Convenio Intergubernativo de Financiamiento N°022, concerniente al Proyecto de Preinversión “Proyecto de Riego con Aguas Subterráneas (Punata)”.</t>
  </si>
  <si>
    <t>00283012003 DEPOSITO DE EFECTIVO, DEPOSITANTE: ADUANA NACIONAL, CONCEPTO: DEVOLUCION VIATICOS JORGE ALCAZAR GONZALES PIA 1RA FEB/24 LPZ, CUENTA DE DEPOSITO: CUENTA UNICA DEL TESORO</t>
  </si>
  <si>
    <t>00190012004 DEPOSITO DE EFECTIVO, DEPOSITANTE: SILVIA ERIKA CHUMACERO FLORES, CONCEPTO: DEVOLUCION DE VIATICOS POR VIAJE A CACHITAMBO EL 11/03/24, CUENTA DE DEPOSITO: CUENTA UNICA DEL TESORO</t>
  </si>
  <si>
    <t>00190012004 DEPOSITO DE EFECTIVO, DEPOSITANTE: SILVIA ERIKA CHUMACERO FLORES, CONCEPTO: DEVOLUCION DE VIATICOS POR VIAJE A TACOBAMBA EL 27/03/24, CUENTA DE DEPOSITO: CUENTA UNICA DEL TESORO</t>
  </si>
  <si>
    <t>00190012004 DEPOSITO DE EFECTIVO, DEPOSITANTE: SERGIO RODRIGO CASTRO PRIETO, CONCEPTO: DEVOLUCION DE VIATICOS POR VIAJE A SAN LUCAS, CUENTA DE DEPOSITO: CUENTA UNICA DEL TESORO</t>
  </si>
  <si>
    <t>00595012002 DEPOSITO DE EFECTIVO, DEPOSITANTE: GABRIELA NANCY ZEGARRA PEREZ, CONCEPTO: DEVOLUCION COLATERALES  BONO DE ANTIGUEDAD PAGADO EN EXCESO, CUENTA DE DEPOSITO: CUENTA UNICA DEL TESORO</t>
  </si>
  <si>
    <t>00595012002 DEPOSITO DE EFECTIVO, DEPOSITANTE: CORAL DABEIBA ERGUETA  TORRALBA, CONCEPTO: DEVOLUCION COLATERALES  BONO DE ANTIGUEDAD PAGADO EN EXCESO, CUENTA DE DEPOSITO: CUENTA UNICA DEL TESORO</t>
  </si>
  <si>
    <t>00015011107 DEPOSITO DE EFECTIVO, DEPOSITANTE: PROMID, CONCEPTO: PAGO CONSUMO AGUA ABRIL/24, CUENTA DE DEPOSITO: CUENTA UNICA DEL TESORO</t>
  </si>
  <si>
    <t>00099021001 DEPOSITO DE EFECTIVO, DEPOSITANTE: ESCUELA INDUSTRIAL SUPERIOR PEDRO DOMINGO MURILLO, CONCEPTO: PROCESO DE REVERSION, CUENTA DE DEPOSITO: CUENTA UNICA DEL TESORO</t>
  </si>
  <si>
    <t>00099021001 DEPOSITO DE EFECTIVO, DEPOSITANTE: ASFI, CONCEPTO: FACTURA NAABOL, CUENTA DE DEPOSITO: CUENTA UNICA DEL TESORO</t>
  </si>
  <si>
    <t>00595012002 DEP.DE CHEQ.AJENOS,RET.DE CAM.,CONCEPTO: SUBSIDIOS DE INCAPACIDAD TEMPORAL DE LA REGIONAL COCHABAMBA,DEP.: CAJA DE SALUD DE LA BANCA PRIVADA , PROCEDENCIA: BANCO NACIONAL DE BOLIVIA S.A., CHEQUE: 7235574, FECHA DE EMISION:14/03/2024</t>
  </si>
  <si>
    <t>00595012002 DEP.DE CHEQ.AJENOS,RET.DE CAM.,CONCEPTO: SUBSIDIOS DE INCAPACIDAD TEMPORAL DE LA REGIONAL COCHABAMBA,DEP.: CAJA DE SALUD DE LA BANCA PRIVADA , PROCEDENCIA: BANCO NACIONAL DE BOLIVIA S.A., CHEQUE: 7235569, FECHA DE EMISION:14/03/2024</t>
  </si>
  <si>
    <t>00046171101 DEPOSITO DE EFECTIVO, DEPOSITANTE: PHARMA HOSTING PERU BOLIVIA S.R.L., CONCEPTO: SANCION POR INCUMPLIMIENTO A LA NORMA SEGUN RES. ADM. S/80/2024 DE FECHA 20-03-2024, CUENTA DE DEPOSITO: CUENTA UNICA DEL TESORO</t>
  </si>
  <si>
    <t>00099021001 DEPOSITO DE EFECTIVO, DEPOSITANTE: DIETER KEN RIOS CASTELLON, CONCEPTO: N° DE PREVENTIVO 402, CUENTA DE DEPOSITO: CUENTA UNICA DEL TESORO/DJBR</t>
  </si>
  <si>
    <t>00099021001 DEPOSITO DE EFECTIVO, DEPOSITANTE: DIETER KEN RIOS CASTELLON, CONCEPTO: N° DE PREVENTIVO 509, CUENTA DE DEPOSITO: CUENTA UNICA DEL TESORO/DJBR</t>
  </si>
  <si>
    <t>00312012001 DEPOSITO DE EFECTIVO, DEPOSITANTE: JUAN CARLOS MESCHWITZ ATTIE, CONCEPTO: N° PREVENTIVO 484, CUENTA DE DEPOSITO: CUENTA UNICA DEL TESORO</t>
  </si>
  <si>
    <t>00099021001 DEPOSITO DE EFECTIVO, DEPOSITANTE: DIETER KEN RIOS CASTELLON, CONCEPTO: N° DE PREVENTIVO 520, CUENTA DE DEPOSITO: CUENTA UNICA DEL TESORO/DJBR</t>
  </si>
  <si>
    <t>00066047003 DEPOSITO DE EFECTIVO, DEPOSITANTE: ALDO SALVADOR YAHUITA, CONCEPTO: DEVOLUCION POR ATRASOS DEL MES DE MARZO 1/2 DIA DE HABER, CUENTA DE DEPOSITO: CUENTA UNICA DEL TESORO</t>
  </si>
  <si>
    <t>00046114201 DEPOSITO DE EFECTIVO, DEPOSITANTE: ANDREA IVON CARLO AYLLON, CONCEPTO: DEVOLUCION POR FONDOS NO EJECUTADOS, CUENTA DE DEPOSITO: CUENTA UNICA DEL TESORO</t>
  </si>
  <si>
    <t>TRANSFERENCIA DEL EXTERIOR SEGUN SWIFT NO.5572 DE FECHA 11/04/2024 ORDENANTE: CONSULADO GENERAL DE BOLIVIA (ES/BARCELONA) REF.: RECAUDACIÓN EXTERIOR LICENCIAS DE CONDUCIR LIB. 00340012004 SEGIP-RECAUDACION EXTERIOR-LICENCIAS DE CONDUCIR</t>
  </si>
  <si>
    <t>TRANSFERENCIA DEL EXTERIOR SEGUN SWIFT NO.5574 DE FECHA 11/04/2024 ORDENANTE: CONSULADO GENERAL DE BOLIVIA (ES/BARCELONA) REF.: RECAUDACIÓN EXTERIOR CÉDULAS DE IDENTIDAD LIB. 00340012005 SEGIP - RECAUDACION EXTERIOR - CEDULAS DE IDENTIDAD</t>
  </si>
  <si>
    <t>COBRO COSTOS DE PAPELERIA SEGUN TRANSFERENCIA DEL EXTERIOR POR ORDEN DE CONSULADO GENERAL DE BOLIVIA (ES/BARCELONA) REF.: RECAUDACIÓN EXTERIOR CÉDULAS DE IDENTIDAD LIB. 00340012003 RECAUDACION EXTRANJERIA - C.I. -L.C.</t>
  </si>
  <si>
    <t>COBRO COSTOS DE PAPELERIA POR REGULARIZACION DE TRANSFERENCIA DEL EXTERIOR POR ORDEN DE CONSULADO DE BOLIVIA EN IQUIQUE CHILE REF.: RECAUDACIONES GESTORÍA CONSULAR MARZO 2024 LIB. 00010011102 MIN.RELACIONES EXTERIORES - GESTORIA CONSULAR LEY Nº 3108</t>
  </si>
  <si>
    <t>COBRO COSTOS DE PAPELERIA POR REGULARIZACION DE TRANSFERENCIA DEL EXTERIOR POR ORDEN DE CONSULADO DE BOLIVIA EN CALAMA CHILE REF.: RECAUDACIONES GESTORÍA CONSULAR MARZO 2024 LIB. 00010011102 MIN.RELACIONES EXTERIORES - GESTORIA CONSULAR LEY Nº 3108</t>
  </si>
  <si>
    <t>COBRO COSTOS DE PAPELERIA POR REGULARIZACION DE TRANSFERENCIA DEL EXTERIOR POR ORDEN DE VICECONSULADO DE BOLIVIA EN LA MATANZA ARGENTINA REF.: RECAUDACIONES GESTORÍA CONSULAR MARZO 2024 LIB. 00010011102 MIN.RELACIONES EXTERIORES - GESTORIA CONSULAR LEY Nº 3108</t>
  </si>
  <si>
    <t>COBRO COSTOS DE PAPELERIA SEGUN TRANSFERENCIA DEL EXTERIOR POR ORDEN DE CONSULADO GENERAL DE BOLIVIA (ES/BARCELONA) REF.: RECAUDACIÓN EXTERIOR LICENCIAS DE CONDUCIR LIB. 00340012003 RECAUDACION EXTRANJERIA - C.I. -L.C.</t>
  </si>
  <si>
    <t>COBRO COSTOS DE PAPELERIA SEGUN TRANSFERENCIA DEL EXTERIOR POR ORDEN DE ENERGIA ARGENTINA S.A., FECHA VALOR 10/04/2024 REF.: INV/CGS-GJA-118-24 INV/GAS NATURAL (1-41-94435) TRN/20240410-00210798 LIB. 00513012007 YPFB - RECURSOS NACIONALIZACIÓN</t>
  </si>
  <si>
    <t>COBRO COSTOS DE PAPELERIA POR REGULARIZACION DE TRANSFERENCIA DEL EXTERIOR POR ORDEN DE EMBAJADA DE BOLIVIA EN ROMA ITALIA REF.: RECAUDACION GESTORÍA CONSULAR POR EL MES DE MARZO 2024 LIB. 00010011102 MIN.RELACIONES EXTERIORES - GESTORIA CONSULAR LEY Nº 3108</t>
  </si>
  <si>
    <t>COBRO COSTOS DE PAPELERIA SEGUN TRANSFERENCIA DEL EXTERIOR POR ORDEN DE EMBAJADA DE BOLIVIA EN OTTAWA CANADA REF.: RECAUDACION GESTORÍA CONSULAR POR EL MES DE MARZO 2024 LIB. 00010011102 MIN.RELACIONES EXTERIORES - GESTORIA CONSULAR LEY Nº 3108</t>
  </si>
  <si>
    <t>COBRO COSTOS DE PAPELERIA SEGUN TRANSFERENCIA DEL EXTERIOR POR ORDEN DE CONSULADO GENERAL DE BARCELONA ESPAÑA REF.: RECAUDACION GESTORÍA CONSULAR POR EL MES DE MARZO 2024 LIB. 00010011102 MIN.RELACIONES EXTERIORES - GESTORIA CONSULAR LEY Nº 3108</t>
  </si>
  <si>
    <t>COBRO COSTOS DE PAPELERIA POR REGULARIZACION DE TRANSFERENCIA DEL EXTERIOR POR ORDEN DE EMBAJADA DE BOLIVIA EN SUIZA GINEBRA REF.: RECAUDACION GESTORÍA CONSULAR POR EL MES DE MARZO 2024 LIB. 00010011102 MIN.RELACIONES EXTERIORES - GESTORIA CONSULAR LEY Nº 3108</t>
  </si>
  <si>
    <t>A:00099021001 Pago de capital e interés corriente a favor del TGN del vcto. 11-04-2024, adeudado por el GAD La Paz, correspondiente al Convenio de Reprogramación CAF 2324.</t>
  </si>
  <si>
    <t>COBRO COSTOS DE PAPELERIA SEGUN TRANSFERENCIA DEL EXTERIOR POR ORDEN DE PETROLEO BRASILEIRO SA PETROBRAS (US-NY-10001) REF.: INV-EXB-GAS-297- /8.4.2024, FECHA VALOR 11/04/2024 (TRN/20240411-00175934) LIB. 00513012007 YPFB - RECURSOS NACIONALIZACIÓN</t>
  </si>
  <si>
    <t>'COBRO DE'||ÚTILES DE ESCRITORIO POR EL COMPROBANTE NRO. 1089784 DE LA FECHA, S/G. NOTA CITE GAFC-0803/DFC/URTE-0153/2024 DE FECHA 26/03/2024 (HRE-TGL-5158) ENVIADA POR YACIMIENTOS PETROLIFEROS FISCALES BOLIVIANOS. DÉBITO DE LA LIBRETA 00513022001 YPFB  OPERACIONES .</t>
  </si>
  <si>
    <t>COBRO COSTOS DE PAPELERIA POR REGULARIZACION DE TRANSFERENCIA DEL EXTERIOR POR ORDEN DE CONSULADO GENERAL DE BOLIVIA EN RIO DE JANEIRO - BRASIL REF:GESTORIA CONSULAR MARZO 2024 LIB. 00010011102 MIN.RELACIONES EXTERIORES - GESTORIA CONSULAR LEY Nº 3108</t>
  </si>
  <si>
    <t>||COMISION TRANSFERENCIA FONDOS AL EXTERIOR 0,10% S/USD 81.056.- REEM. GASTOS COMUNICACION BS220.- Y EMISION COMPROBANTE CONTABLE BS50.- REF: PAGO 1 LC I-2023-52 MIN. GOBIERNO A/F W.K.C. STAHL-UND METALLWARENFABRIK HANS KOLPING GMBH AND CO.KG EN COMPL. A COMPROBANTE S-1089458 DE LA FECHA. LIB:00015011108 MIN.GOBIERNO - OTROS INGRESOS REF: COMISIONES PAGO 1 LC I-2023-52.</t>
  </si>
  <si>
    <t>COBRO COSTOS DE PAPELERIA POR REGULARIZACION DE TRANSFERENCIA DEL EXTERIOR POR ORDEN DE VICECONSULADO DE BOLIVIA EN LA PLATA-ARGENTINA REF:GESTORIA CONSULAR MARZO 2024 LIB. 00010011102 MIN.RELACIONES EXTERIORES - GESTORIA CONSULAR LEY Nº 3108</t>
  </si>
  <si>
    <t>||COMISION TRANSFERENCIA FONDOS AL EXTERIOR 0,10% S/USD 6.195.- REEM. GASTOS COMUNICACION BS220.- Y EMISION COMPROBANTE CONTABLE BS50.- REF: PAGO 1 LC I-2023-53 MIN. GOBIERNO A/F W.K.C. STAHL-UND METALLWARENFABRIK HANS KOLPING GMBH AND CO.KG EN COMPL. A COMPROBANTE S-1089535 LIB:00015011108 MIN.GOBIERNO - OTROS INGRESOS REF: COMISIONES PAGO 1 LC I-2023-53.</t>
  </si>
  <si>
    <t>00206044302 DEPOSITO DE EFECTIVO, DEPOSITANTE: DRINA TERESA CARAZAS RAMIREZ, CONCEPTO: DEVOLUCION DE HONORARIOS, CUENTA DE DEPOSITO: CUENTA UNICA DEL TESORO</t>
  </si>
  <si>
    <t>00041031107 DEPOSITO DE EFECTIVO, DEPOSITANTE: LIMBERT PINTO GUTIERREZ, CONCEPTO: DEVOLUCION DE GASTOS  VIAJE A SANTA CRUZ, CUENTA DE DEPOSITO: CUENTA UNICA DEL TESORO</t>
  </si>
  <si>
    <t>00591012001 DEP.DE CHEQ.AJENOS,RET.DE CAM.,CONCEPTO: DEPÓSITOS IDENTIFICADOS POR ALQUILERES PUBLICIDAD Y OTROS GESTION 2023 SG HR MT/2023-04773,DEP.: EMP ESTATAL DE TRANSPORTE POR CABLE MI TELEFERICO</t>
  </si>
  <si>
    <t>00591012001 DEP.DE CHEQ.AJENOS,RET.DE CAM.,CONCEPTO: DEPÓSITO POR RETENCIONES SIN GOCE DE HABERES SG/HR MT/2024-02728,DEP.: EMP ESTATAL DE TRANSPORTE POR CABLE MI TELEFERICO , PROCEDENCIA: BANCO UNION S.A., CHEQUE: 3712, FECHA DE EMISION:09/04/2024</t>
  </si>
  <si>
    <t>00099021001 DEPOSITO DE EFECTIVO, DEPOSITANTE: JUAN CARLOS PASCUAL ESCALERA, CONCEPTO: REVERSION DE BOLETA HABER MENSUAL, CUENTA DE DEPOSITO: CUENTA UNICA DEL TESORO/DJBR</t>
  </si>
  <si>
    <t>00099021001 DEPOSITO DE EFECTIVO, DEPOSITANTE: LUIS FERNANDO TANTANI TOLA, CONCEPTO: POR DEVOLUCION PAGO REALIZADO POR ERROR DEL PFEO MES DE MARZO DE 2024, CUENTA DE DEPOSITO: CUENTA UNICA DEL TESORO</t>
  </si>
  <si>
    <t>00155012001 DEP.DE CHEQ.AJENOS,RET.DE CAM.,CONCEPTO: SANCIONES DISCIPLINARIAS A NOTARIOS DE FE PUBLICA,DEP.: DIRNOPLU , PROCEDENCIA: BANCO UNION S.A., CHEQUE: 936, FECHA DE EMISION:11/04/2024</t>
  </si>
  <si>
    <t>00099021001 DEP.DE CHEQ.AJENOS,RET.DE CAM.,CONCEPTO: DEVOLUCION DEPASAJES AEREOS GESTION 2023 - AVEL TOURS,DEP.: ADMINISTRADORA BOLIVIANA DE CARRETERAS , PROCEDENCIA: BANCO UNION S.A., CHEQUE: 17862, FECHA DE EMISION:04/04/2024</t>
  </si>
  <si>
    <t>00099021001 DEP.DE CHEQ.AJENOS,RET.DE CAM.,CONCEPTO: DEVOLUCION DE PASAJES AEREOS GESTION 2023 - REG TRAVEL S.R.L.,DEP.: ADMINISTRADORA BOLIVIANA DE CARRETERAS , PROCEDENCIA: BANCO UNION S.A., CHEQUE: 17861, FECHA DE EMISION:04/04/2024</t>
  </si>
  <si>
    <t>00389012001 DEP.DE CHEQ.AJENOS,RET.DE CAM.,CONCEPTO: PASAJES NO UTILIZADOS AGENCIA ABOTOUR LTDA HOJA DE RUTA 2024-00685,DEP.: NAABOL/ABOTOUR , PROCEDENCIA: BANCO UNION S.A., CHEQUE: 577, FECHA DE EMISION:12/04/2024</t>
  </si>
  <si>
    <t>00041031107 DEPOSITO DE EFECTIVO, DEPOSITANTE: JHESENIA CHOQUE QUISBERT, CONCEPTO: DEVOLUCION  DE RECURSOS NO UTILIZADOS -PASAJES, CUENTA DE DEPOSITO: CUENTA UNICA DEL TESORO</t>
  </si>
  <si>
    <t>00287102001 DEP.DE CHEQ.AJENOS,RET.DE CAM.,CONCEPTO: REEMBOLSO PORBAJAS MEDICAS PARA: FONDO NACIONAL DE INVERSION PRODUCTIVA Y SOCIAL (F.P.S.),DEP.: CAJA DE SALUD CORDES , PROCEDENCIA: BANCO UNION S.A., CHEQUE: 36040, FECHA DE EMISION:28/03/2024</t>
  </si>
  <si>
    <t>00342012001 DEPOSITO DE EFECTIVO, DEPOSITANTE: AGENCIA ESTATAL DE VIVIENDA, CONCEPTO: POR AJUSTE DE RETENCION DE CUMPLIMEINTO DE CONTRATO, CUENTA DE DEPOSITO: CUENTA UNICA DEL TESORO</t>
  </si>
  <si>
    <t>00099021001 DEP.DE CHEQ.AJENOS,RET.DE CAM.,CONCEPTO: REEMBOLSO PORBAJAS MEDICAS PARA: MINISTERIO DE LA PRESIDENCIA,DEP.: CAJA DE SALUD CORDES , PROCEDENCIA: BANCO UNION S.A., CHEQUE: 36050, FECHA DE EMISION:28/03/2024</t>
  </si>
  <si>
    <t>00099021001 DEP.DE CHEQ.AJENOS,RET.DE CAM.,CONCEPTO: REEMBOLSO PORBAJAS MEDICAS PARA: AUTORIDAD DE REGULACION Y FISCALIZACION DE TELECOMUNICACIONES Y T,DEP.: CAJA DE SALUD CORDES , PROCEDENCIA: BANCO UNION S.A., CHEQUE: 36051, FECHA DE EMISION:28/03/2024</t>
  </si>
  <si>
    <t>00099021001 DEP.DE CHEQ.AJENOS,RET.DE CAM.,CONCEPTO: REEMBOLSO POR BAJAS MEDICAS PARA: MINISTERIO DE DESARROLLO PRODUCTIVO Y ECONOMIA PLURAL,DEP.: CAJA DE SALUD CORDES , PROCEDENCIA: BANCO UNION S.A., CHEQUE: 36039, FECHA DE EMISION:28/03/2024</t>
  </si>
  <si>
    <t>00578012002 DEP.DE CHEQ.AJENOS,RET.DE CAM.,CONCEPTO: REVERSION,DEP.: BOLIVIANA DE AVIACION , PROCEDENCIA: BANCO UNION S.A., CHEQUE: 3507, FECHA DE EMISION:10/04/2024</t>
  </si>
  <si>
    <t>00862012001 DEPOSITO DE EFECTIVO, DEPOSITANTE: JENNY ARANCIBIA ALVARADO, CONCEPTO: DEVOLUCION POR LSGH-RETENCIONES AFP-GESTION 2023 SRES. SUXO, BUTRON, ALTAMIRANO, ALEMAN, CESPEDES, CUENTA DE DEPOSITO: CUENTA UNICA DEL TESORO</t>
  </si>
  <si>
    <t>00597012001 DEPOSITO DE EFECTIVO, DEPOSITANTE: FABIOLA HERBAS CALDERON, CONCEPTO: DEVOLUCION POR PAGO EN DEMASIA SERVICIO DE LIMPEZA, CUENTA DE DEPOSITO: CUENTA UNICA DEL TESORO</t>
  </si>
  <si>
    <t>00099021001 DEPOSITO DE EFECTIVO, DEPOSITANTE: IPD-SA, CONCEPTO: DEVOLUCION DE PASAJES NO UTILIZADOS DE LA GESTION 2023 C-31 PREVENTIVO N°218 IPD-SA, CUENTA DE DEPOSITO: CUENTA UNICA DEL TESORO</t>
  </si>
  <si>
    <t>COBRO COSTOS DE PAPELERIA SEGUN TRANSFERENCIA DEL EXTERIOR POR ORDEN DE MGAS COMERCIALIZADORA DE GAS (BRAZIL RIO DE JANEIRO) REF.: CRED INV PPA MCI 12/24, PPA MCI 14/24 FECHA VALOR 11/04/2024 LIB. 00513012007 YPFB - RECURSOS NACIONALIZACIÓN</t>
  </si>
  <si>
    <t>TRANSFERENCIA DE FONDOS AL EXTERIOR A SOLICITUD DE NAVEGACION AEREA Y AEROPUERTOS BOLIVIANOS SEGUN SOLICITUD 20633 REF: TK AIRPORT SOLUTIONS PRIMER PAGO POR LA ADQUISICION DE EQUIPAMIENTO PARA EL PROYECTO PROVISION E INSTALACION DE UN PUENTE DE ENBARQUE Y PASILLO FIJO PARA LA POSICION 3 DE LA PLATAF LIB. 00389012001 NAABOL-ADMINISTRACIÓN CENTRAL</t>
  </si>
  <si>
    <t>TRANSFERENCIA DE FONDOS AL EXTERIOR A SOLICITUD DE NAVEGACION AEREA Y AEROPUERTOS BOLIVIANOS SEGUN SOLICITUD 20632 REF: SEGUNDO PAGO POR LA ADQUISICION INSTALACION Y PUESTA EN SERVICIO DE EQUIPAMIENTO PARA EL PROYECTO REPOSICION SISTEMA DE APROXIMACION INSTRUMENTAL AEROPUERTO JORGE WILSTERMANN SEGUN LIB. 00389012001 NAABOL-ADMINISTRACIÓN CENTRAL</t>
  </si>
  <si>
    <t>COBRO COSTOS DE PAPELERIA SEGUN TRANSFERENCIA DEL EXTERIOR POR ORDEN DE SOLGAS SA (SAN BORJA LIMA PERU) REF.: CRED 550 2285718 SOLGAS FCL-1618-2024 FECHA VALOR 11/04/2024 LIB. 00513062002 YPFB - EXPORTACIÓN DE GLP Y OTROS-BOLIVIANOS</t>
  </si>
  <si>
    <t>NUMERO DE LIBRETA CUT: 00283012001 OPERACIÓN E18 TRANSFERENCIA DEL SISTEMA FINANCIERO POR CUENTA DE TERCEROS A LA CUT SOL. ESC. DE ALMACENRA BOLIVIANA S.A.</t>
  </si>
  <si>
    <t>TRANSFERENCIA RECIBIDA DEL EXTERIOR SEGÚN MENSAJES SWIFT Nos. 5670-5668 (REM.EXT.) DE FECHA 12-04-2024 POR DESEMBOLSO DE CAF PRÉSTAMO CFA011691 PROGRAMA DE OBRAS COMPLEMENTARIAS LIBRETA N° 00291012002 ABC-RECURSOS PROPIOS REF.: UTILES DE ESCRITORIO</t>
  </si>
  <si>
    <t>NUMERO DE LIBRETA CUT: 00086014407 OPERACIÓN E75 TRANSFERENCIA DE LA CUENTA FISCAL BUN A LA CUT EN MN TRANSF.FDOS.AL.BCB.GOBIERNO AUTONOMO MUNICIPAL DE COMARAPA, CITE: G.A.M.C. OF. - 181/2024 CUENTA CUT 3987 LIBRETA NÂ° 00086014407</t>
  </si>
  <si>
    <t>NUMERO DE LIBRETA CUT: 00860104407 OPERACIÓN E75 TRANSFERENCIA DE LA CUENTA FISCAL BUN A LA CUT EN MN TRANSF.FDOS.AL.BCB.GOB. AUTONOMO MUNICIPAL CAPINOTA - CUENTA UNICA MUNICIPAL - CUM, CITE: G.A.M.C. NÂ° 244/2024 CUENTA CUT 3987069001 LIBRETA NÂ° 00860104407</t>
  </si>
  <si>
    <t>NUMERO DE LIBRETA CUT: 00086014407 OPERACIÓN E75 TRANSFERENCIA DE LA CUENTA FISCAL BUN A LA CUT EN MN TRANSF.FDOS.AL.BCB.GOB. AUTONOMO MUNICIPAL TARATA - CUENTA UNICA MUNICIPAL - CUM, CITE: GAMT-MAE NO 224/2024 CUENTA CUT 3987069001 LIBRETA NÂ° 00086014407</t>
  </si>
  <si>
    <t>'COBRO DE'||ÚTILES DE ESCRITORIO POR EL COMPROBANTE N°1089892 SEGÚN NOTA CITE: GAFC-0803/DFC/URTE-0153/2024 DE FECHA 26/03/2024 (HRE-TGL-5158) DE YACIMIENTOS PETROLÍFEROS FISCALES BOLIVIANOS. (SECTOR PÚBLICO). DÉBITO DE LA LIBRETA 00513022001 YPFB - OPERACIONES, REPOSICIÓN DE ÚTILES DE ESCRITORIO.</t>
  </si>
  <si>
    <t>||REGULARIZACIÓN DE NUESTRA OPERACIÓN N°1088811 DE FECHA 04/04/2024 SEGÚN NOTAS DGAC-1959/2024 DE FECHA 11/04/2024 (HRE-TSO-492) Y CAR/DGE-UNC N°0063/2024 DE LA FECHA (HRE-TSO-517) (ORIGINAL CURSA EN COMP. N°1089930). (SECTOR PÚBLICO). DÉBITO DE LA LIBRETA 00117012001 DGAC, REPOSICIÓN DE ÚTILES DE ESCRITORIO.</t>
  </si>
  <si>
    <t>||REGULARIZACIÓN DE NUESTRA OPERACIÓN N°1088944 DE F.5/4/2024 EN ATENCIÓN A NOTAS CITE: DGAC-1959/2024 DE F.11/04/2024 (HRE-TSO-492) (ORIG.CURSA EN COMPROBANTE N°1089928) Y CAR/DGE-UNC N°0063/2024 DE LA FECHA (HRE-TSO-517) (ORIG.CURSA EN COMPROBANTE N°1089930). DÉBITO DE LA LIBRETA 00117012001 DGAC, REPOSICIÓN ÚTILES DE ESCRITORIO.</t>
  </si>
  <si>
    <t>||REGULARIZACIÓN DE NUESTRA OPERACIÓN N1088828 DE F.4/4/2024 EN ATENCIÓN A NOTAS CITE: DGAC-1959/2024 DE F.11/04/2024 (HRE-TSO-492) (ORIG.CURSA EN COMPROBANTE N°1089928) Y CAR/DGE-UNC N°0063/2024 DE LA FECHA (HRE-TSO-517) (ORIG.CURSA EN COMPROBANTE N°1089930). DÉBITO DE LA LIBRETA 00117012001 DGAC, REPOSICIÓN ÚTILES DE ESCRITORIO.</t>
  </si>
  <si>
    <t>||REGULARIZACIÓN DE NUESTRA OPERACIÓN N°1088949 DE FECHA 05/04/2024 SEGÚN NOTAS DGAC-1959/2024 DE FECHA 11/04/2024 (HRE-TSO-492) (ORIGINAL CURSA EN COMP. N°1089928) Y CAR/DGE-UNC N°0063/2024 DE LA FECHA (HRE-TSO-517) (ORIGINAL CURSA EN COMP. N°1089930). (SECTOR PÚBLICO). DÉBITO DE LA LIBRETA 00117012001 DGAC, REPOSICIÓN DE ÚTILES DE ESCRITORIO.</t>
  </si>
  <si>
    <t>00041031107 DEPOSITO DE EFECTIVO, DEPOSITANTE: ELIEZER ANDREI QUISBERT CAMA, CONCEPTO: DEVOLUCION DE RECURSOS NO UTILIZADOS - GASTOS OPERATIVOS, CUENTA DE DEPOSITO: CUENTA UNICA DEL TESORO</t>
  </si>
  <si>
    <t>00099021001 DEP.DE CHEQ.AJENOS,RET.DE CAM.,CONCEPTO: VICTOR SANDRO CAYLLANTE CALLISAYA,DEP.: BANCO UNION S.A. , PROCEDENCIA: BANCO UNION S.A., CHEQUE: 202461, FECHA DE EMISION:15/04/2024</t>
  </si>
  <si>
    <t>00099021001 DEP.DE CHEQ.AJENOS,RET.DE CAM.,CONCEPTO: VICENTA PEREZ POZO,DEP.: BANCO UNION S.A. , PROCEDENCIA: BANCO UNION S.A., CHEQUE: 202462, FECHA DE EMISION:15/04/2024</t>
  </si>
  <si>
    <t>00526012001 DEPOSITO DE EFECTIVO, DEPOSITANTE: MONICA ALEIDA MERIDA VELASQUEZ, CONCEPTO: DEVOLUCION COMPROBANTE PREVENTIVO C31 N°415, CUENTA DE DEPOSITO: CUENTA UNICA DEL TESORO</t>
  </si>
  <si>
    <t>00099021001 DEPOSITO DE EFECTIVO, DEPOSITANTE: CAMARA DE SENADORES, CONCEPTO: DEVOLUCION, CUENTA DE DEPOSITO: CUENTA UNICA DEL TESORO</t>
  </si>
  <si>
    <t>00099021001 DEP.DE CHEQ.AJENOS,RET.DE CAM.,CONCEPTO: CUENTAS POR COBRAR GESTIONES ANTERIORES,DEP.: CAMARA DE DIPUTADOS , PROCEDENCIA: BANCO UNION S.A., CHEQUE: 2182, FECHA DE EMISION:15/04/2024</t>
  </si>
  <si>
    <t>00299014101 DEP.DE CHEQ.AJENOS,RET.DE CAM.,CONCEPTO: TRANSFERENCIA DE RECURSOS POR LA GADLP, PARA GASTOS DE FUNCIONAMIENTO,DEP.: SERVICIO DEPARTAMENTAL DE RIEGO LA PAZ , PROCEDENCIA: BANCO UNION S.A., CHEQUE: 614, FECHA DE EMISION:15/04/2024</t>
  </si>
  <si>
    <t>00046171101 DEPOSITO DE EFECTIVO, DEPOSITANTE: SOPHARMA S.R.L., CONCEPTO: MULTA POR CONTRAVENCION A LO DISPUESTO RESOLUCION ADMINISTRATIVA N°S/45, CUENTA DE DEPOSITO: CUENTA UNICA DEL TESORO</t>
  </si>
  <si>
    <t>00526012001 DEPOSITO DE EFECTIVO, DEPOSITANTE: BOLIVIA TV-SOFIA HEREDIA CHUCATINY, CONCEPTO: SALDO DE FONDO EN AVANCE DE HR 1565, CUENTA DE DEPOSITO: CUENTA UNICA DEL TESORO</t>
  </si>
  <si>
    <t>NUMERO DE LIBRETA CUT: 00086051101 OPERACIÓN E18 TRANSFERENCIA DEL SISTEMA FINANCIERO POR CUENTA DE TERCEROS A LA CUT CT-045325-0300 PFEIFFER MMAYA EJECUCION</t>
  </si>
  <si>
    <t>NUMERO DE LIBRETA CUT: 00086014407 OPERACIÓN E75 TRANSFERENCIA DE LA CUENTA FISCAL BUN A LA CUT EN MN TRANFS.FDOS.AL.GOBIERNO AUTONOMO DEPARTAMENTAL DE CHUQUISACA, CITE: SDGAYF/DAF/JTYCP NRO. 0136/2024 CUENTA CUT 3987 LIBRETA NÂ° 00086014407</t>
  </si>
  <si>
    <t>NUMERO DE LIBRETA CUT: 00086014407 OPERACIÓN E75 TRANSFERENCIA DE LA CUENTA FISCAL BUN A LA CUT EN MN TRANSF.FDOS.AL.BCB.GOBIERNO AUTONOMO DEPARTAMENTAL DE CHUQUISACA, CITE: SDGAYF/DAF/JTYCP NRO. 0135/2024 CUENTA CUT 3987 LIBRETA NÂ° 00086014407</t>
  </si>
  <si>
    <t>PAGO A BID PRÉSTAMO 4612/BL-BO VCTO. 15-04-2024 POR CUENTA DE TGN , NTI. 018636 VALOR 15-04-2024 INTERESES USD 11.326,27 CTA. 3987 CUENTA UNICA DEL TESORO LIB. 00099021001 REF.: COMISIONES BANCARIAS</t>
  </si>
  <si>
    <t>PAGO PRÉSTAMO IDA 2565-BO VCTO. 15-04-2024 POR CUENTA DE FNDR , NTI. 018536 VALOR 15-04-2024 CAPITAL USD 361.044,31 INTERESES USD 27.078,32 LIB. 00099021001 - RECURSOS ORDINARIOS (3987) - MDRI</t>
  </si>
  <si>
    <t>PAGO A BID PRÉSTAMO 3725/BL-BO VCTO. 15-04-2024 POR CUENTA DE TGN, SEGÚN NOTA MEFP/VTCP/DGCP/UODP/No 114/2024 DEL 11-04-2024, NTI. 018737 VALOR 15-04-2024 CAPITAL USD 1.101.524,65 INTERESES USD 999.198,30 CTA. 3987 CUENTA UNICA DEL TESORO LIB. 00099021001 REF.: COMISIONES BANCARIAS</t>
  </si>
  <si>
    <t>PAGO A IDA PRÉSTAMO 6248-BO VCTO. 15-04-2024 POR CUENTA DE TGN , NTI. 018692 VALOR 15-04-2024 INTERESES USD 95.668,35 COMISIONES USD 2.797,39 CTA. 3987 CUENTA UNICA DEL TESORO LIB. 00099021001 REF.: COMISIONES BANCARIAS</t>
  </si>
  <si>
    <t>PAGO A BID PRÉSTAMO 3725/BL-BO VCTO. 15-04-2024 POR CUENTA DE TGN , NTI. 018738 VALOR 15-04-2024 INTERESES USD 11.676,78 CTA. 3987 CUENTA UNICA DEL TESORO REF.: COMISIONES BANCARIAS</t>
  </si>
  <si>
    <t>PAGO A BID PRÉSTAMO 4643/BL-BO VCTO. 15-04-2024 POR CUENTA DE TGN , SEGÚN NOTA MEFP/VTCP/DGCP/UODP/No 114/2024 DEL 11-04-2024, NTI. 018647 VALOR 15-04-2024 INTERESES USD 2.637,31 CTA. 3987 CUENTA UNICA DEL TESORO LIB. 00099021001 REF.: COMISIONES BANCARIAS</t>
  </si>
  <si>
    <t>PAGO A BID PRÉSTAMO 4643/BL-BO VCTO. 15-04-2024 POR CUENTA DE TGN SEGÚN NOTA MEFP/VTCP/DGCP/UODP/No 114/2024 DEL 11-04-2024, NTI. 018649 VALOR 15-04-2024 INTERESES USD 302.048,14 CTA. 3987 CUENTA UNICA DEL TESORO LIB. 00099021001 REF.: COMISIONES BANCARIAS</t>
  </si>
  <si>
    <t>PAGO A BID PRÉSTAMO 4647/BL-BO VCTO. 15-04-2024 POR CUENTA DE TGN , NTI. 018639 VALOR 15-04-2024 INTERESES USD 277,76 CTA. 3987 CUENTA UNICA DEL TESORO LIB. 00099021001 REF.: COMISIONES BANCARIAS</t>
  </si>
  <si>
    <t>COBRO COSTOS DE PAPELERIA SEGUN TRANSFERENCIA DEL EXTERIOR POR ORDEN DE CONSULADO DE BOLIVIA EN BILBAO, ES/N5161057D. REF.: GESTORIA CONSULAR MARZO 2024 (C542857OCP41524) TRN/20240415-00228213 LIB. 00010011102 MIN.RELACIONES EXTERIORES - GESTORIA CONSULAR LEY Nº 3108</t>
  </si>
  <si>
    <t>COBRO COSTOS DE PAPELERIA SEGUN TRANSFERENCIA DEL EXTERIOR POR ORDEN DE BOLIVIAN CONSULATE SW1W 9AD, GB. REF.: GESTORIA CONSULAR MARZO 24, FT266878831271 (TRN/20240415-00183123) LIB. 00010011102 MIN.RELACIONES EXTERIORES - GESTORIA CONSULAR LEY Nº 3108</t>
  </si>
  <si>
    <t>||TRANSFERENCIA DE FONDOS SEGÚN MENSAJES SWIFT N°5686 Y 5685 DE LA FECHA Y NOTA CITE: DGAC/10571/2024 (HRE-TGL-4549) DE FECHA 14/03/2024 DE LA DIRECCIÓN GENERAL DE AERONÁUTICA CIVIL. (SECTOR PÚBLICO). DÉBITO DE LA LIBRETA 00117012001 DGAC, REPOSICIÓN DE ÚTILES DE ESCRITORIO.</t>
  </si>
  <si>
    <t>'COBRO DE'||ÚTILES DE ESCRITORIO POR EL COMPROBANTE NRO. 1090066 DE LA FECHA, S/G. NOTA CITE GAFC-0803/DFC/URTE-0153/2024 DE FECHA 26/03/2024 (HRE-TGL-5158) ENVIADA POR YACIMIENTOS PETROLIFEROS FISCALES BOLIVIANOS. DÉBITO DE LA LIBRETA 00513022001 YPFB  OPERACIONES .</t>
  </si>
  <si>
    <t>||TRANSFERENCIA DE FONDOS S/G. MENSAJE SWIFT NRO. 5770 DE LA FECHA, Y NOTA REMITIDA POR LA DIRECCIÓN GENERAL DE AERONAUTICA CIVIL CITE: DGAC/10571/2024 DE FECHA 14/03/2024 (HRE-TGL-4549) (SECTOR PÚBLICO). DÉBITO DE LA LIBRETA 00117012001 DGAC, REPOSICIÓN ÚTILES DE ESCRITORIO.</t>
  </si>
  <si>
    <t>||TRANSFERENCIA DE FONDOS S/G MENSAJE SWIFT NRO. 5696 EN ATENCION A NOTA: DGAC/10571/2024 DE F.14/3/2024 (HRE-TGL-4549) ENVIADO POR LA DIRECCION GENERAL DE AERONAUTICA CIVIL (SECTOR PÚBLICO). DEBITO DE LA LIBRETA 00117012001 DGAC, REPOSICION ÚTILES DE ESCRITORIO.</t>
  </si>
  <si>
    <t>00099021001 DEPOSITO DE EFECTIVO, DEPOSITANTE: JUAN MIGUEL ORIAS HUAYLLA, CONCEPTO: PAGO DE SERVICIOS BASICOS (ENERGIA ELECTRICA, AGUA, GAS DOMICILIARIO) P.G.E., CUENTA DE DEPOSITO: CUENTA UNICA DEL TESORO</t>
  </si>
  <si>
    <t>00015011108 DEP.DE CHEQ.AJENOS,RET.DE CAM.,CONCEPTO: DEPÓSITO A LA CUT,DEP.: MINISTERIO DE GOBIERNO , PROCEDENCIA: BANCO UNION S.A., CHEQUE: 52452, FECHA DE EMISION:15/04/2024</t>
  </si>
  <si>
    <t>00015011108 DEP.DE CHEQ.AJENOS,RET.DE CAM.,CONCEPTO: DEPÓSITO A LA CUT,DEP.: MINISTERIO DE GOBIERNO , PROCEDENCIA: BANCO UNION S.A., CHEQUE: 52451, FECHA DE EMISION:12/04/2024</t>
  </si>
  <si>
    <t>00099021001 DEP.DE CHEQ.AJENOS,RET.DE CAM.,CONCEPTO: JULIAN AVILA PEREZ,DEP.: BANCO UNION SA , PROCEDENCIA: BANCO UNION S.A., CHEQUE: 202463, FECHA DE EMISION:16/04/2024/DJBR</t>
  </si>
  <si>
    <t>00015011108 DEP.DE CHEQ.AJENOS,RET.DE CAM.,CONCEPTO: DEPÓSITO A LA CUT,DEP.: MINISTERIO DE GOBIERNO , PROCEDENCIA: BANCO UNION S.A., CHEQUE: 52450, FECHA DE EMISION:12/04/2024</t>
  </si>
  <si>
    <t>00283014101 DEP.DE CHEQ.AJENOS,RET.DE CAM.,CONCEPTO: DESCUENTO POR EXCEDENTE DE PAGO DE AGUINALDO - 2023,DEP.: ADUANA NACIONAL , PROCEDENCIA: BANCO UNION S.A., CHEQUE: 4905, FECHA DE EMISION:04/04/2024</t>
  </si>
  <si>
    <t>00283012002 DEP.DE CHEQ.AJENOS,RET.DE CAM.,CONCEPTO: EXTRAVIO DE CREDENCIAL - RIVERA Y RUIZ,DEP.: ADUANA NACIONAL , PROCEDENCIA: BANCO UNION S.A., CHEQUE: 4904, FECHA DE EMISION:04/04/2024</t>
  </si>
  <si>
    <t>00283012002 DEP.DE CHEQ.AJENOS,RET.DE CAM.,CONCEPTO: REPROBACION CURSOS DE CAPACITACION,DEP.: ADUANA NACIONAL , PROCEDENCIA: BANCO UNION S.A., CHEQUE: 4903, FECHA DE EMISION:04/04/2024</t>
  </si>
  <si>
    <t>00283012001 DEP.DE CHEQ.AJENOS,RET.DE CAM.,CONCEPTO: MULTA POR INCUMPLIMIENTO A LAS DECLARACIONES DE IMPUESTOS - 2020, 2021, Y 2022,DEP.: ADUANA NACIONAL , PROCEDENCIA: BANCO UNION S.A., CHEQUE: 4906, FECHA DE EMISION:05/04/2024</t>
  </si>
  <si>
    <t>00283012002 DEP.DE CHEQ.AJENOS,RET.DE CAM.,CONCEPTO: EXTRAVIO DE CREDENCIAL INSTITUCIONAL - ROYER RAMIREZ QUISBERT,DEP.: ADUANA NACIONAL , PROCEDENCIA: BANCO UNION S.A., CHEQUE: 4900, FECHA DE EMISION:27/03/2024</t>
  </si>
  <si>
    <t>00283012001 DEP.DE CHEQ.AJENOS,RET.DE CAM.,CONCEPTO: MULTA POR INCUMPLIMIENTO SEGUN RA-66-03-139-22,DEP.: ADUANA NACIONAL , PROCEDENCIA: BANCO UNION S.A., CHEQUE: 4901, FECHA DE EMISION:27/03/2024</t>
  </si>
  <si>
    <t>00283012001 DEP.DE CHEQ.AJENOS,RET.DE CAM.,CONCEPTO: MULTA POR INCUMPLIMIENTO SEGUN RA-66-03-012-23,DEP.: ADUANA NACIONAL , PROCEDENCIA: BANCO UNION S.A., CHEQUE: 4902, FECHA DE EMISION:27/03/2024</t>
  </si>
  <si>
    <t>00548132001 DEPOSITO DE EFECTIVO, DEPOSITANTE: JIMMY ROBERTO MAMANI PATTY, CONCEPTO: DEVOLUCION DEL 13% POR VIATICOS, CUENTA DE DEPOSITO: CUENTA UNICA DEL TESORO</t>
  </si>
  <si>
    <t>00099021001 DEP.DE CHEQ.AJENOS,RET.DE CAM.,CONCEPTO: DEVOLUCION PERIODO FEBRERO 2021 NUA 35059746 POST FALLECIMIENTO,DEP.: SEGUROS PROVIDA S.A. , PROCEDENCIA: BANCO NACIONAL DE BOLIVIA S.A., CHEQUE: 2313049, FECHA DE EMISION:15/04/2024</t>
  </si>
  <si>
    <t>00099021001 DEP.DE CHEQ.AJENOS,RET.DE CAM.,CONCEPTO: DEVOLUCION PERIODO MARZO 2021 NUA 35059746 POST FALLECIMIENTO,DEP.: SEGUROS PROVIDA S.A. , PROCEDENCIA: BANCO NACIONAL DE BOLIVIA S.A., CHEQUE: 2313050, FECHA DE EMISION:15/04/2024</t>
  </si>
  <si>
    <t>00081011101 DEPOSITO DE EFECTIVO, DEPOSITANTE: MINISTERIO DE OBRAS PUBLICAS SERVICIOS Y VIVIENDA, CONCEPTO: REPOSICION TARJETA, CUENTA DE DEPOSITO: CUENTA UNICA DEL TESORO</t>
  </si>
  <si>
    <t>00299014101 DEPOSITO DE EFECTIVO, DEPOSITANTE: SEDERI LP, CONCEPTO: DEVOLCUION DE GASTOS POR COMPRA  DE PAPEL, CUENTA DE DEPOSITO: CUENTA UNICA DEL TESORO</t>
  </si>
  <si>
    <t>00299014101 DEPOSITO DE EFECTIVO, DEPOSITANTE: SEDERI-LP, CONCEPTO: DEVOLUCION DE  GASTO POR COMPRA DE MATERIAL DE IMPRENTA, CUENTA DE DEPOSITO: CUENTA UNICA DEL TESORO</t>
  </si>
  <si>
    <t>00099021001 DEPOSITO DE EFECTIVO, DEPOSITANTE: SEDERI-LP, CONCEPTO: DEPÓSITO POR CONSUMO DE AGUA CORRESPONDIENTE AL MES DE FEBRERO DE 2024, CUENTA DE DEPOSITO: CUENTA UNICA DEL TESORO</t>
  </si>
  <si>
    <t>00099021001 DEPOSITO DE EFECTIVO, DEPOSITANTE: JOSE RAMON MARTINEZ GOMEZ, CONCEPTO: DEVOLUCION DE SUELDOS Y SALARIOS, CUENTA DE DEPOSITO: CUENTA UNICA DEL TESORO/DJBR</t>
  </si>
  <si>
    <t>00015011108 DEPOSITO DE EFECTIVO, DEPOSITANTE: MOISES EMILIO AREVALO CABRERA, CONCEPTO: DEVOLUCION MOISES EMILIO AREVALO CABRERA A LA CUENTA CUT, CUENTA DE DEPOSITO: CUENTA UNICA DEL TESORO</t>
  </si>
  <si>
    <t>00046114201 DEPOSITO DE EFECTIVO, DEPOSITANTE: YVANA LAURA REVOLLO MENDOZA, CONCEPTO: DEVOLUCION DE FONDOS NO EJECUTADOS C-31 DEV 26, CUENTA DE DEPOSITO: CUENTA UNICA DEL TESORO</t>
  </si>
  <si>
    <t>00046114201 DEPOSITO DE EFECTIVO, DEPOSITANTE: AKSANA CORTEZ MAKAROVA, CONCEPTO: DEVOLUCION DE FONDOS NO EJECUTADOS NRO FR 1, NRO SOL. 6TO FR:13, CUENTA DE DEPOSITO: CUENTA UNICA DEL TESORO</t>
  </si>
  <si>
    <t>00212012001 DEPOSITO DE EFECTIVO, DEPOSITANTE: JONATHAN GONZALES TICONA, CONCEPTO: REPOSICION DE CREDENCIAL, CUENTA DE DEPOSITO: CUENTA UNICA DEL TESORO</t>
  </si>
  <si>
    <t>00016011101 DEPOSITO DE EFECTIVO, DEPOSITANTE: HUENDDY JHONS CONDORI MAMANI, CONCEPTO: USO DE SALON AVELINO SIÑANI, CUENTA DE DEPOSITO: CUENTA UNICA DEL TESORO</t>
  </si>
  <si>
    <t>00155012001 DEPOSITO DE EFECTIVO, DEPOSITANTE: CARLA ZAMBRANA BUITRON, CONCEPTO: PROCESO DE CONTRATACION SANTA CRUZ, CUENTA DE DEPOSITO: CUENTA UNICA DEL TESORO</t>
  </si>
  <si>
    <t>00046171101 DEPOSITO DE EFECTIVO, DEPOSITANTE: RUBEN YUJRA MAYTA, CONCEPTO: SANCION JURIDICA, CUENTA DE DEPOSITO: CUENTA UNICA DEL TESORO</t>
  </si>
  <si>
    <t>00132042002 DEPOSITO DE EFECTIVO, DEPOSITANTE: JUAN PABLO SALLES GUZMAN, CONCEPTO: DEVOLUCION DE PASAJES, CUENTA DE DEPOSITO: CUENTA UNICA DEL TESORO</t>
  </si>
  <si>
    <t>A:00373024101 A: 00373024101 Transferencia de recursos para gastos de funcionamiento del FDI, correspondiente al mes de Marzo 2024, en virtud al Informe MEFP/VTCP/DGPOT/ UPCFTGN/INF/N°29/2024, H.R. 2024-01121-D.</t>
  </si>
  <si>
    <t>A:00373024104 A: 00373024104 Transferencia de recursos a favor de las UNIBOL, correspondiente al mes de Marzo 2024, en virtud al Informe MEFP/VTCP/DGPOT/UPCFTGN/INF/N°28/2024, H.R. 2024-01118-D.</t>
  </si>
  <si>
    <t>A:00373024105 A: 00373024105 Transferencia de recursos a requerimiento del Fondo de Desarrollo Indígena s/g CITE: FDI/DGE/EXT/N°0166/2024 y de acuerdo al Informe CITE: MEFP/VTCP/DGPOT/ UPCFTGN/INF/ Nº30/2024 para el Desembolso de recursos al Fondo de Desarrollo Indígena para programa y proyectos de los GAM, (H.R.2024-15759-R).</t>
  </si>
  <si>
    <t>A:00373024108 A: 00373024108 Transferencia de recursos a requerimiento del Fondo de Desarrollo Indígena s/g CITE: FDI/DGE/EXT/N°0166/2024 y de acuerdo al Informe CITE: MEFP/VTCP/DGPOT/ UPCFTGN/INF/ Nº30/2024 para el Desembolso de recursos al Fondo de Desarrollo Indígena para programa y proyectos de los GAM, (H.R.2024-15759-R).</t>
  </si>
  <si>
    <t>COBRO COSTOS DE PAPELERIA POR REGULARIZACION DE TRANSFERENCIA DEL EXTERIOR POR ORDEN DE CONSULADO DE BOLIVIA EN ANTOFAGASTA CHILE REF.: RECAUDACIONES GESTORÍA CONSULAR MARZO 2024 LIB. 00010011102 MIN.RELACIONES EXTERIORES - GESTORIA CONSULAR LEY Nº 3108</t>
  </si>
  <si>
    <t>COBRO COSTOS DE PAPELERIA POR REGULARIZACION DE TRANSFERENCIA DEL EXTERIOR POR ORDEN DE CONSULADO DE BOLIVIA EN VALENCIA ESPAÑA REF.: RECAUDACION GESTORÍA CONSULAR POR EL MES DE MARZO 2024 LIB. 00010011102 MIN.RELACIONES EXTERIORES - GESTORIA CONSULAR LEY Nº 3108</t>
  </si>
  <si>
    <t>COBRO COSTOS DE PAPELERIA POR REGULARIZACION DE TRANSFERENCIA DEL EXTERIOR POR ORDEN DE EMBAJADA DE BOLIVIA EN QUITO ECUADOR REF.: RECAUDACION GESTORÍA CONSULAR POR EL MES DE MARZO 2023 LIB. 00010011102 MIN.RELACIONES EXTERIORES - GESTORIA CONSULAR LEY Nº 3108</t>
  </si>
  <si>
    <t>COBRO COSTOS DE PAPELERIA POR REGULARIZACION DE TRANSFERENCIA DEL EXTERIOR POR ORDEN DE EMBAJADA DE BOLIVIA EN PARIS FRANCIA REF.: RECAUDACION GESTORÍA CONSULAR POR EL MES DE MARZO 2024 LIB. 00010011102 MIN.RELACIONES EXTERIORES - GESTORIA CONSULAR LEY Nº 3108</t>
  </si>
  <si>
    <t>COBRO COSTOS DE PAPELERIA POR REGULARIZACION DE TRANSFERENCIA DEL EXTERIOR POR ORDEN DE EMBAJADA DE BOLIVIA EN MEXICO DF MEXICO REF.: RECAUDACION GESTORÍA CONSULAR POR EL MES DE MARZO 2024 LIB. 00010011102 MIN.RELACIONES EXTERIORES - GESTORIA CONSULAR LEY Nº 3108</t>
  </si>
  <si>
    <t>COBRO COSTOS DE PAPELERIA POR REGULARIZACION DE TRANSFERENCIA DEL EXTERIOR POR ORDEN DE CONSULADO DE BOLIVIA EN MURCIA ESPAÑA REF.: RECAUDACION GESTORÍA CONSULAR POR EL MES DE MARZO 2024 LIB. 00010011102 MIN.RELACIONES EXTERIORES - GESTORIA CONSULAR LEY Nº 3108</t>
  </si>
  <si>
    <t>COBRO COSTOS DE PAPELERIA POR REGULARIZACION DE TRANSFERENCIA DEL EXTERIOR POR ORDEN DE CONSULADO DE BOLIVIA EN MENDOZA, ARGENTINA. REF.: 551931591 (TRN/20240412-00240136) LIB. 00010011102 MIN.RELACIONES EXTERIORES - GESTORIA CONSULAR LEY Nº 3108</t>
  </si>
  <si>
    <t>COBRO COSTOS DE PAPELERIA POR REGULARIZACION DE TRANSFERENCIA DEL EXTERIOR POR ORDEN DE EMBAJADA DE BOLIVIA EN BERLIN ALEMANIA REF.: RECAUDACION GESTORÍA CONSULAR POR EL MES DE MARZO 2024 LIB. 00010011102 MIN.RELACIONES EXTERIORES - GESTORIA CONSULAR LEY Nº 3108</t>
  </si>
  <si>
    <t>COBRO COSTOS DE PAPELERIA SEGUN TRANSFERENCIA DEL EXTERIOR POR ORDEN DE FIDEICOMISO HERCO-CKM (LIMA PERU) REF.: CRED URI EMB 14 YPFB-2024-06 CISTERNAS LIB. 00513062002 YPFB - EXPORTACIÓN DE GLP Y OTROS-BOLIVIANOS</t>
  </si>
  <si>
    <t>||COMISION TRANSFERENCIA FDOS.AL EXTERIOR 0,10% S/USD 64.733,53 REEM. GASTOS COMUNICACIÓN BS220.- Y EMISION COMPROBANTE CONTABLE BS50.- REF: PAGO 35 LC I-2022-23 P/C ECEBOL A/F THYSSENKRUPP INDUSTRIAL SOLUTIONS SAU EN COMPLEMENTO A COMPROBANTE S-1090108 DE LA FECHA. LIB:00132032001 ECEBOL - GESTION OPERATIVA REF: COMISIONES PAGO 35 LC I-2022-23.</t>
  </si>
  <si>
    <t>||TRANSFERENCIA DE FONDOS S/G MENSAJES SWIFTS NROS. 5786-5788 DE LA FECHA, EN ATENCION A CORREO ELECTRONICO Y NOTA: DGAC/10571/2024 DE F.14/3/2024 (HRE-TGL-4549) ENVIADO POR LA DIRECCION GENERAL DE AERONAUTICA CIVIL (SECTOR PÚBLICO). DEBITO DE LA LIBRETA 00117012001 DGAC, REPOSICION ÚTILES DE ESCRITORIO.</t>
  </si>
  <si>
    <t>'COBRO DE'||ÚTILES DE ESCRITORIO POR EL COMPROBANTE N°1090171 SEGÚN NOTA CITE: GAFC-0803/DFC/URTE-0153/2024 DE FECHA 26/03/2024 (HRE-TGL-5158) DE YACIMIENTOS PETROLÍFEROS FISCALES BOLIVIANOS. (SECTOR PÚBLICO). DÉBITO DE LA LIBRETA 00513022001 YPFB - OPERACIONES, REPOSICIÓN DE ÚTILES DE ESCRITORIO.</t>
  </si>
  <si>
    <t>COBRO COSTOS DE PAPELERIA SEGUN TRANSFERENCIA DEL EXTERIOR POR ORDEN DE CONSULADO DE BOLIVIA EN CORUMBA BRASIL REF.: RECAUDACIONES GESTORÍA CONSULAR MARZO 2024 LIB. 00010011102 MIN.RELACIONES EXTERIORES - GESTORIA CONSULAR LEY Nº 3108</t>
  </si>
  <si>
    <t>||TRANSFERENCIA DE FONDOS S/G MENSAJES SWIFTS NROS. 5798-5799 DE LA FECHA, EN ATENCION A CORREO ELECTRONICO Y NOTA: DGAC/10571/2024 DE F.14/3/2024 (HRE-TGL-4549) ENVIADO POR LA DIRECCION GENERAL DE AERONAUTICA CIVIL (SECTOR PÚBLICO). DEBITO DE LA LIBRETA 00117012001 DGAC, REPOSICION ÚTILES DE ESCRITORIO.</t>
  </si>
  <si>
    <t>00046171101 DEPOSITO DE EFECTIVO, DEPOSITANTE: ITTI BOLIVIA S.A., CONCEPTO: PENALIDAD POR FALTA DE NOTIFICACION, CUENTA DE DEPOSITO: CUENTA UNICA DEL TESORO</t>
  </si>
  <si>
    <t>00099021001 DEPOSITO DE EFECTIVO, DEPOSITANTE: DIPREVCON-MINISTERIO DE GOBIERNO, CONCEPTO: DEVOLUCION DE FONDOS PARA COMPRA DE COMBUSTIBLE, CUENTA DE DEPOSITO: CUENTA UNICA DEL TESORO</t>
  </si>
  <si>
    <t>00066047003 DEPOSITO DE EFECTIVO, DEPOSITANTE: DAVID A. HERRERA CALDERON, CONCEPTO: COBRO  DE MULTAS POR RETRASO, CUENTA DE DEPOSITO: CUENTA UNICA DEL TESORO</t>
  </si>
  <si>
    <t>00287102001 DEP.DE CHEQ.AJENOS,RET.DE CAM.,CONCEPTO: DEVOLUCION DE PASAJES VENCIDOS DE COLQUE IVETH, CONDORI ROXANA Y AYMURO GUIVER GESTION 2022,DEP.: F.P.S. , PROCEDENCIA: BANCO UNION S.A., CHEQUE: 17845, FECHA DE EMISION:03/04/2024</t>
  </si>
  <si>
    <t>00287102001 DEP.DE CHEQ.AJENOS,RET.DE CAM.,CONCEPTO: REPOSICION DE CREDENCIAL DE VICTOR HUGO TERAN PERALTA PERSONAL DE PLANTA,DEP.: F.P.S. , PROCEDENCIA: BANCO UNION S.A., CHEQUE: 1794, FECHA DE EMISION:15/04/2024</t>
  </si>
  <si>
    <t>00287102001 DEPOSITO DE EFECTIVO, DEPOSITANTE: IVETH COLQUE ATORA, CONCEPTO: DEVOLUCION DE PASAJE VENCIDO N°9302406008644 DE IVETH COLQUE GESTION 2022, CUENTA DE DEPOSITO: CUENTA UNICA DEL TESORO</t>
  </si>
  <si>
    <t>00578012002 DEP.DE CHEQ.AJENOS,RET.DE CAM.,CONCEPTO: REVERSION,DEP.: BOLIVIANA DE AVIACION , PROCEDENCIA: BANCO UNION S.A., CHEQUE: 17927, FECHA DE EMISION:17/04/2024</t>
  </si>
  <si>
    <t>00099021001 DEPOSITO DE EFECTIVO, DEPOSITANTE: RAA-7 TUMUSLA, CONCEPTO: REVERSION DE SERVICIOS BASICOS ENERGIA ELECTRICA MES DE ENERO/24, CUENTA DE DEPOSITO: CUENTA UNICA DEL TESORO</t>
  </si>
  <si>
    <t>00292032001 DEPOSITO DE EFECTIVO, DEPOSITANTE: VIAS - BOLIVIA, CONCEPTO: DEVOLUCION DE IMPORTE EN DEMASIA POR PERCEPCION DE REFRIGERIO DE FECHA 04-05 DE ENERO 2024, CUENTA DE DEPOSITO: CUENTA UNICA DEL TESORO</t>
  </si>
  <si>
    <t>00086011109 DEPOSITO DE EFECTIVO, DEPOSITANTE: EDWIN GONZALO ARIAS MALDONADO, CONCEPTO: REPOSICION DE CREDENCIAL, CUENTA DE DEPOSITO: CUENTA UNICA DEL TESORO</t>
  </si>
  <si>
    <t>00046114201 DEPOSITO DE EFECTIVO, DEPOSITANTE: ANDREA IVON CARLO AYLLON, CONCEPTO: DEVOLUCION DE FONDOS NO EJECUTADOS C-31 DEV 43, CUENTA DE DEPOSITO: CUENTA UNICA DEL TESORO</t>
  </si>
  <si>
    <t>00099021001 DEPOSITO DE EFECTIVO, DEPOSITANTE: LILIANA BEATRIZ VILLARROEL DAVILA, CONCEPTO: DEVOLUCION DE PASAJE AEREO, CUENTA DE DEPOSITO: CUENTA UNICA DEL TESORO/DJBR</t>
  </si>
  <si>
    <t>00670012002 DEPOSITO DE EFECTIVO, DEPOSITANTE: AIDEE MAYA TINTAYA CONDE, CONCEPTO: DEVOLUCION DE VIATICOS (MARCELO MORALES SUAREZ), CUENTA DE DEPOSITO: CUENTA UNICA DEL TESORO</t>
  </si>
  <si>
    <t>00015011108 DEPOSITO DE EFECTIVO, DEPOSITANTE: ANDREA MIRANDA SOSA CI 7636138 BN, CONCEPTO: DEV POR SERVICIO DE AGUA POTABLE DE LA REGIONAL DE MIGRACION GUAYARAMERIN-BENI EXEDENTE PAGO DIC23, CUENTA DE DEPOSITO: CUENTA UNICA DEL TESORO</t>
  </si>
  <si>
    <t>00015011108 DEPOSITO DE EFECTIVO, DEPOSITANTE: ANDREA MIRANDA SOSA CI 7636138 BN, CONCEPTO: DEV SERVICIO DE TELEFONIA LOCAL DE LA DISTRITAL DE MIGRACION TRINIDAD BENI, POR EXCEDENTE DIC 23, CUENTA DE DEPOSITO: CUENTA UNICA DEL TESORO</t>
  </si>
  <si>
    <t>00015011108 DEPOSITO DE EFECTIVO, DEPOSITANTE: ANDREA MIRANDA SOSA CI 7636138 BN, CONCEPTO: DEV SERVICIO DE AGUA POTABLE REGIONAL MIGRACION RIBERALTA-BENI EXCEDENTE EN EL PAGO DIC/23, CUENTA DE DEPOSITO: CUENTA UNICA DEL TESORO</t>
  </si>
  <si>
    <t>NUMERO DE LIBRETA CUT: 03420102001 OPERACIÓN E18 TRANSFERENCIA DEL SISTEMA FINANCIERO POR CUENTA DE TERCEROS A LA CUT TRANSFERENCIA RECURSOS DEL FIDEICOMISO AEVIVIENDA</t>
  </si>
  <si>
    <t>A:00099021001 TRASFERENCIA DE RECUPERACIONES SEGUN NOTA INTERNA GEF-LCR-DYF-0341-NOT/24 POR CONCEPTO DE PAGO DE INTERES DE ACUERDO A CONTRATO DE FIDEICOMISO "FINANCIAMIENTO DE APOYO A LA REACTIVACION DE LA INVERSION PUBLICA" FIRMADO ENTRE EL MPD Y EL FNDR CORRESPONDIENTE AL GAM MACHACAMARCA</t>
  </si>
  <si>
    <t>A:00862012001 TRASFERENCIA DE RECUPERACIONES SEGUN NOTA INTERNA GEF-LCR-DYF-0341-NOT/24 POR CONCEPTO DE REMUNERACIONES DE ADMINISTRACION QUE CORRESPONDE AL FNDR DE ACUERDO A CONTRATO DE FIDEICOMISO "FINANCIAMIENTO DE APOYO A LA REACTIVACION DE LA INVERSION PUBLICA" CORRESPONDIENTE AL GAM MACHACAMARCA</t>
  </si>
  <si>
    <t>NUMERO DE LIBRETA CUT: 00086014407 OPERACIÓN E75 TRANSFERENCIA DE LA CUENTA FISCAL BUN A LA CUT EN MN TRANSF.FDOS.AL.BCB.GOBIERNO AUTONOMO MUNICIPAL SAN PABLO DE HUACARETA, CITE:GAMSPH NÂ° 178/2024 CUENTA CUT 3987 LIBRETA NÂ° 00086014407</t>
  </si>
  <si>
    <t>NUMERO DE LIBRETA CUT: 00373024105 OPERACIÓN E75 TRANSFERENCIA DE LA CUENTA FISCAL BUN A LA CUT EN MN TRANSF.DE FDOS.AL.BCB.GOBIERNO AUTONOMO MUNICIPAL DE TACACOMA CITE: GAMT/RCF/NÂ° 024/2024 CUENTA CUT 3987 LIBRETA NÂ° 00373024105</t>
  </si>
  <si>
    <t>TRANSFERENCIA RECIBIDA DEL EXTERIOR SEGÚN MENSAJES SWIFT Nos. 5889-5897 (REM.EXT.) DE FECHA 17-04-2024 POR DESEMBOLSO DE BIRF PRÉSTAMO BIRF 8648-BO 50 LIBRETA N° 00291012002 ABC-RECURSOS PROPIOS REF.: UTILES DE ESCRITORIO</t>
  </si>
  <si>
    <t>TRANSFERENCIA DEL EXTERIOR SEGUN SWIFT NO.5899 DE FECHA 17/04/2024 ORDENANTE: CONSULADO DE BOLIVIA EN CALAMA REF.: SEGIP RECAUDACIONES CI - MARZO 2024 LIB. 00340012005 SEGIP - RECAUDACION EXTERIOR - CEDULAS DE IDENTIDAD</t>
  </si>
  <si>
    <t>||TRANSFERENCIA DE FONDOS S/G. MENSAJES SWIFTS NROS.5895-5898, EN ATENCION A CORREO ELECTRONICO Y NOTA CITE: ABE-DGE 166/2024 DE FECHA 6/3/2024 (HRE-TGL-4111).ENVIADO POR LA AGENCIA BOLIVIANA ESPACIAL. A LA LIBRETA 585012002 ABE - VENTA DE SERVICIOS COMUNICACIÓN; P.CTA. IKO MEDIA GROUP AG.</t>
  </si>
  <si>
    <t>COBRO COSTOS DE PAPELERIA SEGUN TRANSFERENCIA DEL EXTERIOR POR ORDEN DE CONSULADO DE BOLIVIA EN CALAMA REF.: SEGIP RECAUDACIONES CI - MARZO 2024 LIB. 00340012003 RECAUDACION EXTRANJERIA - C.I. -L.C.</t>
  </si>
  <si>
    <t>||TRANSFERENCIA DE FONDOS SEGÚN MENSAJE SWIFT N°5861 DE LA FECHA , CORREO ELECTRÓNICO Y NOTA CITE: DGAC/10571/2024 (HRE-TGL-4549) DE FECHA 14/03/2024 DE LA DIRECCIÓN GENERAL DE AERONÁUTICA CIVIL. (SECTOR PÚBLICO). DÉBITO DE LA LIBRETA 00117012001 DGAC, REPOSICIÓN DE ÚTILES DE ESCRITORIO.</t>
  </si>
  <si>
    <t>'COBRO DE'||ÚTILES DE ESCRITORIO POR EL COMPROBANTE NRO. 1090311 DE LA FECHA, S/G. NOTA CITE GAFC-0803/DFC/URTE-0153/2024 DE FECHA 26/03/2024 (HRE-TGL-5158) ENVIADA POR YACIMIENTOS PETROLIFEROS FISCALES BOLIVIANOS. DÉBITO DE LA LIBRETA 00513022001 YPFB  OPERACIONES .</t>
  </si>
  <si>
    <t>00292032001 DEPOSITO DE EFECTIVO, DEPOSITANTE: ANDRES DAVID CAERO RIOS, CONCEPTO: PAGO DE VIATICOS EN DEMASIA, CUENTA DE DEPOSITO: CUENTA UNICA DEL TESORO</t>
  </si>
  <si>
    <t>00041031107 DEPOSITO DE EFECTIVO, DEPOSITANTE: ROMER DIDIER LARICO LAURA-IBMETRO, CONCEPTO: PERDIDA DE CREDENCIAL ABRIL 2024, CUENTA DE DEPOSITO: CUENTA UNICA DEL TESORO</t>
  </si>
  <si>
    <t>00041031107 DEPOSITO DE EFECTIVO, DEPOSITANTE: ROMER DIDIER LARICO LAURA-IBMETRO, CONCEPTO: DEVOLUCION GASTOS DE PASAJE TERRESTRE, CUENTA DE DEPOSITO: CUENTA UNICA DEL TESORO</t>
  </si>
  <si>
    <t>00224012007 DEP.DE CHEQ.AJENOS,RET.DE CAM.,CONCEPTO: TRASPASO DE FONDOS PARA EFECTUAR PAGOS DE GASTOS CORRIENTES DE LAS ACTIVIDADES DE PRODUCCION Y COMER,DEP.: INSUMOS BOLIVIA , PROCEDENCIA: BANCO UNION S.A., CHEQUE: 2290, FECHA DE EMISION:15/04/2024</t>
  </si>
  <si>
    <t>00224012002 DEP.DE CHEQ.AJENOS,RET.DE CAM.,CONCEPTO: TRANSPASO DE FONDOS PARA EFECTUAR PAGOS DE GASTOS CORRIENTES DE LAS ACTIVIDADES DE PRODUCCION Y COME,DEP.: INSUMOS BOLIVIA , PROCEDENCIA: BANCO UNION S.A., CHEQUE: 3399, FECHA DE EMISION:15/04/2024</t>
  </si>
  <si>
    <t>00599012001 DEPOSITO DE EFECTIVO, DEPOSITANTE: EBA, CONCEPTO: DEVOLUCION DE RECURSOS NO UTILIZADOS JOSE MIGUEL ROLLANO TORREZ C-N°597, CUENTA DE DEPOSITO: CUENTA UNICA DEL TESORO</t>
  </si>
  <si>
    <t>00253014107 DEP.DE CHEQ.AJENOS,RET.DE CAM.,CONCEPTO: DEP. G.A.M. SAN PEDRO DE BUENA 20% G/INV.EJE/PROY. "CONST. ALCAN. SANITARIO SAN PEDRO DE BUENA,DEP.: G.A.M. SAN PEDRO DE BUENA , PROCEDENCIA: BANCO UNION S.A., CHEQUE: 1790, FECHA DE EMISION:17/04/2024</t>
  </si>
  <si>
    <t>00253014114 DEP.DE CHEQ.AJENOS,RET.DE CAM.,CONCEPTO: DEP. G.A.M. AGUSTIN G/INV.EJE/PROY. "MEJORAMIENTO SIST. DE AGUA POTABLE ALOTA",DEP.: G.A.M. AGUSTIN , PROCEDENCIA: BANCO UNION S.A., CHEQUE: 1791, FECHA DE EMISION:17/04/2024</t>
  </si>
  <si>
    <t>00099021001 DEPOSITO DE EFECTIVO, DEPOSITANTE: CLAUDIA JANETH LIMACHI NINA, CONCEPTO: DEVOLUCION DE BECA DE ESTUDIO CONTRATO DGESU-009/2017 DE EX BECARIA CLAUDIA JANETH LIMACHI NINA, CUENTA DE DEPOSITO: CUENTA UNICA DEL TESORO</t>
  </si>
  <si>
    <t>00099021001 DEPOSITO DE EFECTIVO, DEPOSITANTE: CARLOS RICHARD CHOQUE FORONDA, CONCEPTO: FACTURA NAABOL, CUENTA DE DEPOSITO: CUENTA UNICA DEL TESORO/DJBR</t>
  </si>
  <si>
    <t>00046171101 DEPOSITO DE EFECTIVO, DEPOSITANTE: ESBAFOX SRL, CONCEPTO: QUINTA CUOTA PLAN DE PAGOS SANCION PECUNARIA FALTA REGENTE FARMCEUTICO RES. ADM. N°S/224, CUENTA DE DEPOSITO: CUENTA UNICA DEL TESORO</t>
  </si>
  <si>
    <t>00206012001 DEPOSITO DE EFECTIVO, DEPOSITANTE: INSTITUTO NACIONAL DE ESTADISTICA, CONCEPTO: DEPÓSITO POR VENTA DE LA OFICINA CENTRAL LA PAZ DE FECHA 17/04/2024, CUENTA DE DEPOSITO: CUENTA UNICA DEL TESORO</t>
  </si>
  <si>
    <t>PAGO A BID PRÉSTAMO 2908/BL-BO VCTO. 18-04-2024 POR CUENTA DE TGN, SEGÚN NOTA MEFP/VTCP/DGCP/UODP/No 119/2024 DE 15-04-2024, NTI. 018566 VALOR 18-04-2024 CAPITAL USD 721.951,51 INTERESES USD 587.422,03 CTA. 3987 CUENTA UNICA DEL TESORO LIB. 00099021001 REF.: COMISIONES BANCARIAS</t>
  </si>
  <si>
    <t>PAGO A BID PRÉSTAMO 2908/BL-BO VCTO. 18-04-2024 POR CUENTA DE TGN, SEGÚN NOTA MEFP/VTCP/DGCP/UODP/ No 119/2024 DE 15-04-2024, NTI. 018533 VALOR 18-04-2024 INTERESES USD 10.842,81 CTA. 3987 CUENTA UNICA DEL TESORO LIB. 00099021001 REF.: COMISIONES BANCARIAS</t>
  </si>
  <si>
    <t>COBRO COSTOS DE PAPELERIA SEGUN TRANSFERENCIA DEL EXTERIOR POR ORDEN DE MGAS COMERCIALIZADORA DE GAS (BRAZIL RIO DE JANEIRO) REF.: CRED INV PPA MCI 15/24 FECHA VALOR 17/04/2024 LIB. 00513012007 YPFB - RECURSOS NACIONALIZACIÓN</t>
  </si>
  <si>
    <t>TRANSFERENCIA RECIBIDA DEL EXTERIOR SEGÚN MENSAJES SWIFT Nos. 5939-5937 (REM.EXT.) DE FECHA 18-04-2024 POR DESEMBOLSO DE FIDA PRÉSTAMO 2000004132 6,ADVANCE, 01 JAN 2024 - 31 JAN 2024 LIBRETA N° 00047377001 MDRyT - BS - APROCAM - ACCESOS RURAL - FIDA REF.: UTILES DE ESCRITORIO</t>
  </si>
  <si>
    <t>||TRANSFERENCIA DE FONDOS S/G. MENSAJES SWIFT NROS. 5913 Y 5912 DE LA FECHA, Y NOTA REMITIDA POR LA DIRECCIÓN GENERAL DE AERONAUTICA CIVIL CITE: DGAC/10571/2024 DE FECHA 14/03/2024 (HRE-TGL-4549) (SECTOR PÚBLICO). DÉBITO DE LA LIBRETA 00117012001 DGAC, REPOSICIÓN ÚTILES DE ESCRITORIO.</t>
  </si>
  <si>
    <t>||TRANSFERENCIA DE FONDOS S/G MENSAJE SWIFT NRO. 5923 DE LA FECHA Y NOTA CITE DGAC/10571/2024 DE F.14.03.2024 (HRE-TGL-4549) DE LA DIRECCION GENERAL DE AERONAUTICA CIVIL (SECTOR PÚBLICO). DEBITO DE LA LIBRETA 00117012001 DGAC, REPOSICIÓN DE ÚTILES DE ESCRITORIO.</t>
  </si>
  <si>
    <t>'COBRO DE'||ÚTILES DE ESCRITORIO POR EL COMPROBANTE NRO.1090423 DE LA FECHA, CORREO ELECTRONICO DE LA FECHA Y NOTA CITE GAFC-0803/DFC/URTE-0153/2024 DEL 26.03.2024 ENVIADOS POR YACIMIENTOS PETROLIFEROS FISCALES BOLIVIANOS DEBITO DE LA LIBRETA 00513022001 YPFB  OPERACIONES</t>
  </si>
  <si>
    <t>||TRANSFERENCIA DE FONDOS S/G. MENSAJE SWIFT NRO. 5991 DE LA FECHA, Y NOTA REMITIDA POR LA DIRECCIÓN GENERAL DE AERONAUTICA CIVIL CITE: DGAC/10571/2024 DE FECHA 14/03/2024 (HRE-TGL-4549) (SECTOR PÚBLICO). DÉBITO DE LA LIBRETA 00117012001 DGAC, REPOSICIÓN ÚTILES DE ESCRITORIO.</t>
  </si>
  <si>
    <t>||REGULARIZACIÓN DE NUESTRA OPERACIÓN N°1089192 DE FECHA 9/04/2024 SEGÚN NOTAS DGAC-2097/2024 (HRE-TSO-548) ENVIADO POR LA DGAC Y CAR/DGE-UNC N°0070/2024 (HRE-TSO-547) (ORIGINAL CURSA EN COMP. N° 1090449) ENV. POR NAABOL. (SECTOR PÚBLICO). DEBITO DE LA LIBRETA 00117012001 DGAC, REPOSICIÓN DE ÚTILES DE ESCRITORIO.</t>
  </si>
  <si>
    <t>00046114201 DEPOSITO DE EFECTIVO, DEPOSITANTE: DOLLYS ANA SACACA BAÑOS, CONCEPTO: DEVOLUCION DE FONDOS NO EJECUTADOS N°FR 1 N° SOL GTO FR 26 N° OPERACION 1, CUENTA DE DEPOSITO: CUENTA UNICA DEL TESORO</t>
  </si>
  <si>
    <t>00099021001 DEP.DE CHEQ.AJENOS,RET.DE CAM.,CONCEPTO: DEVOLUCION PLANILLA DE INCAPACIDADES CAJA CORDES,DEP.: SEDES COCHABAMBA , PROCEDENCIA: BANCO UNION S.A., CHEQUE: 35976, FECHA DE EMISION:26/03/2024</t>
  </si>
  <si>
    <t>00099021001 DEPOSITO DE EFECTIVO, DEPOSITANTE: GROVER ANTONIO FLORES ARANIBAR, CONCEPTO: CONVENIO DOBLE PERCEPCION - SENASIR, CUENTA DE DEPOSITO: CUENTA UNICA DEL TESORO</t>
  </si>
  <si>
    <t>00283012003 DEPOSITO DE EFECTIVO, DEPOSITANTE: ADUANA NACIONAL, CONCEPTO: DEVOLUCION VIATICO EDDY RODRIGO HUANCA CHIPANA PIA 2DA MAY/23 POTOSI, CUENTA DE DEPOSITO: CUENTA UNICA DEL TESORO</t>
  </si>
  <si>
    <t>00099021001 DEPOSITO DE EFECTIVO, DEPOSITANTE: RODRIGO CHAVARRIA HERRERA, CONCEPTO: DEVOLUCION DE PAGO EN DEMASIA, REFRIGERIOS MES DE FEBRERO/24 PERSONAL MOPSV, CUENTA DE DEPOSITO: CUENTA UNICA DEL TESORO</t>
  </si>
  <si>
    <t>00099021001 DEP.DE CHEQ.AJENOS,RET.DE CAM.,CONCEPTO: YESSICA MATILDE ESPINDOLA GARECA,DEP.: BANCO UNION S.A. , PROCEDENCIA: BANCO UNION S.A., CHEQUE: 202466, FECHA DE EMISION:19/04/2024</t>
  </si>
  <si>
    <t>00099021001 DEP.DE CHEQ.AJENOS,RET.DE CAM.,CONCEPTO: DAVID CONTRERAS RODRIGUEZ,DEP.: BANCO UNION S.A. , PROCEDENCIA: BANCO UNION S.A., CHEQUE: 202467, FECHA DE EMISION:19/04/2024</t>
  </si>
  <si>
    <t>00099021001 DEP.DE CHEQ.AJENOS,RET.DE CAM.,CONCEPTO: DAVID CONTRERAS RODRIGUEZ,DEP.: BANCO UNION S.A. , PROCEDENCIA: BANCO UNION S.A., CHEQUE: 202468, FECHA DE EMISION:19/04/2024</t>
  </si>
  <si>
    <t>00046171101 DEP.DE CHEQ.AJENOS,RET.DE CAM.,CONCEPTO: A.G.E.M.E.D.,DEP.: CAJA PETROLERA DE SALUD OFICINA CENTRAL , PROCEDENCIA: BANCO UNION S.A., CHEQUE: 21683, FECHA DE EMISION:19/04/2024</t>
  </si>
  <si>
    <t>00597019202 DEP.DE CHEQ.AJENOS,RET.DE CAM.,CONCEPTO: YACIMIENTOS DE LITIOS BOLIVIANOS,DEP.: CAJA PETROLERA DE SALUD OFICINA CENTRAL , PROCEDENCIA: BANCO UNION S.A., CHEQUE: 21701, FECHA DE EMISION:19/04/2024</t>
  </si>
  <si>
    <t>00294014101 DEP.DE CHEQ.AJENOS,RET.DE CAM.,CONCEPTO: UNIBOL AYMARA TUPAK KATARI,DEP.: CAJA PETROLERA DE SALUD OFICINA CENTRAL , PROCEDENCIA: BANCO UNION S.A., CHEQUE: 21700, FECHA DE EMISION:19/04/2024</t>
  </si>
  <si>
    <t>00046171101 DEP.DE CHEQ.AJENOS,RET.DE CAM.,CONCEPTO: A.G.E.M.E.D.,DEP.: CAJA PETROLERA DE SALUD OFICINA CENTRAL , PROCEDENCIA: BANCO UNION S.A., CHEQUE: 21698, FECHA DE EMISION:19/04/2024</t>
  </si>
  <si>
    <t>00099021001 DEP.DE CHEQ.AJENOS,RET.DE CAM.,CONCEPTO: HONORABLE CAMARA DE DIPUTADOS,DEP.: CAJA PETROLERA DE SALUD OFICINA CENTRAL , PROCEDENCIA: BANCO UNION S.A., CHEQUE: 21697, FECHA DE EMISION:19/04/2024</t>
  </si>
  <si>
    <t>00099021001 DEP.DE CHEQ.AJENOS,RET.DE CAM.,CONCEPTO: AUTORIDAD DE IMPUGNACION TRIBUTARIA,DEP.: CAJA PETROLERA DE SALUD OFICINA CENTRAL , PROCEDENCIA: BANCO UNION S.A., CHEQUE: 21696, FECHA DE EMISION:19/04/2024</t>
  </si>
  <si>
    <t>00099021001 DEP.DE CHEQ.AJENOS,RET.DE CAM.,CONCEPTO: A.A.P.S.,DEP.: CAJA PETROLERA DE SALUD OFICINA CENTRAL , PROCEDENCIA: BANCO UNION S.A., CHEQUE: 21695, FECHA DE EMISION:19/04/2024</t>
  </si>
  <si>
    <t>00099021001 DEP.DE CHEQ.AJENOS,RET.DE CAM.,CONCEPTO: INSTITUCION PUBLICA DESCONCENTRADA SOBERANIA ALIMENTARIA,DEP.: CAJA PETROLERA DE SALUD OFICINA CENTRAL , PROCEDENCIA: BANCO UNION S.A., CHEQUE: 21694, FECHA DE EMISION:19/04/2024</t>
  </si>
  <si>
    <t>00155012001 DEP.DE CHEQ.AJENOS,RET.DE CAM.,CONCEPTO: DIRNOPLU,DEP.: CAJA PETROLERA DE SALUD OFICINA CENTRAL , PROCEDENCIA: BANCO UNION S.A., CHEQUE: 21693, FECHA DE EMISION:19/04/2024</t>
  </si>
  <si>
    <t>00389022001 DEP.DE CHEQ.AJENOS,RET.DE CAM.,CONCEPTO: DESCUENTO POR LICENCIAS SIN GOCE DE HABER REG LA PAZ,DEP.: NAABOL/LA PAZ , PROCEDENCIA: BANCO UNION S.A., CHEQUE: 590, FECHA DE EMISION:18/04/2024</t>
  </si>
  <si>
    <t>00047081101 DEP.DE CHEQ.AJENOS,RET.DE CAM.,CONCEPTO: SENASAG,DEP.: CAJA PETROLERA DE SALUD OFICINA CENTRAL , PROCEDENCIA: BANCO UNION S.A., CHEQUE: 21692, FECHA DE EMISION:19/04/2024</t>
  </si>
  <si>
    <t>00373024101 DEP.DE CHEQ.AJENOS,RET.DE CAM.,CONCEPTO: FONDO DE DESARROLLO INDIGENA,DEP.: CAJA PETROLERA DE SALUD OFICINA CENTRAL , PROCEDENCIA: BANCO UNION S.A., CHEQUE: 21691, FECHA DE EMISION:19/04/2024</t>
  </si>
  <si>
    <t>00389032001 DEP.DE CHEQ.AJENOS,RET.DE CAM.,CONCEPTO: DESCUENTO POR LICENCIAS SIN GOCE DE HABER REG COCHABAMBA,DEP.: NAABOL/COCHABAMBA , PROCEDENCIA: BANCO UNION S.A., CHEQUE: 588, FECHA DE EMISION:18/04/2024</t>
  </si>
  <si>
    <t>00862012001 DEP.DE CHEQ.AJENOS,RET.DE CAM.,CONCEPTO: F.N.D.R.,DEP.: CAJA PETROLERA DE SALUD OFICINA CENTRAL , PROCEDENCIA: BANCO UNION S.A., CHEQUE: 21690, FECHA DE EMISION:19/04/2024</t>
  </si>
  <si>
    <t>00099021001 DEP.DE CHEQ.AJENOS,RET.DE CAM.,CONCEPTO: A.G.E.T.I.C.,DEP.: CAJA PETROLERA DE SALUD OFICINA CENTRAL , PROCEDENCIA: BANCO UNION S.A., CHEQUE: 21689, FECHA DE EMISION:19/04/2024</t>
  </si>
  <si>
    <t>00389012001 DEP.DE CHEQ.AJENOS,RET.DE CAM.,CONCEPTO: DESCUENTO POR LICENCIAS SIN GOCE DE HABER OFICINA CENTRAL,DEP.: NAABOL/CENTRAL , PROCEDENCIA: BANCO UNION S.A., CHEQUE: 589, FECHA DE EMISION:18/04/2024</t>
  </si>
  <si>
    <t>00099021001 DEP.DE CHEQ.AJENOS,RET.DE CAM.,CONCEPTO: MINISTERIO DE HIDROCARBUROS,DEP.: CAJA PETROLERA DE SALUD OFICINA CENTRAL , PROCEDENCIA: BANCO UNION S.A., CHEQUE: 21688, FECHA DE EMISION:19/04/2024</t>
  </si>
  <si>
    <t>00099021001 DEP.DE CHEQ.AJENOS,RET.DE CAM.,CONCEPTO: O.F.E.P.,DEP.: CAJA PETROLERA DE SALUD OFICINA CENTRAL , PROCEDENCIA: BANCO UNION S.A., CHEQUE: 21686, FECHA DE EMISION:19/04/2024</t>
  </si>
  <si>
    <t>00389042001 DEP.DE CHEQ.AJENOS,RET.DE CAM.,CONCEPTO: DESCUENTO POR LICENCIAS SIN GOCE DE HABER REG SANTA CRUZ,DEP.: NAABOL/SANTA CRUZ , PROCEDENCIA: BANCO UNION S.A., CHEQUE: 587, FECHA DE EMISION:18/04/2024</t>
  </si>
  <si>
    <t>00099021001 DEP.DE CHEQ.AJENOS,RET.DE CAM.,CONCEPTO: HONORABLE CAMARA DE DIPUTADOS,DEP.: CAJA PETROLERA DE SALUD OFICINA CENTRAL , PROCEDENCIA: BANCO UNION S.A., CHEQUE: 21667, FECHA DE EMISION:19/04/2024</t>
  </si>
  <si>
    <t>00047081101 DEP.DE CHEQ.AJENOS,RET.DE CAM.,CONCEPTO: S.E.N.A.S.A.G.,DEP.: CAJA PETROLERA DE SALUD OFICINA CENTRAL , PROCEDENCIA: BANCO UNION S.A., CHEQUE: 21666, FECHA DE EMISION:19/04/2024</t>
  </si>
  <si>
    <t>00389032001 DEP.DE CHEQ.AJENOS,RET.DE CAM.,CONCEPTO: DESCUENTO POR LICENCIAS SIN GOCE DE HABER REG COCHABAMBA,DEP.: NAABOL/COCHABAMBA , PROCEDENCIA: BANCO UNION S.A., CHEQUE: 585, FECHA DE EMISION:18/04/2024</t>
  </si>
  <si>
    <t>00294014101 DEP.DE CHEQ.AJENOS,RET.DE CAM.,CONCEPTO: UNIVERSIDAD INDIGENA BOLIVIANA (TUPAK KATARI),DEP.: CAJA PETROLERA DE SALUD OFICINA CENTRAL , PROCEDENCIA: BANCO UNION S.A., CHEQUE: 21680, FECHA DE EMISION:19/04/2024</t>
  </si>
  <si>
    <t>00389022001 DEP.DE CHEQ.AJENOS,RET.DE CAM.,CONCEPTO: DESCUENTO POR LICENCIAS SIN GOCE DE HABER REG LA PAZ,DEP.: NAABOL/LA PAZ , PROCEDENCIA: BANCO UNION S.A., CHEQUE: 584, FECHA DE EMISION:18/04/2024</t>
  </si>
  <si>
    <t>00155012001 DEP.DE CHEQ.AJENOS,RET.DE CAM.,CONCEPTO: D.I.R.N.O.P.L.U.,DEP.: CAJA PETROLERA DE SALUD OFICINA CENTRAL , PROCEDENCIA: BANCO UNION S.A., CHEQUE: 21681, FECHA DE EMISION:19/04/2024</t>
  </si>
  <si>
    <t>00862012001 DEP.DE CHEQ.AJENOS,RET.DE CAM.,CONCEPTO: F.N.D.R.,DEP.: CAJA PETROLERA DE SALUD OFICINA CENTRAL , PROCEDENCIA: BANCO UNION S.A., CHEQUE: 21682, FECHA DE EMISION:19/04/2024</t>
  </si>
  <si>
    <t>00389012001 DEP.DE CHEQ.AJENOS,RET.DE CAM.,CONCEPTO: DESCUENTO POR LICENCIAS SIN GOCE DE HABER OFICINA CENTRAL DIC,DEP.: NAABOL/CENTRAL , PROCEDENCIA: BANCO UNION S.A., CHEQUE: 583, FECHA DE EMISION:18/04/2024</t>
  </si>
  <si>
    <t>00099021001 DEP.DE CHEQ.AJENOS,RET.DE CAM.,CONCEPTO: S.E.P.M.U.D.,DEP.: CAJA PETROLERA DE SALUD OFICINA CENTRAL , PROCEDENCIA: BANCO UNION S.A., CHEQUE: 21710, FECHA DE EMISION:19/04/2024</t>
  </si>
  <si>
    <t>00597019202 DEP.DE CHEQ.AJENOS,RET.DE CAM.,CONCEPTO: YACIMIENTOS DE LITIOS BOLIVIANOS,DEP.: CAJA PETROLERA DE SALUD OFICINA CENTRAL , PROCEDENCIA: BANCO UNION S.A., CHEQUE: 21684, FECHA DE EMISION:19/04/2024</t>
  </si>
  <si>
    <t>00385014201 DEP.DE CHEQ.AJENOS,RET.DE CAM.,CONCEPTO: A.S.U.S.S.,DEP.: CAJA PETROLERA DE SALUD OFICINA CENTRAL , PROCEDENCIA: BANCO UNION S.A., CHEQUE: 21669, FECHA DE EMISION:19/04/2024</t>
  </si>
  <si>
    <t>00099021001 DEP.DE CHEQ.AJENOS,RET.DE CAM.,CONCEPTO: A.E.M.P.,DEP.: CAJA PETROLERA DE SALUD OFICINA CENTRAL , PROCEDENCIA: BANCO UNION S.A., CHEQUE: 21671, FECHA DE EMISION:19/04/2024</t>
  </si>
  <si>
    <t>00099021001 DEP.DE CHEQ.AJENOS,RET.DE CAM.,CONCEPTO: A.G.E.T.I.C.,DEP.: CAJA PETROLERA DE SALUD OFICINA CENTRAL , PROCEDENCIA: BANCO UNION S.A., CHEQUE: 21670, FECHA DE EMISION:19/04/2024</t>
  </si>
  <si>
    <t>00099021001 DEP.DE CHEQ.AJENOS,RET.DE CAM.,CONCEPTO: HONORABLE CAMARA DE SENADORES,DEP.: CAJA PETROLERA DE SALUD OFICINA CENTRAL , PROCEDENCIA: BANCO UNION S.A., CHEQUE: 21672, FECHA DE EMISION:19/04/2024</t>
  </si>
  <si>
    <t>00099021001 DEP.DE CHEQ.AJENOS,RET.DE CAM.,CONCEPTO: AUTORIDAD DE IMPUGNACION TRIBUTARIA,DEP.: CAJA PETROLERA DE SALUD OFICINA CENTRAL , PROCEDENCIA: BANCO UNION S.A., CHEQUE: 21675, FECHA DE EMISION:19/04/2024</t>
  </si>
  <si>
    <t>00099021001 DEP.DE CHEQ.AJENOS,RET.DE CAM.,CONCEPTO: O.F.E.P.,DEP.: CAJA PETROLERA DE SALUD OFICINA CENTRAL , PROCEDENCIA: BANCO UNION S.A., CHEQUE: 21677, FECHA DE EMISION:19/04/2024</t>
  </si>
  <si>
    <t>00373024101 DEP.DE CHEQ.AJENOS,RET.DE CAM.,CONCEPTO: FONDO DESARROLLO INDIGENA,DEP.: CAJA PETROLERA DE SALUD OFICINA CENTRAL , PROCEDENCIA: BANCO UNION S.A., CHEQUE: 21678, FECHA DE EMISION:19/04/2024</t>
  </si>
  <si>
    <t>00099021001 DEPOSITO DE EFECTIVO, DEPOSITANTE: INGRID PATRICIA GUZMAN FERNANDEZ, CONCEPTO: PAGO DE SERVICIO DE AGUA POTABLE OFICINAS PRONASSLE LA PAZ, CUENTA DE DEPOSITO: CUENTA UNICA DEL TESORO/DJBR</t>
  </si>
  <si>
    <t>00046171101 DEPOSITO DE EFECTIVO, DEPOSITANTE: SIMEDICAST DISTRIBUIDORA DE MEDICAMENTOS SRL, CONCEPTO: MULTA POR FALTA DE REGENTE Y REINSCRIPCION R.A. S/50 SANCION JURIDICA, CUENTA DE DEPOSITO: CUENTA UNICA DEL TESORO</t>
  </si>
  <si>
    <t>00099021001 DEPOSITO DE EFECTIVO, DEPOSITANTE: ASFI/ EDUARDO A. APAZA GIRONDA, CONCEPTO: DEVOLUCION DEL PASAJE AEREO - BILLETE ELECTRONICO N° 9306076521315 EMITIDO EL 19/01/2024, CUENTA DE DEPOSITO: CUENTA UNICA DEL TESORO</t>
  </si>
  <si>
    <t>00342012001 DEP.DE CHEQ.AJENOS,RET.DE CAM.,CONCEPTO: EJECUCION DE GARANTIA DE SERIEDAD DE PROPUESTA N°218331 ORURO,DEP.: AGENCIA ESTATAL DE VIVIENDA , PROCEDENCIA: BANCO UNION S.A., CHEQUE: 567, FECHA DE EMISION:09/04/2024</t>
  </si>
  <si>
    <t>00342012001 DEP.DE CHEQ.AJENOS,RET.DE CAM.,CONCEPTO: DEVOLUCION DE PAGO EN DEMASIA DE UN DIA DE VACACION R39,DEP.: AGENCIA ESTATAL DE VIVIENDA , PROCEDENCIA: BANCO UNION S.A., CHEQUE: 566, FECHA DE EMISION:08/04/2024</t>
  </si>
  <si>
    <t>00342012001 DEP.DE CHEQ.AJENOS,RET.DE CAM.,CONCEPTO: DEVOLUCION POR FALTA DE COBRO DE MULTAS POR INCUMPLIMIENTO R22,DEP.: AGENCIA ESTATAL DE VIVIENDA , PROCEDENCIA: BANCO UNION S.A., CHEQUE: 570, FECHA DE EMISION:10/04/2024</t>
  </si>
  <si>
    <t>00016011101 DEPOSITO DE EFECTIVO, DEPOSITANTE: GINELBA JANISSE MIRONES VIDAL, CONCEPTO: SALON AVELINO SIÑANI, CUENTA DE DEPOSITO: CUENTA UNICA DEL TESORO</t>
  </si>
  <si>
    <t>00046171101 DEPOSITO DE EFECTIVO, DEPOSITANTE: IMPLAMED SRL, CONCEPTO: SANCION AGEMED, CUENTA DE DEPOSITO: CUENTA UNICA DEL TESORO</t>
  </si>
  <si>
    <t>00099021001 DEPOSITO DE EFECTIVO, DEPOSITANTE: PFEO-QUILO ROCABADO RAUL E., CONCEPTO: POR DEVOLUCION PAGO REALIZADO POR ERROR DEL PFEO MES DE MARZO 2024 C31 N°30, CUENTA DE DEPOSITO: CUENTA UNICA DEL TESORO</t>
  </si>
  <si>
    <t>00599042002 DEPOSITO DE EFECTIVO, DEPOSITANTE: EMPRESA BOLIVIANA DE ALIMENTOS Y DERIVADOS EBA, CONCEPTO: DEVOLUCION FONDOS EN AVANCE PARA CAPACITACIONES MUNICIPIOS CHUQUISACA RECURSOS NO UTILIZADOS, CUENTA DE DEPOSITO: CUENTA UNICA DEL TESORO</t>
  </si>
  <si>
    <t>00099021001 DEPOSITO DE EFECTIVO, DEPOSITANTE: LUZ NOEMY CESPEDES CHOQUE, CONCEPTO: PAGO DE CREDITO DE CHIP CORPORATIVO QUE PASÓ A SER CHIP PERSONAL, CUENTA DE DEPOSITO: CUENTA UNICA DEL TESORO/DJBR</t>
  </si>
  <si>
    <t>NUMERO DE LIBRETA CUT: 00099021001 OPERACIÓN E75 TRANSFERENCIA DE LA CUENTA FISCAL BUN A LA CUT EN MN TRANSF.FDOS.AL.BCB.GOBIERNO AUTONOMO MUNICIPAL DE BOLPEBRA CITE: GAM/MAE/MMR/NÂ° 038 CUENTA CUT 3987 LIBRETA NÂ° 00099021001</t>
  </si>
  <si>
    <t>NUMERO DE LIBRETA CUT: 00086014407 OPERACIÓN E75 TRANSFERENCIA DE LA CUENTA FISCAL BUN A LA CUT EN MN TRANSF.FDOS.AL.BCB.GOBIERNO AUTONOMO MUNICIPAL DE BOLPEBRA CITE: GAM/MAE/MMR/NÂ° 037 CUENTA CUT 3987 LIBRETA NÂ° 00086014407</t>
  </si>
  <si>
    <t>NUMERO DE LIBRETA CUT: 00086014407 OPERACIÓN E75 TRANSFERENCIA DE LA CUENTA FISCAL BUN A LA CUT EN MN TRANSF.FDOS.AL.BCB.GOBIERNO AUTONOMO MUNICIPAL DE FILADELFIA CITE: GAMFIL-UAF 028/2024 CUENTA CUT 3987 LIBRETA NÂ° 00086014407</t>
  </si>
  <si>
    <t>COBRO COSTOS DE PAPELERIA SEGUN TRANSFERENCIA DEL EXTERIOR POR ORDEN DE MGAS COMERCIALIZADORA DE GAS (BRAZIL RIO DE JANEIRO) REF.: CRED INV ND MC 02/24 FECHA VALOR 19/04/2024 LIB. 00513012007 YPFB - RECURSOS NACIONALIZACIÓN</t>
  </si>
  <si>
    <t>REGULARIZACION DE TRANSFERENCIA DEL EXTERIOR SEGUN SWIFT NO.5853 DE FECHA 19/04/2024 ORDENANTE: CONSULADO GENERAL DE BOLIVIA (BUENOS AIRES ARGENTINA) REF.: GOVERNMENT SERVI (20240416-00261682) LIB. 00340012005 SEGIP - RECAUDACION EXTERIOR - CEDULAS DE IDENTIDAD</t>
  </si>
  <si>
    <t>COBRO COSTOS DE PAPELERIA SEGUN TRANSFERENCIA DEL EXTERIOR POR ORDEN DE ENERGÍA ARGENTINA S.A. REF.: INV FC 153-24 ND 124-24 GAS NATURAL FECHA VALOR 19/04/2024 LIB. 00513012007 YPFB - RECURSOS NACIONALIZACIÓN</t>
  </si>
  <si>
    <t>COBRO COSTOS DE PAPELERIA POR REGULARIZACION DE TRANSFERENCIA DEL EXTERIOR POR ORDEN DE CONSULADO GENERAL DE BOLIVIA (BUENOS AIRES ARGENTINA) REF.: GOVERNMENT SERVI (20240416-00261682) LIB. 00340012003 RECAUDACION EXTRANJERIA - C.I. -L.C.</t>
  </si>
  <si>
    <t>COBRO COSTOS DE PAPELERIA SEGUN TRANSFERENCIA DEL EXTERIOR POR ORDEN DE MGAS COMERCIALIZADORA DE GAS (BRAZIL RIO DE JANEIRO) REF.: CRED 4922599.21012 FECHA VALOR 19/04/2024 LIB. 00513012007 YPFB - RECURSOS NACIONALIZACIÓN</t>
  </si>
  <si>
    <t>||TRANSFERENCIA DE FONDOS S/G MENSAJE SWIFT NRO. 6048 EN ATENCION A NOTA: DGAC/10571/2024 DE F.14/3/2024 (HRE-TGL-4549) ENVIADO POR LA DIRECCION GENERAL DE AERONAUTICA CIVIL (SECTOR PÚBLICO). DEBITO DE LA LIBRETA 00117012001 DGAC, REPOSICION ÚTILES DE ESCRITORIO.</t>
  </si>
  <si>
    <t>00046024204 DEPOSITO DE EFECTIVO, DEPOSITANTE: FREDDY TAMAYO MSYD, CONCEPTO: REVERSION PAGO DE PLANILLAS  POR VIAJE TERRESTRES INTERDEPARTAMENTALES, CUENTA DE DEPOSITO: CUENTA UNICA DEL TESORO</t>
  </si>
  <si>
    <t>00041031107 DEPOSITO DE EFECTIVO, DEPOSITANTE: WILLY CRUZ CHOQUE, CONCEPTO: DEVOLUCION POR GASTOS DE TASA DE RODAJE, CUENTA DE DEPOSITO: CUENTA UNICA DEL TESORO</t>
  </si>
  <si>
    <t>00290012001 DEP.DE CHEQ.AJENOS,RET.DE CAM.,CONCEPTO: TRAMITE N°10072143 PARA REGISTRO COMO OTROS INGRESOS,DEP.: SERVICIO DE IMPUESTOS NACIONALES , PROCEDENCIA: BANCO UNION S.A., CHEQUE: 7561, FECHA DE EMISION:12/04/2024</t>
  </si>
  <si>
    <t>00099021001 DEPOSITO DE EFECTIVO, DEPOSITANTE: VLADIMIR LUPA SALAMANCA, CONCEPTO: PAGO POR TELEFONIA, CUENTA DE DEPOSITO: CUENTA UNICA DEL TESORO/DJBR</t>
  </si>
  <si>
    <t>00591012001 DEP.DE CHEQ.AJENOS,RET.DE CAM.,CONCEPTO: DEP PAGO ALQUILERES LOCALES Y ESP PUBLICITARIOS GESTION 2023 S/G HR MT/2023-05119,DEP.: EMP. ESTATAL DE TRANSP. POR CABLE MI TELEFERICO</t>
  </si>
  <si>
    <t>00070011102 DEP.DE CHEQ.AJENOS,RET.DE CAM.,CONCEPTO: DEPÓSITO POR HELBERT CARLOS ARDILES PINTO, SEGUN INF AUD INTERNA MTEPS-UAI-13/21 HR MTEPS/2024-05963,DEP.: MINISTERIO DE TRABAJO EMPLEO Y PREVISION SOCIAL</t>
  </si>
  <si>
    <t>00070011102 DEP.DE CHEQ.AJENOS,RET.DE CAM.,CONCEPTO: DEPÓSITO REALIZADO POR LUIS CARDOZO, SEGUN INF AUD INTERNA MTEPS-UAI 13/21 HR MTEPS/2024-05963,DEP.: MINISTERIO DE TRABAJO EMPLEO Y PREVISION SOCIAL</t>
  </si>
  <si>
    <t>00580012001 DEP.DE CHEQ.AJENOS,RET.DE CAM.,CONCEPTO: DEV. 13% CREDITO FISCAL IVA FACTURAS NO DECLARADAS,DEP.: DEPÓSITOS ADUANEROS BOLIVIANOS , PROCEDENCIA: BANCO UNION S.A., CHEQUE: 1376, FECHA DE EMISION:18/04/2024</t>
  </si>
  <si>
    <t>00099021001 DEP.DE CHEQ.AJENOS,RET.DE CAM.,CONCEPTO: DAVID VASQUEZ VISCARRA,DEP.: BANCO UNION S.A. , PROCEDENCIA: BANCO UNION S.A., CHEQUE: 202469, FECHA DE EMISION:22/04/2024</t>
  </si>
  <si>
    <t>00347012002 DEPOSITO DE EFECTIVO, DEPOSITANTE: AFCOOP - DCF, CONCEPTO: DEVOLUCION POR RETENCION DE FONDO EN AVANCE PARA CURSO DE CAPACITACION, CUENTA DE DEPOSITO: CUENTA UNICA DEL TESORO</t>
  </si>
  <si>
    <t>00099021001 DEPOSITO DE EFECTIVO, DEPOSITANTE: ALEXANDER GONZALES CANDIA, CONCEPTO: N° DE PREVENTIVO 478, CUENTA DE DEPOSITO: CUENTA UNICA DEL TESORO/DJBR</t>
  </si>
  <si>
    <t>00099021001 DEPOSITO DE EFECTIVO, DEPOSITANTE: ARIEL ROCABADO URZAGASTE, CONCEPTO: REVERSION DE BOLETA HABER MENSUAL, CUENTA DE DEPOSITO: CUENTA UNICA DEL TESORO</t>
  </si>
  <si>
    <t>00423012001 DEP.DE CHEQ.AJENOS,RET.DE CAM.,CONCEPTO: CONVENIO INTERINSTITUCIONAL,DEP.: UNIVALLE S.A. , PROCEDENCIA: BANCO NACIONAL DE BOLIVIA S.A., CHEQUE: 4754, FECHA DE EMISION:17/04/2024</t>
  </si>
  <si>
    <t>00423012001 DEP.DE CHEQ.AJENOS,RET.DE CAM.,CONCEPTO: CONVENIO INTERINSTITUCIONAL,DEP.: UNIVALLE S.A. , PROCEDENCIA: BANCO NACIONAL DE BOLIVIA S.A., CHEQUE: 4755, FECHA DE EMISION:17/04/2024</t>
  </si>
  <si>
    <t>00099031004 DEPOSITO DE EFECTIVO, DEPOSITANTE: MINISTERIO DE ECONOMIA Y FINANZAS PUBLICAS, CONCEPTO: POR ANULACION DE NOCRE, CUENTA DE DEPOSITO: CUENTA UNICA DEL TESORO</t>
  </si>
  <si>
    <t>00660012006 DEP.DE CHEQ.AJENOS,RET.DE CAM.,CONCEPTO: RECUPERACION POR EXTRAVIO DE CREDENCIAL NERCY LISBETH ROJAS INFANTE,DEP.: ORGANO JUDICIAL DAF-LA PAZ , PROCEDENCIA: BANCO UNION S.A., CHEQUE: 3032, FECHA DE EMISION:11/04/2024</t>
  </si>
  <si>
    <t>00046171101 DEPOSITO DE EFECTIVO, DEPOSITANTE: DISMEDISUR SRL, CONCEPTO: MULTA SEGUN RESOLUCION ADMINISTRATIVA N° S/03, CUENTA DE DEPOSITO: CUENTA UNICA DEL TESORO</t>
  </si>
  <si>
    <t>00099021001 DEPOSITO DE EFECTIVO, DEPOSITANTE: PORFIRIO LIMACHI, CONCEPTO: COBRO INDEBIDO-DEVOLUCION, CUENTA DE DEPOSITO: CUENTA UNICA DEL TESORO</t>
  </si>
  <si>
    <t>00099021001 DEPOSITO DE EFECTIVO, DEPOSITANTE: SILEZ BAZAN CESAR ADALID, CONCEPTO: DEVOLUCION DE VIATICO SILEZ BAZAN CESAR ADALID DEVENGADO N°108, CUENTA DE DEPOSITO: CUENTA UNICA DEL TESORO</t>
  </si>
  <si>
    <t>00099021001 DEPOSITO DE EFECTIVO, DEPOSITANTE: ALAN FERNANDO BARRIENTOS FIGUEROA, CONCEPTO: DEVOLUCION DE VIATICO ALAN FERNANDO BARRIENTOS, DEVENGADO N°107, CUENTA DE DEPOSITO: CUENTA UNICA DEL TESORO</t>
  </si>
  <si>
    <t>00590012001 DEPOSITO DE EFECTIVO, DEPOSITANTE: JOSE LUIS SEGUNDO CALLEJAS, CONCEPTO: DEVOLUCION DE RECURSOS POR FALTANTE DE VALES DE COMBUSTIBLE, CUENTA DE DEPOSITO: CUENTA UNICA DEL TESORO</t>
  </si>
  <si>
    <t>||TRANSFERENCIA DE RECURSOS A LA FUNDACION CULTURAL DEL BCB,POR EL 2DO TRIMESTRE-24(4TO DESEMBOLSO)-INVERSION PARA LA EJECUCION PROYECTO AMPL.CENTRO CULTURAL MUSEO NUÑEZ DEL PRADO-LP.S/G BCB-GADM-SCONT-DAF-INF-2024-74,FC-BCB-PDCIA.N°572/2024.AUTORIZ.DE LA GADM.BCB-HRE-TGL-2024-6139 TRANSFERENCIA A LA LIBRETA 293144202 FC-BCB PROYECTOS RESTAU.CC-MMNP Y AMP.CC.MMNP-LA PAZ</t>
  </si>
  <si>
    <t>COBRO COSTOS DE PAPELERIA SEGUN TRANSFERENCIA DEL EXTERIOR POR ORDEN DE TRADENER LIMITADA (BRAZIL CURITIBA) REF.: CRED INV PPA TD 01 24 FECHA VALOR 19/04/2024 LIB. 00513012007 YPFB - RECURSOS NACIONALIZACIÓN</t>
  </si>
  <si>
    <t>COBRO COSTOS DE PAPELERIA SEGUN TRANSFERENCIA DEL EXTERIOR POR ORDEN DE MGAS COMERCIALIZADORA DE GAS (BRAZIL RIO DE JANEIRO) REF.: CRED INV EXB MC 06/24, EXB MCC 06/24 FECHA VALOR 19/04/2024 LIB. 00513012007 YPFB - RECURSOS NACIONALIZACIÓN</t>
  </si>
  <si>
    <t>NUMERO DE LIBRETA CUT: 00153018004 OPERACIÓN E18 TRANSFERENCIA DEL SISTEMA FINANCIERO POR CUENTA DE TERCEROS A LA CUT SOL. ESC. UNDP REPRESENTATIVE IN BOLIVIA</t>
  </si>
  <si>
    <t>PAGO A CAF PRÉSTAMO CFA005702 VCTO. 22-04-2024 POR CUENTA DE TGN , NTI. 018550 VALOR 22-04-2024 CAPITAL USD 9.164.110,97 INTERESES USD 3.137.461,69 CTA. 3987 CUENTA UNICA DEL TESORO LIB. 00099021001 REF.: COMISIONES BANCARIAS</t>
  </si>
  <si>
    <t>PAGO A CAF PRÉSTAMO CFA007357 VCTO. 22-04-2024 POR CUENTA DE TGN , NTI. 018551 VALOR 22-04-2024 CAPITAL USD 3.324.662,16 INTERESES USD 1.565.086,38 CTA. 3987 CUENTA UNICA DEL TESORO LIB. 00099021001 REF.: COMISIONES BANCARIAS</t>
  </si>
  <si>
    <t>PAGO A BID PRÉSTAMO 2822/BL-BO VCTO. 22-04-2024 POR CUENTA DE TGN , NTI. 018631 VALOR 22-04-2024 INTERESES USD 8.759,30 CTA. 3987 CUENTA UNICA DEL TESORO LIB. 00099021001 REF.: COMISIONES BANCARIAS</t>
  </si>
  <si>
    <t>PAGO A BID PRÉSTAMO 2822/BL-BO VCTO. 22-04-2024 POR CUENTA DE TGN , NTI. 018630 VALOR 22-04-2024 CAPITAL USD 588.333,33 INTERESES USD 398.347,71 CTA. 3987 CUENTA UNICA DEL TESORO LIB. 00099021001 REF.: COMISIONES BANCARIAS</t>
  </si>
  <si>
    <t>PAGO A FONPLATA PRÉSTAMO BOL 27/2016 VCTO. 22-04-2024 POR CUENTA DE TGN , NTI. 018758 VALOR 22-04-2024 CAPITAL USD 956.049,25 INTERESES USD 654.406,00 COMISIONES USD 72.615,69 CTA. 3987 CUENTA UNICA DEL TESORO LIB. 00099021001 REF.: COMISIONES BANCARIAS</t>
  </si>
  <si>
    <t>00041031107 DEPOSITO DE EFECTIVO, DEPOSITANTE: JORGE ALFREDO LUQUE CARI, CONCEPTO: DEVOLUCION DE RECURSOS NO GASTADOS  PSAJES, CUENTA DE DEPOSITO: CUENTA UNICA DEL TESORO</t>
  </si>
  <si>
    <t>00099021001 DEPOSITO DE EFECTIVO, DEPOSITANTE: JESUS JUAN SALAS GONZALES, CONCEPTO: PASE DE ACCESO MAGNETICO TARJETA, CUENTA DE DEPOSITO: CUENTA UNICA DEL TESORO/DJBR</t>
  </si>
  <si>
    <t>00099021001 DEPOSITO DE EFECTIVO, DEPOSITANTE: GUSTAVO POMA MATTA, CONCEPTO: DEVOLUCION DE SALARIO NO JUSTIFICADO, CUENTA DE DEPOSITO: CUENTA UNICA DEL TESORO/DJBR</t>
  </si>
  <si>
    <t>00132042002 DEPOSITO DE EFECTIVO, DEPOSITANTE: OMAR W. CONDORI  SEA, CONCEPTO: DEVOLUCION DE FONDOS EN AVANCE C31 154, CUENTA DE DEPOSITO: CUENTA UNICA DEL TESORO</t>
  </si>
  <si>
    <t>00099021001 DEPOSITO DE EFECTIVO, DEPOSITANTE: LOURDES ALIAGA ZAPATA, CONCEPTO: DOBLE PERCEPCION DEL MES DE ABRIL 2024, CUENTA DE DEPOSITO: CUENTA UNICA DEL TESORO</t>
  </si>
  <si>
    <t>00070011102 DEP.DE CHEQ.AJENOS,RET.DE CAM.,CONCEPTO: DEVOLUCION DE PASAJES DE BOA GESTION 2023,SEGUN H.R. MTEPS/2024 - 06186,DEP.: MINISTERIO DE TRABAJO EMPLEO Y PREVISION SOCIAL , PROCEDENCIA: BANCO UNION S.A., CHEQUE: 11253, FECHA DE EMISION:22/04/2024</t>
  </si>
  <si>
    <t>00099021001 DEP.DE CHEQ.AJENOS,RET.DE CAM.,CONCEPTO: CAROLINA ALDANA SILVA,DEP.: BANCO UNION S.A. , PROCEDENCIA: BANCO UNION S.A., CHEQUE: 202470, FECHA DE EMISION:23/04/2024</t>
  </si>
  <si>
    <t>00053014101 DEPOSITO DE EFECTIVO, DEPOSITANTE: ROBERTO SANTIAGO ZUBIETA DAVEZIES CI: 5642684, CONCEPTO: DEVOLUCION DE MEDIO DIA DE VIATICOS, CUENTA DE DEPOSITO: CUENTA UNICA DEL TESORO</t>
  </si>
  <si>
    <t>00041041105 DEP.DE CHEQ.AJENOS,RET.DE CAM.,CONCEPTO: DEVOLUCIONES DE LOS DEPÓSITOS NO IDENTIFICADOS Y POR MULTAS A FAVOR DE PRO BOLIVIA,DEP.: PRO-BOLIVIA , PROCEDENCIA: BANCO UNION S.A., CHEQUE: 709, FECHA DE EMISION:19/04/2024</t>
  </si>
  <si>
    <t>00041041103 DEP.DE CHEQ.AJENOS,RET.DE CAM.,CONCEPTO: DEVOLUCIONES DE LOS DEPÓSITOS NO IDENTIFICADOS Y POR MULTAS A FAVOR DE PRO BOLIVIA,DEP.: PRO-BOLIVIA , PROCEDENCIA: BANCO UNION S.A., CHEQUE: 711, FECHA DE EMISION:19/04/2024</t>
  </si>
  <si>
    <t>00041041104 DEP.DE CHEQ.AJENOS,RET.DE CAM.,CONCEPTO: DEVOLUCIONES DE LOS DEPÓSITOS NO IDENTIFICADOS Y POR MULTAS A FAVOR DE PRO BOLIVIA,DEP.: PRO-BOLIVIA , PROCEDENCIA: BANCO UNION S.A., CHEQUE: 708, FECHA DE EMISION:19/04/2024</t>
  </si>
  <si>
    <t>00099021001 DEP.DE CHEQ.AJENOS,RET.DE CAM.,CONCEPTO: DEPÓSITOS CORRESPONDIENTE A LA DEUDA DE LA CAJA NACIONAL DE SALUD DE MONICA ALEJANDRA PANDO SOLARES,DEP.: MONICA ALEJANDRA PANDO SOLARES</t>
  </si>
  <si>
    <t>00099021001 DEP.DE CHEQ.AJENOS,RET.DE CAM.,CONCEPTO: DEPÓSITO CORRESPONDIENTE A LA DEUDA DE LA CAJA NACIONAL DE SALUD DE MAURICIO OSSMAN MAMANI PACHECO,DEP.: MAURICIO OSSMAN MAMANI PACHECO</t>
  </si>
  <si>
    <t>00099021001 DEP.DE CHEQ.AJENOS,RET.DE CAM.,CONCEPTO: PAGO POR INCAPACIDADES TEMPORALES REEMBOLSO MINISTERIO DE ECONOMIA Y FINANZAS  PUBLICAS,DEP.: CAJA NACIONAL DE SALUD , PROCEDENCIA: BANCO UNION S.A., CHEQUE: 35545, FECHA DE EMISION:23/04/2024</t>
  </si>
  <si>
    <t>00099021001 DEP.DE CHEQ.AJENOS,RET.DE CAM.,CONCEPTO: DEPÓSITO CORRESPONDIENTE A LA DEUDA DE LA CAJA NACIONAL DE SALUD DE ASUR ADNER ORIHUELA ARDAYA,DEP.: ASUR ADNER ORIHUELA ARDAYA , PROCEDENCIA: BANCO UNION S.A., CHEQUE: 712, FECHA DE EMISION:19/04/2024</t>
  </si>
  <si>
    <t>00099021001 DEP.DE CHEQ.AJENOS,RET.DE CAM.,CONCEPTO: DEPÓSITO CORRESPONDIENTE A LA DEUDA DE LA CAJA NACIONAL DE SALUD DE PABLO OCTAVIO CISNEROS AGUILAR,DEP.: PABLO OCTAVIO CISNEROS AGUILAR</t>
  </si>
  <si>
    <t>00865012001 DEPOSITO DE EFECTIVO, DEPOSITANTE: FONDESIF, CONCEPTO: DEVOLUCION PAGO SERVICIO DE FOTOCOPIAS, CUENTA DE DEPOSITO: CUENTA UNICA DEL TESORO</t>
  </si>
  <si>
    <t>00041044201 DEP.DE CHEQ.AJENOS,RET.DE CAM.,CONCEPTO: DEVOLUCION DE VIATICOS NO UTILIZADOS DE LUIS VLADIMIR VERA SANCHEZ,DEP.: LUIS VLADIMIR VERA SANCHEZ , PROCEDENCIA: BANCO UNION S.A., CHEQUE: 703, FECHA DE EMISION:19/04/2024</t>
  </si>
  <si>
    <t>00099031004 DEPOSITO DE EFECTIVO, DEPOSITANTE: MINISTERIO DE ECONOMIA Y FINANZAS PUBLICAS, CONCEPTO: POR ANULACION, CUENTA DE DEPOSITO: CUENTA UNICA DEL TESORO</t>
  </si>
  <si>
    <t>00099021001 DEP.DE CHEQ.AJENOS,RET.DE CAM.,CONCEPTO: PAGO POR DESCUENTO RECURSOS PUBLICOS,DEP.: CAJA NACIONAL DE SALUD , PROCEDENCIA: BANCO UNION S.A., CHEQUE: 75036, FECHA DE EMISION:22/04/2024</t>
  </si>
  <si>
    <t>00041044201 DEP.DE CHEQ.AJENOS,RET.DE CAM.,CONCEPTO: DEVOLUCION DE VIATICOS NO UTILIZADOS DE LENNY FERNANDEZ CACERES,DEP.: LENNY FERNANDEZ CACERES , PROCEDENCIA: BANCO UNION S.A., CHEQUE: 702, FECHA DE EMISION:19/04/2024</t>
  </si>
  <si>
    <t>00015011108 DEPOSITO DE EFECTIVO, DEPOSITANTE: JUBILADOS BANCA PRIVADA, CONCEPTO: PAGO SERVICIO DE AGUA POTABLE (20% FACTURA ABRIL 2024), CUENTA DE DEPOSITO: CUENTA UNICA DEL TESORO</t>
  </si>
  <si>
    <t>00078031108 DEP.DE CHEQ.AJENOS,RET.DE CAM.,CONCEPTO: DEPÓSITO POR EJECUCION DE BOLETA DE AMPLIAMIENTO DE CONTRATO  TALLER  GONI GAS,DEP.: EEC-GNV , PROCEDENCIA: BANCO UNION S.A., CHEQUE: 296, FECHA DE EMISION:17/04/2024</t>
  </si>
  <si>
    <t>00046171101 DEPOSITO DE EFECTIVO, DEPOSITANTE: DISTRIBUIDORA DE MEDICAMENTOS JHOSMAR, CONCEPTO: SANCION POR INCUMPLIMIENTO A LA NORMA, CUENTA DE DEPOSITO: CUENTA UNICA DEL TESORO</t>
  </si>
  <si>
    <t>00041031107 DEPOSITO DE EFECTIVO, DEPOSITANTE: HUMBERTO MARISCAL AUZA, CONCEPTO: DEVOLUCION DE VIATICOS NO UTILIZADOS, CUENTA DE DEPOSITO: CUENTA UNICA DEL TESORO</t>
  </si>
  <si>
    <t>00041031107 DEPOSITO DE EFECTIVO, DEPOSITANTE: BLADIMIR CARDOZO BENAVIDES, CONCEPTO: DEVOLUCION DE VIATICOS NO UTILIZADOS, CUENTA DE DEPOSITO: CUENTA UNICA DEL TESORO</t>
  </si>
  <si>
    <t>00099021001 DEPOSITO DE EFECTIVO, DEPOSITANTE: JESUS ALBERTO TROCHE QUISPE, CONCEPTO: DEVOLUCION DE PASAJE AEREO, CUENTA DE DEPOSITO: CUENTA UNICA DEL TESORO/DJBR</t>
  </si>
  <si>
    <t>00046171101 DEPOSITO DE EFECTIVO, DEPOSITANTE: MEDICALFACIL SRL, CONCEPTO: SANCION, CUENTA DE DEPOSITO: CUENTA UNICA DEL TESORO</t>
  </si>
  <si>
    <t>PAGO A FONPLATA PRÉSTAMO BOL 29/2017 VCTO. 23-04-2024 POR CUENTA DE TGN , NTI. 018765 VALOR 23-04-2024 CAPITAL USD 520.555,55 INTERESES USD 271.095,53 CTA. 3987 CUENTA UNICA DEL TESORO LIB. 00099021001 REF.: COMISIONES BANCARIAS</t>
  </si>
  <si>
    <t>||COMISION TRANSFERENCIA FDOS.AL EXTERIOR 0,10% S/USD 33.167,77 REEM. GASTOS COMUNICACIÓN BS220.- Y EMISION COMPROBANTE CONTABLE BS50.- REF: PAGO 36 LC I-2022-23 P/C ECEBOL A/F THYSSENKRUPP INDUSTRIAL SOLUTIONS SAU EN COMPLEMENTO A COMPROBANTE S-1090763 DE LA FECHA. LIB: 00132032001 ECEBOL - GESTION OPERATIVA REF: COMISIONES PAGO 36 LC I-2022-23.</t>
  </si>
  <si>
    <t>||AMPLIACION DE VALIDEZ 0,15% S/USD93.514.-POR 101 DIAS,COMISION ENMIENDA LC BS220.-REEMBS.GSTS.COMUNICACION BS220.-Y EMISION COMP.CONTABLE BS50.-,S/G NOTA SEDEM/GG/EV N° 0185/2024,15/04/2024.REF.:I-2023-41 P/C ENVIBOL A/F CHANGSHU BROTHER GLASS MOULD CO., LTD. LIB.00132072003 SEDEM-AMPL. PLANTA ENVASES DE VIDRIO EN ZUDAÑEZ-CH.REF.:COMIS.ENM.1 LC I-2023-41</t>
  </si>
  <si>
    <t>||COMISION TRANSFERENCIA FONDOS AL EXTERIOR 0,10% S/USD 196.850.- REEM. GASTOS COMUNICACION BS220.- Y EMISION COMPROBANTE CONTABLE BS50.- REF: PAGO 2 LC I-2023-56 P/C MHE EEC-GNV A/F FABER INDUSTRIE S.P.A. EN COMPLEMENTO A COMPROBANTE S-1090863 DE LA FECHA. LIB:00078034201 MHE-EEC-GNV FONDO DE CONVERSION DE VEHICULOS REF:COMISION PAGO 2 LC I-2023-56.</t>
  </si>
  <si>
    <t>||COMISION TRANSFERENCIA FONDOS AL EXTERIOR 0,10% S/USD 526.690,10 REEM. GASTOS COMUNICACION BS220.- Y EMISION COMPROBANTE CONTABLE BS50.- REF: PAGO 1 LC I-2023-51 P/C YPFB A/F MAKEEN GAS SOLUTIONS A/S EN COMPLEMENTO A COMPROBANTE S-1090868 DE LA FECHA. LIB:00513072001 YPFB-OPERACIONES GNRGD REF:COMISION PAGO 1 LC I-2023-51.</t>
  </si>
  <si>
    <t>00099021001 DEPOSITO DE EFECTIVO, DEPOSITANTE: UNIVERSIDAD MAYOR DE SAN ANDRES, CONCEPTO: PAGO DE SERV BASICOS A LA PROCURADURIA GRAL DEL ESTADO POR EL MES DE FEBRERO DE 2024, CUENTA DE DEPOSITO: CUENTA UNICA DEL TESORO</t>
  </si>
  <si>
    <t>00046171101 DEPOSITO DE EFECTIVO, DEPOSITANTE: SYROS CORP., CONCEPTO: SANCION JURIDICA, CUENTA DE DEPOSITO: CUENTA UNICA DEL TESORO</t>
  </si>
  <si>
    <t>00291012002 DEP.DE CHEQ.AJENOS,RET.DE CAM.,CONCEPTO: DEVOLUCION DE PASAJES AEREOS-REG TRAVEL SRL,DEP.: ADMINISTRADORA BOLIVIANA DE CARRETERAS , PROCEDENCIA: BANCO UNION S.A., CHEQUE: 17911, FECHA DE EMISION:15/04/2024</t>
  </si>
  <si>
    <t>00099021001 DEP.DE CHEQ.AJENOS,RET.DE CAM.,CONCEPTO: INCAPACIDAD TEMPORAL DE LA CAJA PETROLERA DE SALUD,DEP.: AUTORIDAD DE FISCALIZACION DEL JUEGO , PROCEDENCIA: BANCO UNION S.A., CHEQUE: 2880, FECHA DE EMISION:16/04/2024</t>
  </si>
  <si>
    <t>00373024105 DEP.DE CHEQ.AJENOS,RET.DE CAM.,CONCEPTO: DEVOLUCION DE RECURSOS NO EJECUTADOS PROYECTO CONSTRUCCION SISTEMA DE MICRORIEGO CHOJLLAPAMPA,DEP.: GOBIERNO AUTONOMO MUNICIPAL DE CHUMA</t>
  </si>
  <si>
    <t>00046171101 DEPOSITO DE EFECTIVO, DEPOSITANTE: TEQUIRLAB SRL, CONCEPTO: SANCION PECUNIARIA, CUENTA DE DEPOSITO: CUENTA UNICA DEL TESORO</t>
  </si>
  <si>
    <t>00016011101 DEPOSITO DE EFECTIVO, DEPOSITANTE: ANDRES GABRIEL ARCE VELASQUEZ, CONCEPTO: DEVOLUCION DE PASAJES, CUENTA DE DEPOSITO: CUENTA UNICA DEL TESORO</t>
  </si>
  <si>
    <t>00099021001 DEP.DE CHEQ.AJENOS,RET.DE CAM.,CONCEPTO: REVERSION AL TGN POR PAGO INDEBIDO BONO FRONTERA GESTION 2020 DEL PERSONAL DE LAS FUERZAS ARMADAS,DEP.: MINISTERIO DE DEFENSA , PROCEDENCIA: BANCO UNION S.A., CHEQUE: 21850, FECHA DE EMISION:23/04/2024</t>
  </si>
  <si>
    <t>00099021001 DEPOSITO DE EFECTIVO, DEPOSITANTE: ANTONIO AGUSTIN CONDORI PATTY, CONCEPTO: REPOSICION DE TARJETA VEHICULAR, CUENTA DE DEPOSITO: CUENTA UNICA DEL TESORO/DJBR</t>
  </si>
  <si>
    <t>00099021001 DEP.DE CHEQ.AJENOS,RET.DE CAM.,CONCEPTO: MARIANELA BARRIENTOS ROMERO,DEP.: BANCO UNION S.A. , PROCEDENCIA: BANCO UNION S.A., CHEQUE: 202471, FECHA DE EMISION:24/04/2024</t>
  </si>
  <si>
    <t>00099021001 DEP.DE CHEQ.AJENOS,RET.DE CAM.,CONCEPTO: DEVOLUCION DE PASAJES AEREOS INTERNACIONALES NO UTILIZADOS A SAO PAOLO -VICEMINISTERIO DE DEPORTES,DEP.: BOLIVIANA DE AVIACION , PROCEDENCIA: BANCO UNION S.A., CHEQUE: 17950, FECHA DE EMISION:24/04/2024</t>
  </si>
  <si>
    <t>00389022001 DEP.DE CHEQ.AJENOS,RET.DE CAM.,CONCEPTO: DESCUENTO POR LICENCIAS SIN GOCE DE HABER REG. LA PAZ,DEP.: NAABOL/LAPAZ , PROCEDENCIA: BANCO UNION S.A., CHEQUE: 594, FECHA DE EMISION:22/04/2024</t>
  </si>
  <si>
    <t>00389052001 DEP.DE CHEQ.AJENOS,RET.DE CAM.,CONCEPTO: DESCUENTO POR LICENCIAS SIN GICE DE HABER, REG.BENI,DEP.: NAABOL/BENI , PROCEDENCIA: BANCO UNION S.A., CHEQUE: 593, FECHA DE EMISION:22/04/2024</t>
  </si>
  <si>
    <t>00389032001 DEP.DE CHEQ.AJENOS,RET.DE CAM.,CONCEPTO: DESCUENTO POR LICENCIAS SIN GICE DE HABER, REG. COCHABAMBA,DEP.: NAABOL/COCHABAMBA , PROCEDENCIA: BANCO UNION S.A., CHEQUE: 592, FECHA DE EMISION:22/04/2024</t>
  </si>
  <si>
    <t>00389042001 DEP.DE CHEQ.AJENOS,RET.DE CAM.,CONCEPTO: DESCUENTO POR LICENCIAS SIN GICE DE HABER, REG. SANTA CRUZ,DEP.: NAABOL/SANTA CRUZ , PROCEDENCIA: BANCO UNION S.A., CHEQUE: 591, FECHA DE EMISION:22/04/2024</t>
  </si>
  <si>
    <t>00344012001 DEPOSITO DE EFECTIVO, DEPOSITANTE: VIVIANA BARRA  IRIONDO, CONCEPTO: DEVOLUCION DE RECURSOS ECONOMICO POR RENUNCIA AL  CARGO, CUENTA DE DEPOSITO: CUENTA UNICA DEL TESORO</t>
  </si>
  <si>
    <t>00587012001 DEPOSITO DE EFECTIVO, DEPOSITANTE: EBC-JOSE ANGEL CORI SANDON, CONCEPTO: DEVOLUCION AL COMPROBANTE N°180,2 DE LA GESTION 2024, CUENTA DE DEPOSITO: CUENTA UNICA DEL TESORO</t>
  </si>
  <si>
    <t>00041011103 DEP.DE CHEQ.AJENOS,RET.DE CAM.,CONCEPTO: TRANSFERENCIA DE RECURSOS POR LA EMISION DE AUTORIZACIONES PREVIAS DE IMPORTACION MARZO 2024,DEP.: MDPYEP , PROCEDENCIA: BANCO UNION S.A., CHEQUE: 1306, FECHA DE EMISION:22/04/2024</t>
  </si>
  <si>
    <t>00046171101 DEPOSITO DE EFECTIVO, DEPOSITANTE: ULTRABIONATURALS  SRL, CONCEPTO: PAGO  SANCION PECUNIARIA, CUENTA DE DEPOSITO: CUENTA UNICA DEL TESORO</t>
  </si>
  <si>
    <t>00041011104 DEP.DE CHEQ.AJENOS,RET.DE CAM.,CONCEPTO: TRANSFERENCIA DE RECURSOS POR LA EMISION DE SELLO HECHO EN BOLIVIA MES DE MARZO 2024,DEP.: MDPYEP , PROCEDENCIA: BANCO UNION S.A., CHEQUE: 1307, FECHA DE EMISION:22/04/2024</t>
  </si>
  <si>
    <t>00132072001 DEPOSITO DE EFECTIVO, DEPOSITANTE: GUIMER SULLCAMANI ROJAS, CONCEPTO: PAGO POR FACTURA NO DECLARADA DEL PREV PENDIENTE, CUENTA DE DEPOSITO: CUENTA UNICA DEL TESORO</t>
  </si>
  <si>
    <t>00046171101 DEPOSITO DE EFECTIVO, DEPOSITANTE: STERYMEB, CONCEPTO: SANCION PECUNARIA, CUENTA DE DEPOSITO: CUENTA UNICA DEL TESORO</t>
  </si>
  <si>
    <t>00595012002 DEP.DE CHEQ.AJENOS,RET.DE CAM.,CONCEPTO: SUBSIDIO  POR INCAPACIDAD TEMPORAL CORRESPONDIENTE AL MES DE NOVIEMBRE 2023,DEP.: CAJA DE SALUD DE LA BANCA PRIVADA , PROCEDENCIA: BANCO NACIONAL DE BOLIVIA S.A., CHEQUE: 7220296, FECHA DE EMISION:17/04/2024</t>
  </si>
  <si>
    <t>00660102001 DEP.DE CHEQ.AJENOS,RET.DE CAM.,CONCEPTO: DEVOLUCION DE VIATICOS ASIGNADOS,DEP.: ORGANO JUDICIAL-DISTRITO POTOSI , PROCEDENCIA: BANCO UNION S.A., CHEQUE: 474, FECHA DE EMISION:22/04/2024</t>
  </si>
  <si>
    <t>00595012002 DEP.DE CHEQ.AJENOS,RET.DE CAM.,CONCEPTO: SUBSIDIO POR INCAPACIDAD TEMPORAL CORRESPONDIENTE A OCTUBRE 2023,DEP.: CAJA DE SALUD DE LA BANCA PRIVADA , PROCEDENCIA: BANCO NACIONAL DE BOLIVIA S.A., CHEQUE: 7220124, FECHA DE EMISION:17/04/2024</t>
  </si>
  <si>
    <t>00099021001 DEPOSITO DE EFECTIVO, DEPOSITANTE: CYNTHIA FERNANDEZ FERNANDEZ, CONCEPTO: DEVOLUCION DE EXCEDENTE DE LLAMADAS POR EL MES DE MARZO 2024 INTERNO 3853, E1, CUENTA DE DEPOSITO: CUENTA UNICA DEL TESORO</t>
  </si>
  <si>
    <t>00206044302 DEPOSITO DE EFECTIVO, DEPOSITANTE: HECTOR HUGO ACARAPI CONDORI, CONCEPTO: DEVOLUCION DE HONORARIOS, CUENTA DE DEPOSITO: CUENTA UNICA DEL TESORO</t>
  </si>
  <si>
    <t>00099021001 DEPOSITO DE EFECTIVO, DEPOSITANTE: MINISTERIO DE DESARROLLO RURAL Y TIERRA, CONCEPTO: PAGO DE SERVICIO DE AGUA POTABLE EPSAS UC-CNAPE CORRESPONDIENTE AL MES DE FEBRERO, CUENTA DE DEPOSITO: CUENTA UNICA DEL TESORO</t>
  </si>
  <si>
    <t>00099021001 DEPOSITO DE EFECTIVO, DEPOSITANTE: MARIA SOLEDAD CHINO MAMANI CI6785524 LP, CONCEPTO: PAGO POR DEVOLUCION DE CONTRATO DGSU-016/2018 DE LA EX-BECARIA MARIA SOLEDAD CHINO MAMANI, CUENTA DE DEPOSITO: CUENTA UNICA DEL TESORO</t>
  </si>
  <si>
    <t>A:00373024108 A: 00373024108 Transferencia de recursos a requerimiento del Fondo de Desarrollo Indígena s/g CITE: FDI/DGE/EXT/N°0176/2024 y de acuerdo al Informe CITE: MEFP/VTCP/DGPOT/UPCFTGN/INF/Nº31/2024 para el Desembolso de recursos al Fondo de Desarrollo Indígena para programa y proyectos de los GAM, (H.R.2024-16763-R).</t>
  </si>
  <si>
    <t>A:00373024109 A: 00373024109 Transferencia de recursos a requerimiento del Fondo de Desarrollo Indígena s/g nota CITE: FDI/DGE/EXT/N°0176/2024 que corresponde al primer desembolso de programa y proyectos de la tercera y cuarta cartera de proyector del FDI y en virtud al Informe MEFP/VTCP/DGPOT/ UPCFTGN/INF/Nº31/2024 (H.R. 2024-16763-R).</t>
  </si>
  <si>
    <t>PAGO A FND PRÉSTAMO NDF-160 VCTO. 24-04-2024 POR CUENTA DE TGN , NTI. 018623 VALOR 24-04-2024 CAPITAL USD 133.259,15 INTERESES USD 10.414,47 CTA. 3987 CUENTA UNICA DEL TESORO LIB. 00099021001 REF.: COMISIONES BANCARIAS</t>
  </si>
  <si>
    <t>PAGO A FND PRÉSTAMO NDF-322 VCTO. 24-04-2024 POR CUENTA DE TGN , NTI. 018604 VALOR 24-04-2024 CAPITAL USD 130.373,62 INTERESES USD 14.058,25 CTA. 3987 CUENTA UNICA DEL TESORO LIB. 00099021001 REF.: COMISIONES BANCARIAS</t>
  </si>
  <si>
    <t>PAGO A FND PRÉSTAMO NDF-320 VCTO. 24-04-2024 POR CUENTA DE TGN , NTI. 018607 VALOR 24-04-2024 CAPITAL USD 35.452,74 INTERESES USD 3.822,75 CTA. 3987 CUENTA UNICA DEL TESORO LIB. 00099021001 REF.: COMISIONES BANCARIAS</t>
  </si>
  <si>
    <t>PAGO A FND PRÉSTAMO NDF 291 VCTO. 24-04-2024 POR CUENTA DE TGN , NTI. 018585 VALOR 24-04-2024 CAPITAL USD 69.718,23 INTERESES USD 7.258,89 CTA. 3987 CUENTA UNICA DEL TESORO LIB. 00099021001 REF.: COMISIONES BANCARIAS</t>
  </si>
  <si>
    <t>PAGO A CAF PRÉSTAMO CFA010968 VCTO. 24-04-2024 POR CUENTA DE TGN , NTI. 018546 VALOR 24-04-2024 INTERESES USD 3.862.164,17 CTA. 3987 CUENTA UNICA DEL TESORO LIB. 00099021001 REF.: COMISIONES BANCARIAS</t>
  </si>
  <si>
    <t>PAGO A CAF PRÉSTAMO CFA009609 VCTO. 24-04-2024 POR CUENTA DE TGN , NTI. 018545 VALOR 24-04-2024 CAPITAL USD 364.392,78 INTERESES USD 141.660,64 COMISIONES USD 24.362,39 CTA. 3987 CUENTA UNICA DEL TESORO LIB. 00099021001 REF.: COMISIONES BANCARIAS</t>
  </si>
  <si>
    <t>PAGO A FND PRÉSTAMO NFD - 45 VCTO. 24-04-2024 POR CUENTA DE TGN , NTI. 018588 VALOR 24-04-2024 CAPITAL EUR 96.216,93 INTERESES EUR 5.412,20 CTA. 3987 CUENTA UNICA DEL TESORO LIB. 00099021001 REF.: COMISIONES BANCARIAS</t>
  </si>
  <si>
    <t>PAGO A FND PRÉSTAMO NDF-157 VCTO. 24-04-2024 POR CUENTA DE TGN , NTI. 018590 VALOR 24-04-2024 CAPITAL USD 132.331,03 INTERESES USD 10.832,74 CTA. 3987 CUENTA UNICA DEL TESORO LIB. 00099021001 REF.: COMISIONES BANCARIAS</t>
  </si>
  <si>
    <t>COBRO DE OBLIGACIONES A LA NAVEGACIÓN AÉREA Y AEROPUERTOS BOLIVIANOS - NAABOL, PRÉSTAMO ICO 01020033.0 EQUIP. AEROPUERTO J. WILSTERMAN, VCTO. 24/04/2024, CUT 3987 LIBRETA Nº 00389012001 NAABOL - ADMINISTRACIÓN CENTRAL</t>
  </si>
  <si>
    <t>VENTA DE DIVISAS CON TRANSFERENCIA DE FONDOS A SOLICITUD DE MINISTERIO DE RELACIONES EXTERIORES SEGUN SOLICITUD 20672 REF: PLANILLA 32401 PAGO DE HABERES AL PERSONAL DE EMBAJADAS Y CONSULADOS CORRESPONDIENTE AL MES DE MARZO LIB. 00099021001 TGN-RECURSOS ORDINARIOS (3987)</t>
  </si>
  <si>
    <t>PAGO A FND PRÉSTAMO NDF 367 VCTO. 24-04-2024 POR CUENTA DE TGN , NTI. 018586 VALOR 24-04-2024 CAPITAL EUR 49.226,27 INTERESES EUR 6.830,14 CTA. 3987 CUENTA UNICA DEL TESORO LIB. 00099021001 REF.: COMISIONES BANCARIAS</t>
  </si>
  <si>
    <t>PAGO A FND PRÉSTAMO NDF-358 VCTO. 24-04-2024 POR CUENTA DE TGN , NTI. 018589 VALOR 24-04-2024 CAPITAL EUR 95.690,58 INTERESES EUR 13.635,91 CTA. 3987 CUENTA UNICA DEL TESORO LIB. 00099021001 REF.: COMISIONES BANCARIAS</t>
  </si>
  <si>
    <t>TRANSFERENCIA DEL EXTERIOR SEGUN SWIFT NO.6193 Y NO.6242 DE FECHA 24/04/2024 ORDENANTE: BOLIVIANA DE AVIACIÓN-BOA INC (DORAL FL) REF.: CRED INV 856 RFB 2883163 LIB. 00525012001 LBP-TRANSPORTES AEREOS BOLIVIANOS (4030001162)</t>
  </si>
  <si>
    <t>TRANSFERENCIA DEL EXTERIOR SEGUN SWIFT NO.6240 Y NO.6245 DE FECHA 24/04/2024 ORDENANTE: LITECH FZCO (AE/DXB) REF.: CRED URI PAYMENT FOR THE INV AT 05.04.2024 FOR CARBNONATE LITHIUM LIB. 00597012001 RECURSOS PROPIOS VENTAS YLB</t>
  </si>
  <si>
    <t>COBRO COSTOS DE PAPELERIA POR REGULARIZACION DE TRANSFERENCIA DEL EXTERIOR POR ORDEN DE PERMANENT COURT OF ARBITRATION (GRAVENHAGE) REF.: CASO CPA NO. 2020-47 LIB. 00099021001 TGN-RECURSOS ORDINARIOS (3987)</t>
  </si>
  <si>
    <t>COBRO COSTOS DE PAPELERIA SEGUN TRANSFERENCIA DEL EXTERIOR POR ORDEN DE FIDEICOMISO HERCO-CKM (LIMA PERU) REF.: CRED EMB 15-07 CISTERNAS CONT 48 ADENDAS FECHA VALOR 24/04/2024 LIB. 00513062002 YPFB - EXPORTACIÓN DE GLP Y OTROS-BOLIVIANOS</t>
  </si>
  <si>
    <t>COBRO COSTOS DE PAPELERIA SEGUN TRANSFERENCIA DEL EXTERIOR POR ORDEN DE LITECH FZCO (AE/DXB) REF.: CRED URI PAYMENT FOR THE INV AT 05.04.2024 FOR CARBNONATE LITHIUM LIB. 00597032001 YLB-COMERCIALIZACION DE DIVERSAS SALES</t>
  </si>
  <si>
    <t>COBRO COSTOS DE PAPELERIA SEGUN TRANSFERENCIA DEL EXTERIOR POR ORDEN DE SOLGAS SA (SAN BORJA LIMA PERU) REF.: CRED FACTURA 1626 FECHA VALOR 23/04/2024 LIB. 00513062002 YPFB - EXPORTACIÓN DE GLP Y OTROS-BOLIVIANOS</t>
  </si>
  <si>
    <t>COBRO COSTOS DE PAPELERIA SEGUN TRANSFERENCIA DEL EXTERIOR POR ORDEN DE COMPANHIA MATOGROSSENSE DE GAS (CUIABA BRASIL) REF.: CRED INV EXBTOPMT1424 FECHA VALOR 23/04/2024 LIB. 00513012007 YPFB - RECURSOS NACIONALIZACIÓN</t>
  </si>
  <si>
    <t>NUMERO DE LIBRETA CUT: 00132049201 OPERACIÓN E82 TRANSFERENCIA BDP FINPRO A LA CUT DESEMBOLSO N°14 FINPRO - OP20026 - IMPLEMENTACIÓN DE LA PLANTA DE BIOINSUMOS EN SANTA CRUZ</t>
  </si>
  <si>
    <t>COBRO COSTOS DE PAPELERIA SEGUN TRANSFERENCIA DEL EXTERIOR POR ORDEN DE COMPANHIA MATOGROSSENSE DE GAS (CUIABA BRASIL) REF.: CRED INV EXBMT2624 FECHA VALOR 23/04/2024 LIB. 00513012007 YPFB - RECURSOS NACIONALIZACIÓN</t>
  </si>
  <si>
    <t>||TRANSFERENCIA DE FONDOS S/G MENSAJES SWIFT NROS. 6253 Y 6251 DE LA FECHA Y NOTA CITE DGAC/10571/2024 DE F.14.03.2024 (HRE-TGL-4549) Y CORREO ELECTRONICO DE LA FECHA DE LA DIRECCION GENERAL DE AERONAUTICA CIVIL (SECTOR PÚBLICO). DEBITO DE LA LIBRETA 00117012001 DGAC, REPOSICIÓN DE ÚTILES DE ESCRITORIO.</t>
  </si>
  <si>
    <t>||TRANSFERENCIA DE FONDOS S/G. MENSAJES SWIFT NROS. 6191 Y 6189 DE LA FECHA, Y NOTA REMITIDA POR LA DIRECCIÓN GENERAL DE AERONAUTICA CIVIL CITE: DGAC/10571/2024 DE FECHA 14/03/2024 (HRE-TGL-4549) (SECTOR PÚBLICO). DÉBITO DE LA LIBRETA 00117012001 DGAC, REPOSICIÓN ÚTILES DE ESCRITORIO.</t>
  </si>
  <si>
    <t>TRANSFERENCIA DE FONDOS AL EXTERIOR A SOLICITUD DE MINISTERIO DE DEFENSA SEGUN SOLICITUD 20686 REF: TRANSFERENCIA VIA BCB A LA EMPRESA A Y S INTERNATIONAL SUPPLY INC POR LA ADQUISICION DE BIENES AERONAUTICOS PARA LA AERONAVE DEL EJERCITO DE BOLIVIA SOLICITADO POR EL GA 71 DE ACUERDO A PROCESO DE CON LIB. 00020041101 MINDEF - FUERZA AEREA BOLIVIANA INGRESOS VARIOS</t>
  </si>
  <si>
    <t>TRANSFERENCIA DE FONDOS AL EXTERIOR A SOLICITUD DE MINISTERIO DE DEFENSA SEGUN SOLICITUD 20687 REF: TRANSFERENCIA VIA BCB A LA EMPRESA PROFESSIONAL AVIATION SUPPORT CORP POR ADQUISICION DE BIENES AERONAUTICOS PARA LA AERONAVE DE LA FUERZA AEREA BOLIVIANA SOLICITADO POR EL GA 71 DE ACUERDO A DEL PROC LIB. 00020041101 MINDEF - FUERZA AEREA BOLIVIANA INGRESOS VARIOS</t>
  </si>
  <si>
    <t>00590012001 DEPOSITO DE EFECTIVO, DEPOSITANTE: SIXTO LIMACHI MAMANI, CONCEPTO: DEVOLUCION DE VIATICOS, CUENTA DE DEPOSITO: CUENTA UNICA DEL TESORO</t>
  </si>
  <si>
    <t>00290012001 DEP.DE CHEQ.AJENOS,RET.DE CAM.,CONCEPTO: TRAMITE N° 9963704 PARA REGISTRO COMO OTROS INGRESOS,DEP.: SERVICIO DE IMPUESTOS NACIONALES , PROCEDENCIA: BANCO UNION S.A., CHEQUE: 7572, FECHA DE EMISION:22/04/2024</t>
  </si>
  <si>
    <t>00099021001 DEPOSITO DE EFECTIVO, DEPOSITANTE: ARMANDO SARDINAS CRUZ CI 3707041-1T, CONCEPTO: DEVOLUCION DE SALARIO EXCEDENTAL AL PRESIDENTE MES ENERO 2023, CUENTA DE DEPOSITO: CUENTA UNICA DEL TESORO</t>
  </si>
  <si>
    <t>00099021001 DEPOSITO DE EFECTIVO, DEPOSITANTE: ARMANDO SARDINAS CRUZ CI 3707041-1T, CONCEPTO: DEVOLUCION DEL SALARIO EXCEDENTAL AL PRESIDENTE MES FEBRERO 2023, CUENTA DE DEPOSITO: CUENTA UNICA DEL TESORO</t>
  </si>
  <si>
    <t>00099021001 DEPOSITO DE EFECTIVO, DEPOSITANTE: ARMANDO SARDINAS CRUZ CI 3707041-1T, CONCEPTO: DEVOLUCION DEL SALARIO EXCEDENTAL AL PRESIDENTE MES MARZO 2023, CUENTA DE DEPOSITO: CUENTA UNICA DEL TESORO</t>
  </si>
  <si>
    <t>00099021001 DEPOSITO DE EFECTIVO, DEPOSITANTE: ARMANDO SARDINAS CRUZ CI 3707041-1T, CONCEPTO: DEVOLUCION DEL SALARIO EXCEDENTAL AL PRESIDENTE MES ABRIL 2023, CUENTA DE DEPOSITO: CUENTA UNICA DEL TESORO</t>
  </si>
  <si>
    <t>00099021001 DEPOSITO DE EFECTIVO, DEPOSITANTE: ARMANDO SARDINAS CRUZ CI 3707041-1T, CONCEPTO: DEVOLUCION DEL SALARIO EXCEDENTAL AL PRESIDENTE MES MAYO 2023, CUENTA DE DEPOSITO: CUENTA UNICA DEL TESORO</t>
  </si>
  <si>
    <t>00099021001 DEPOSITO DE EFECTIVO, DEPOSITANTE: ARMANDO SARDINAS CRUZ CI 3707041-1T, CONCEPTO: DEVOLUCION DEL SALARIO EXCEDENTAL AL PRESIDENTE MES JUNIO 2023, CUENTA DE DEPOSITO: CUENTA UNICA DEL TESORO</t>
  </si>
  <si>
    <t>00099021001 DEPOSITO DE EFECTIVO, DEPOSITANTE: ARMANDO SARDINAS CRUZ CI 3707041-1T, CONCEPTO: DEVOLUCION DEL SALARIO EXCEDENTAL AL PRESIDENTE MES JULIO 2023, CUENTA DE DEPOSITO: CUENTA UNICA DEL TESORO</t>
  </si>
  <si>
    <t>00099021001 DEPOSITO DE EFECTIVO, DEPOSITANTE: ARMANDO SARDINAS CRUZ CI 3707041-1T, CONCEPTO: DEVOLUCION DEL SALARIO EXCEDENTAL AL PRESIDENTE MES AGOSTO 2023, CUENTA DE DEPOSITO: CUENTA UNICA DEL TESORO</t>
  </si>
  <si>
    <t>00099021001 DEPOSITO DE EFECTIVO, DEPOSITANTE: ARMANDO SARDINAS CRUZ CI 3707041-1T, CONCEPTO: DEVOLUCION DEL SALARIO EXCEDENTAL AL PRESIDENTE MES SEPTIEMBRE 2023, CUENTA DE DEPOSITO: CUENTA UNICA DEL TESORO</t>
  </si>
  <si>
    <t>00099021001 DEPOSITO DE EFECTIVO, DEPOSITANTE: ARMANDO SARDINAS CRUZ CI 3707041-1T, CONCEPTO: DEVOLUCION DEL SALARIO EXCEDENTAL AL PRESIDENTE MES OCTUBRE 2023, CUENTA DE DEPOSITO: CUENTA UNICA DEL TESORO</t>
  </si>
  <si>
    <t>00099021001 DEPOSITO DE EFECTIVO, DEPOSITANTE: ARMANDO SARDINAS CRUZ CI 3707041-1T, CONCEPTO: DEVOLUCION DEL SALARIO EXCEDENTAL AL PRESIDENTE MES NOVIEMBRE 2023, CUENTA DE DEPOSITO: CUENTA UNICA DEL TESORO</t>
  </si>
  <si>
    <t>00099021001 DEPOSITO DE EFECTIVO, DEPOSITANTE: ARMANDO SARDINAS CRUZ CI 3707041-1T, CONCEPTO: DEVOLUCION DEL SALARIO EXCEDENTAL AL PRESIDENTE MES DICIEMBRE 2023, CUENTA DE DEPOSITO: CUENTA UNICA DEL TESORO</t>
  </si>
  <si>
    <t>00030011106 DEP.DE CHEQ.AJENOS,RET.DE CAM.,CONCEPTO: POR REPOSICION DE CREDENCIAL,DEP.: MJTI , PROCEDENCIA: BANCO UNION S.A., CHEQUE: 1157, FECHA DE EMISION:24/04/2024</t>
  </si>
  <si>
    <t>00015011108 DEP.DE CHEQ.AJENOS,RET.DE CAM.,CONCEPTO: DEPÓSITO A LA CUT,DEP.: MINISTERIO DE GOBIERNO , PROCEDENCIA: BANCO UNION S.A., CHEQUE: 52457, FECHA DE EMISION:23/04/2024</t>
  </si>
  <si>
    <t>00046171101 DEPOSITO DE EFECTIVO, DEPOSITANTE: REYNALDO GASPAR VARGAS CANO, CONCEPTO: PAGO DE MULTA RESOLUCION ADMINISTRATIVA N°S/249, CUENTA DE DEPOSITO: CUENTA UNICA DEL TESORO</t>
  </si>
  <si>
    <t>00099021001 DEP.DE CHEQ.AJENOS,RET.DE CAM.,CONCEPTO: DEVOLUCION DE RECURSOS POR ATRASOS DE CONSULTORES MARZO 2024,DEP.: MEFP , PROCEDENCIA: BANCO UNION S.A., CHEQUE: 1018, FECHA DE EMISION:25/04/2024</t>
  </si>
  <si>
    <t>00099021001 DEP.DE CHEQ.AJENOS,RET.DE CAM.,CONCEPTO: DEVOLUCION DE RECURSOS POR ATRASOS  DE CONSULTORES  FEBRERO 2024,DEP.: MEFP , PROCEDENCIA: BANCO UNION S.A., CHEQUE: 1017, FECHA DE EMISION:25/04/2024</t>
  </si>
  <si>
    <t>00099021001 DEP.DE CHEQ.AJENOS,RET.DE CAM.,CONCEPTO: DEVOLUCION DE RECURSOS POR ATRASOS DE CONSUTLORES ENERO 2024,DEP.: MEFP , PROCEDENCIA: BANCO UNION S.A., CHEQUE: 1015, FECHA DE EMISION:25/04/2024</t>
  </si>
  <si>
    <t>00046171101 DEPOSITO DE EFECTIVO, DEPOSITANTE: BRENDA A. RIOS MENDEZ, CONCEPTO: MS- AGEMED INGRESOS POR VENTA DE SERVICIOS, CUENTA DE DEPOSITO: CUENTA UNICA DEL TESORO</t>
  </si>
  <si>
    <t>00206044302 DEP.DE CHEQ.AJENOS,RET.DE CAM.,CONCEPTO: DEVOLUCION 7 DIAS DE HABERES DEL MES DE ENERO/2024 DEL A SRA. AMPARO ROCHA DE VASQUEZ CON CI 5820752,DEP.: AMPARO ROCHA DE VASQUEZ</t>
  </si>
  <si>
    <t>00287102012 DEP.DE CHEQ.AJENOS,RET.DE CAM.,CONCEPTO: PAGO EMAPA SUPERVISION IMPLEMENTACION INDUSTRIA DE CARNICOS EN EL BENI CERTIFICADO N°2 FAC N°8/2024,DEP.: F.P.S. , PROCEDENCIA: BANCO UNION S.A., CHEQUE: 1797, FECHA DE EMISION:24/04/2024</t>
  </si>
  <si>
    <t>00287102001 DEP.DE CHEQ.AJENOS,RET.DE CAM.,CONCEPTO: REPOSICION PERMISO SINGOCE DE HABERES DICIEMBRE/23 ENERO,FEBRERO Y MARZO/2024,DEP.: F.P.S. , PROCEDENCIA: BANCO UNION S.A., CHEQUE: 1800, FECHA DE EMISION:25/04/2024</t>
  </si>
  <si>
    <t>00132042002 DEPOSITO DE EFECTIVO, DEPOSITANTE: FERNANDO OSORIA FRANCO-EEPAF, CONCEPTO: DEVOLUCION DE PASAJES NO DESCARGADOS, CUENTA DE DEPOSITO: CUENTA UNICA DEL TESORO</t>
  </si>
  <si>
    <t>00099021001 DEPOSITO DE EFECTIVO, DEPOSITANTE: TANTANI TOLA LUIS FERNANDO-PFEO, CONCEPTO: POR DEVOLUCION PAGO REALIZADO POR ERROR DEL PFEO MES DE FEBRERO 2024 C31 PAGADO PLANILLA N°19, CUENTA DE DEPOSITO: CUENTA UNICA DEL TESORO</t>
  </si>
  <si>
    <t>00099021001 DEPOSITO DE EFECTIVO, DEPOSITANTE: MAURICIO JORGE ROMERO MENDEZ, CONCEPTO: DEVOLUCION DE FONDOS NO EJECUTADOS N° FR 2, NRO SOL GTO FR 12 NRO OPERACION 1, CUENTA DE DEPOSITO: CUENTA UNICA DEL TESORO/DJBR</t>
  </si>
  <si>
    <t>00190012002 DEPOSITO DE EFECTIVO, DEPOSITANTE: SERVICIO GEOLOGICO MINERO, CONCEPTO: COMISION POR LA TRANSFERENCIA DE RECURSOS DEL 40% DE PATENTE MINERA, CUENTA DE DEPOSITO: CUENTA UNICA DEL TESORO</t>
  </si>
  <si>
    <t>00190012003 DEPOSITO DE EFECTIVO, DEPOSITANTE: ARMANDO ELIAS MENDOZA RUIZ, CONCEPTO: DEVOLUCION DE VIATICOS POR VIAJE A TACOBAMBA EL 21/02/2024, CUENTA DE DEPOSITO: CUENTA UNICA DEL TESORO</t>
  </si>
  <si>
    <t>00190012003 DEPOSITO DE EFECTIVO, DEPOSITANTE: JOSE LUIS CONDORI VASQUEZ, CONCEPTO: DEVOLUCION DE VIATICOS POR VIAJE A TACOBAMBA EL 21/02/24, CUENTA DE DEPOSITO: CUENTA UNICA DEL TESORO</t>
  </si>
  <si>
    <t>00190012003 DEPOSITO DE EFECTIVO, DEPOSITANTE: ROGER RENE ROMERO DIAZ, CONCEPTO: DEVOLUCION DE VIATICOS POR VIAJE A COCAPATA - CBBA, CUENTA DE DEPOSITO: CUENTA UNICA DEL TESORO</t>
  </si>
  <si>
    <t>00190012004 DEPOSITO DE EFECTIVO, DEPOSITANTE: ADRIANA KEYLA JIMENEZ ANIBARRO, CONCEPTO: DEVOLUCION DE VIATICOS POR VIAJE A CONCEPCION Y SAN ANTONIO DE LOMERIO, CUENTA DE DEPOSITO: CUENTA UNICA DEL TESORO</t>
  </si>
  <si>
    <t>00190012004 DEPOSITO DE EFECTIVO, DEPOSITANTE: REINA MABEL ACHO MONTAÑO, CONCEPTO: DEVOLUCION DE VIATICOS POR VIAJE A COTAGAITA EL 16/04/24, CUENTA DE DEPOSITO: CUENTA UNICA DEL TESORO</t>
  </si>
  <si>
    <t>00099021001 DEPOSITO DE EFECTIVO, DEPOSITANTE: JHOVANA MORALES CHYNO, CONCEPTO: REVERSION BOLETA HABER MENSUAL MES DE MARZO 2024 SERVICIO 05590113 PROGRAMA 82480010ITEM 99943, CUENTA DE DEPOSITO: CUENTA UNICA DEL TESORO</t>
  </si>
  <si>
    <t>00190012003 DEPOSITO DE EFECTIVO, DEPOSITANTE: JUAN CARLOS MOREJON MENDOZA, CONCEPTO: DEVOLUCION DE VIATICOS POR VIAJE A SUCRE DE 14 AL 16/04, CUENTA DE DEPOSITO: CUENTA UNICA DEL TESORO</t>
  </si>
  <si>
    <t>00099021001 DEPOSITO DE EFECTIVO, DEPOSITANTE: ROMMER FERNANDO RIVERA PALENQUE, CONCEPTO: DEVOLUCION DE RECURSOS PAGO DE HABERES EN DEMASIA MES DE FEBRERO  2024 PLANILLA 3, CUENTA DE DEPOSITO: CUENTA UNICA DEL TESORO/DJBR</t>
  </si>
  <si>
    <t>A:00862012001 TRANSFERENCIA DE RECUPERACIONES SEGUN NOTA INTERNA GEF-LCR-DYF-0341-NOT/24 POR CONCEPTO DE REMUNERACIONES DE ADMINISTRACION QUE CORRESPONDE AL FNDR DE ACUERDO A CONTRATO DE FIDEICOMISO "FINANCIAMIENTO DE APOYO A LA REACTIVACION DE LA INVERSION PUBLICA" CORRESPONDIENTE AL GAM CHIMORE</t>
  </si>
  <si>
    <t>A:00099021001 DEVOLUCION DEUDA AL TGN POR PARTE DEL SR. GUILLERMO ARAMAYO HERRERA CORRESPONDIENTE AL MES DE MARZO/2024. S/G. INF. SENASIR/UAF/INF N° 716/2024, DE FECHA 16/04/2024</t>
  </si>
  <si>
    <t>A:00099021001 TRANSFERENCIA DE RECUPERACIONES SEGUN NOTA INTERNA GEF-LCR-DYF-0341-NOT/24 POR CONCEPTO DE PAGO DE INTERES DE ACUERDO A CONTRATO DE FIDEICOMISO "FINANCIAMIENTO DE APOYO A LA REACTIVACION DE LA INVERSION PUBLICA" FIRMADO ENTRE EL MPD Y EL FNDR CORRESPONDIENTE AL GAR GRAN CHACO</t>
  </si>
  <si>
    <t>A:00862012001 TRANSFERENCIA DE RECUPERACIONES SEGUN NOTA INTERNA GEF-LCR-DYF-0341-NOT/24 POR CONCEPTO DE REMUNERACIONES DE ADMINISTRACION QUE CORRESPONDE AL FNDR DE ACUERDO A CONTRATO DE FIDEICOMISO "FINANCIAMIENTO DE APOYO A LA REACTIVACION DE LA INVERSION PUBLICA" CORRESPONDIENTE AL GAM YAMPARAEZ</t>
  </si>
  <si>
    <t>A:00099021001 TRANSFERENCIA DE RECUPERACIONES SEGUN NOTA INTERNA GEF-LCR-DYF-0341-NOT/24 POR CONCEPTO DE PAGO DE INTERES DE ACUERDO A CONTRATO DE FIDEICOMISO "FINANCIAMIENTO DE APOYO A LA REACTIVACION DE LA INVERSION PUBLICA" FIRMADO ENTRE EL MPD Y EL FNDR CORRESPONDIENTE AL GAM YAMPARAEZ</t>
  </si>
  <si>
    <t>A:00862012001 TRANSFERENCIA DE RECUPERACIONES SEGUN NOTA INTERNA GEF-LCR-DYF-0341-NOT/24 POR CONCEPTO DE REMUNERACIONES DE ADMINISTRACION QUE CORRESPONDE AL FNDR DE ACUERDO A CONTRATO DE FIDEICOMISO "FINANCIAMIENTO DE APOYO A LA REACTIVACION DE LA INVERSION PUBLICA" CORRESPONDIENTE AL GAR GRAN CHACO</t>
  </si>
  <si>
    <t>A:00862012001 TRANSFERENCIA DE RECUPERACIONES SEGUN NOTA INTERNA GEF-LCR-DYF-0341-NOT/24 POR CONCEPTO DE REMUNERACIONES DE ADMINISTRACION QUE CORRESPONDE AL FNDR DE ACUERDO A CONTRATO DE FIDEICOMISO "FINANCIAMIENTO DE APOYO A LA REACTIVACION DE LA INVERSION PUBLICA" CORRESPONDIENTE AL GAM TARIJA</t>
  </si>
  <si>
    <t>A:00099021001 TRANSFERENCIA DE RECUPERACIONES SEGUN NOTA INTERNA GEF-LCR-DYF-0341-NOT/24 POR CONCEPTO DE PAGO DE INTERES DE ACUERDO A CONTRATO DE FIDEICOMISO "FINANCIAMIENTO DE APOYO A LA REACTIVACION DE LA INVERSION PUBLICA" FIRMADO ENTRE EL MPD Y EL FNDR CORRESPONDIENTE AL GAM TARIJA</t>
  </si>
  <si>
    <t>A:00099021001 TRANSFERENCIA DE RECUPERACIONES SEGUN NOTA INTERNA GEF-LCR-DYF-0341-NOT/24 POR CONCEPTO DE PAGO DE INTERES DE ACUERDO A CONTRATO DE FIDEICOMISO "FINANCIAMIENTO DE APOYO A LA REACTIVACION DE LA INVERSION PUBLICA" FIRMADO ENTRE EL MPD Y EL FNDR CORRESPONDIENTE AL GAM TOCO</t>
  </si>
  <si>
    <t>A:00099021001 TRANSFERENCIA DE RECUPERACIONES SEGUN NOTA INTERNA GEF-LCR-DYF-0341-NOT/24 POR CONCEPTO DE PAGO DE INTERES DE ACUERDO A CONTRATO DE FIDEICOMISO "FINANCIAMIENTO DE APOYO A LA REACTIVACION DE LA INVERSION PUBLICA" FIRMADO ENTRE EL MPD Y EL FNDR CORRESPONDIENTE AL GAM CHIMORE</t>
  </si>
  <si>
    <t>A:00862012001 TRANSFERENCIA DE RECUPERACIONES SEGUN NOTA INTERNA GEF-LCR-DYF-0341-NOT/24 POR CONCEPTO DE REMUNERACIONES DE ADMINISTRACION QUE CORRESPONDE AL FNDR DE ACUERDO A CONTRATO DE FIDEICOMISO "FINANCIAMIENTO DE APOYO A LA REACTIVACION DE LA INVERSION PUBLICA" CORRESPONDIENTE AL GAM CUEVO</t>
  </si>
  <si>
    <t>A:00099021001 TRANSFERENCIA DE RECUPERACIONES SEGUN NOTA INTERNA GEF-LCR-DYF-0341-NOT/24 POR CONCEPTO DE PAGO DE CAPITAL E INTERES DE ACUERDO A CONTRATO DE FIDEICOMISO "FINANCIAMIENTO DE APOYO A LA REACTIVACION DE LA INVERSION PUBLICA" FIRMADO ENTRE EL MPD Y EL FNDR CORRESPONDIENTE AL GAM CHIMORE</t>
  </si>
  <si>
    <t>A:00099021001 TRANSFERENCIA DE RECUPERACIONES SEGUN NOTA INTERNA GEF-LCR-DYF-0341-NOT/24 POR CONCEPTO DE PAGO DE INTERES DE ACUERDO A CONTRATO DE FIDEICOMISO "FINANCIAMIENTO DE APOYO A LA REACTIVACION DE LA INVERSION PUBLICA" FIRMADO ENTRE EL MPD Y EL FNDR CORRESPONDIENTE AL GAM CUEVO</t>
  </si>
  <si>
    <t>TRANSFERENCIA DEL EXTERIOR SEGUN SWIFT NO.6397 Y NO.6396 DE FECHA 25/04/2024 ORDENANTE: LITECH - FZCO REF.: URI PAYMENT FOR THE INV AT 05.04.2024 FOR CARBONATE LITHIUM LIB. 00597012001 RECURSOS PROPIOS VENTAS YLB</t>
  </si>
  <si>
    <t>NUMERO DE LIBRETA CUT: 00086014407 OPERACIÓN E75 TRANSFERENCIA DE LA CUENTA FISCAL BUN A LA CUT EN MN TRANSF.FDOS.AL.BCB.GOBIERNO AUTONOMO MUNICIPAL ENTRE RIOS, CITE: GAMER-PO NÂ° 261/2024 CUENTA CUT 3987 LIBRETA NÂ° 00086014407</t>
  </si>
  <si>
    <t>NUMERO DE LIBRETA CUT: 00086014407 OPERACIÓN E75 TRANSFERENCIA DE LA CUENTA FISCAL BUN A LA CUT EN MN TRANSF.FDOS.AL.BCB.GOBIERNO AUTONOMO MUNICIPAL PADCAYA, CITE: G.A.M.P./CITE DESPACHO - MAE/W.G.Q./M.R./NÂ°0147/2024 CUENTA CUT 3987 LIBRETA NÂ° 00086014407</t>
  </si>
  <si>
    <t>COBRO COSTOS DE PAPELERIA SEGUN TRANSFERENCIA DEL EXTERIOR POR ORDEN DE LITECH - FZCO REF.: URI PAYMENT FOR THE INV AT 05.04.2024 FOR CARBONATE LITHIUM LIB. 00597032001 YLB-COMERCIALIZACION DE DIVERSAS SALES</t>
  </si>
  <si>
    <t>A:00041014101 Débito Automático al GAM El Choro - Oruro, por incumplimiento al Convenio Intergubernativo (Equipos de Computación) de fecha 23 de julio de 2019, suscrito entre el Ministerio de Desarrollo Productivo y Economía Plural y el GAM El Choro - Oruro, para la dotación de 40 equipos de computación a las Unidades Educativas Fiscales y de Convenio del Subsistema de Educación Regular del Municipio.</t>
  </si>
  <si>
    <t>||TRANSFERENCIA DE FONDOS S/G. MENSAJES SWIFTS NROS.6387-6393, EN ATENCION A NOTA CITE: ABE-DGE 166/2024 DE FECHA 6/3/2024 (HRE-TGL-4111).ENVIADO POR LA AGENCIA BOLIVIANA ESPACIAL. A LA LIBRETA 585012002 ABE - VENTA DE SERVICIOS COMUNICACIÓN; P.CTA. DE SES S A</t>
  </si>
  <si>
    <t>||TRANSFERENCIA DE FONDOS S/G.CITE: MEFP/VTCP/DGPOT/UPCFTGN/N°370/2024 ENVIADA POR EL MINISTERIO DE ECONOMIA Y FINANZAS PUBLICAS. (HRE-TSO-604). DE LA FECHA. DEBITO DE LA LIBRETA N°00513012015 YPFB-HEROES DEL CHACO-BS. (VENTA DE DIVISAS)</t>
  </si>
  <si>
    <t>||TRANSFERENCIA DE FONDOS S/G.CITE: MEFP/VTCP/DGPOT/UPCFTGN/N°370/2024 ENVIADA POR EL MINISTERIO DE ECONOMIA Y FINANZAS PUBLICAS. (HRE-TSO-604). DE LA FECHA. DEBITO DE LA LIBRETA N°00513012007 YPFB RECURSOS NACIONALIZACION, REPOSICION DE UTILES DE ESCRITORIO</t>
  </si>
  <si>
    <t>00046024204 DEP.DE CHEQ.AJENOS,RET.DE CAM.,CONCEPTO: POR DEVOLUCION DE BOLETO BOA,DEP.: RAIZA VILLCA , PROCEDENCIA: BANCO UNION S.A., CHEQUE: 17841, FECHA DE EMISION:03/04/2024</t>
  </si>
  <si>
    <t>00035031101 DEP.DE CHEQ.AJENOS,RET.DE CAM.,CONCEPTO: DEVOLUCION DE RECURSOS EVENTO: EXPO 3.6 FERIA INTERNACIONAL,DEP.: MEFP-UCPP , PROCEDENCIA: BANCO UNION S.A., CHEQUE: 518, FECHA DE EMISION:23/04/2024</t>
  </si>
  <si>
    <t>00035031101 DEP.DE CHEQ.AJENOS,RET.DE CAM.,CONCEPTO: DEVOLUCION DE RECURSOS EVENTO: CARAVANA DE EVANGELISMO,DEP.: MEFP-UCPP , PROCEDENCIA: BANCO UNION S.A., CHEQUE: 520, FECHA DE EMISION:23/04/2024</t>
  </si>
  <si>
    <t>00099021001 DEP.DE CHEQ.AJENOS,RET.DE CAM.,CONCEPTO: DEVOLUCION SALDO NO EJECUTADO GAM YANACACHI BONO DE DISCAPACIDAD GESTION 2023,DEP.: GOBIERNO AUTONOMO MUNICIPAL DE YANACACHI , PROCEDENCIA: BANCO UNION S.A., CHEQUE: 6336, FECHA DE EMISION:25/04/2024</t>
  </si>
  <si>
    <t>00099021001 DEP.DE CHEQ.AJENOS,RET.DE CAM.,CONCEPTO: FELIX ROCHA HINOJOSA,DEP.: BANCO UNION , PROCEDENCIA: BANCO UNION S.A., CHEQUE: 204428, FECHA DE EMISION:26/04/2024</t>
  </si>
  <si>
    <t>00099021001 DEPOSITO DE EFECTIVO, DEPOSITANTE: HECTOR ARCE RODRIGUEZ CI 3796261 CBBA, CONCEPTO: DEVOLUCION DE VIATICOS BS 276,50, CUENTA DE DEPOSITO: CUENTA UNICA DEL TESORO/DJBR</t>
  </si>
  <si>
    <t>00222012001 DEPOSITO DE EFECTIVO, DEPOSITANTE: ALFREDO ILLANES AÑAHUAYA, CONCEPTO: DEVOLUCION POR SALDO NO UTILIZADO DEL C-31 1456 A FAVOR DEL INIAF, CUENTA DE DEPOSITO: CUENTA UNICA DEL TESORO</t>
  </si>
  <si>
    <t>00081011101 DEP.DE CHEQ.AJENOS,RET.DE CAM.,CONCEPTO: REEMBOLSO POR BAJAS MEDICAS PARA : MINISTERIO DE OBRAS PUBLICAS SERVICIOS Y VIVIENDA,DEP.: CAJA DE SALUD CORDES , PROCEDENCIA: BANCO UNION S.A., CHEQUE: 36438, FECHA DE EMISION:22/04/2024</t>
  </si>
  <si>
    <t>00099021001 DEP.DE CHEQ.AJENOS,RET.DE CAM.,CONCEPTO: REEMBOLSO POR BAJAS MEDICAS PARA: MINISTERIO DE DESARROLLO PRODUCTIVO Y ECONOMIA PLURAL,DEP.: CAJA DE SALUD CORDES , PROCEDENCIA: BANCO UNION S.A., CHEQUE: 36439, FECHA DE EMISION:22/04/2024</t>
  </si>
  <si>
    <t>00081011101 DEP.DE CHEQ.AJENOS,RET.DE CAM.,CONCEPTO: REEMBOLSO POR BAJAS MEDICAS PARA: MINISTERIO DE OBRAS PUBLICAS SERVICIOS Y VIVIENDA-MOPSV,DEP.: CAJA DE SALUD CORDES , PROCEDENCIA: BANCO UNION S.A., CHEQUE: 36440, FECHA DE EMISION:22/04/2024</t>
  </si>
  <si>
    <t>00099021001 DEP.DE CHEQ.AJENOS,RET.DE CAM.,CONCEPTO: PAGO CONTRAPRESTACION ATT GESTION 2023,DEP.: EMPRESA FERROVIARIA ANDINA S.A. , PROCEDENCIA: BANCO DE CREDITO DE BOLIVIA S.A., CHEQUE: 14390, FECHA DE EMISION:25/04/2024</t>
  </si>
  <si>
    <t>00099021001 DEP.DE CHEQ.AJENOS,RET.DE CAM.,CONCEPTO: REEMBOLSO POR BAJAS MEDICAS PARA: A.T.T.,DEP.: CAJA DE SALUD CORDES , PROCEDENCIA: BANCO UNION S.A., CHEQUE: 36441, FECHA DE EMISION:22/04/2024</t>
  </si>
  <si>
    <t>00099021001 DEP.DE CHEQ.AJENOS,RET.DE CAM.,CONCEPTO: PAGO CONTRAPRESTACION ATT GESTION 2023,DEP.: EMPRESA FERROVIARIA ANDINA S.A. , PROCEDENCIA: BANCO DE CREDITO DE BOLIVIA S.A., CHEQUE: 14389, FECHA DE EMISION:25/04/2024</t>
  </si>
  <si>
    <t>00342012001 DEP.DE CHEQ.AJENOS,RET.DE CAM.,CONCEPTO: REEMBOLSO POR BAJAS MEDICAS PARA: AGENCIA ESTATAL DE VIVIENDA,DEP.: CAJA DE SALUD CORDES , PROCEDENCIA: BANCO UNION S.A., CHEQUE: 36425, FECHA DE EMISION:22/04/2024</t>
  </si>
  <si>
    <t>00099021001 DEP.DE CHEQ.AJENOS,RET.DE CAM.,CONCEPTO: REEMBOLSO POR BAJAS MEDICAS PARA: MINISTERIO DE MEDIO AMBIENTE Y AGUA,DEP.: CAJA DE SALUD CORDES , PROCEDENCIA: BANCO UNION S.A., CHEQUE: 36426, FECHA DE EMISION:22/04/2024</t>
  </si>
  <si>
    <t>00099021001 DEP.DE CHEQ.AJENOS,RET.DE CAM.,CONCEPTO: PAGO TASA CONTRAPRESTACION ATT GESTION 2023,DEP.: EMPRESA FERROVIARIA ANDINA S.A. , PROCEDENCIA: BANCO DE CREDITO DE BOLIVIA S.A., CHEQUE: 14388, FECHA DE EMISION:25/04/2024</t>
  </si>
  <si>
    <t>00099021001 DEP.DE CHEQ.AJENOS,RET.DE CAM.,CONCEPTO: DEVOLUCION PASAJE AEREO RUIZ BALDERRAMA LUIS, C-31, N°42-8 GESTION 2022,DEP.: LIBRA TOURS SRL (BOA) , PROCEDENCIA: BANCO UNION S.A., CHEQUE: 17863, FECHA DE EMISION:04/04/2024</t>
  </si>
  <si>
    <t>00099021001 DEP.DE CHEQ.AJENOS,RET.DE CAM.,CONCEPTO: DEVOLUCION PASAJE AEREO CHAVEZ WILFREDO, C-31 N°42-11 GESTION 2022,DEP.: LIBRA TOURS SRL (BOA) , PROCEDENCIA: BANCO UNION S.A., CHEQUE: 17941, FECHA DE EMISION:19/04/2024</t>
  </si>
  <si>
    <t>00660142001 DEP.DE CHEQ.AJENOS,RET.DE CAM.,CONCEPTO: DEVOLUCION DE VIATICOS GESTION 2024,DEP.: ORGANO JUDICIAL-DISTRITO PANDO , PROCEDENCIA: BANCO UNION S.A., CHEQUE: 318, FECHA DE EMISION:22/04/2024</t>
  </si>
  <si>
    <t>00578012002 DEP.DE CHEQ.AJENOS,RET.DE CAM.,CONCEPTO: REVERSION,DEP.: BOLIVIANA DE AVIACION , PROCEDENCIA: BANCO UNION S.A., CHEQUE: 17980, FECHA DE EMISION:26/04/2024</t>
  </si>
  <si>
    <t>00578012002 DEP.DE CHEQ.AJENOS,RET.DE CAM.,CONCEPTO: REVERSION,DEP.: BOLIVIANA DE AVIACION , PROCEDENCIA: BANCO UNION S.A., CHEQUE: 17978, FECHA DE EMISION:26/04/2024</t>
  </si>
  <si>
    <t>00670182001 DEP.DE CHEQ.AJENOS,RET.DE CAM.,CONCEPTO: DEVOLUCION DE VIATICOS  - VIAJE EN COMISION DE TRABAJO,DEP.: YASMANY RIVAROLA EGUEZ , PROCEDENCIA: BANCO UNION S.A., CHEQUE: 1926, FECHA DE EMISION:23/04/2024</t>
  </si>
  <si>
    <t>00514012002 DEP.DE CHEQ.AJENOS,RET.DE CAM.,CONCEPTO: TRANSFERENCIA  DEL 5% DE LOS RECURSOS PERCIBIDOS POR VENTA DE SERVICIOS DE TRANSMISION,DEP.: ENDE , PROCEDENCIA: BANCO UNION S.A., CHEQUE: 12355, FECHA DE EMISION:24/04/2024</t>
  </si>
  <si>
    <t>00099021001 DEPOSITO DE EFECTIVO, DEPOSITANTE: ALDO RAUL TERRAZAS RIVERO, CONCEPTO: DEVOLUCION DE VIATICOS, CUENTA DE DEPOSITO: CUENTA UNICA DEL TESORO/DJBR</t>
  </si>
  <si>
    <t>00099021001 DEPOSITO DE EFECTIVO, DEPOSITANTE: SENAIDA ROJAS BANEGAS, CONCEPTO: DEVOLUCION DE VIATICOS, CUENTA DE DEPOSITO: CUENTA UNICA DEL TESORO/DJBR</t>
  </si>
  <si>
    <t>00099021001 DEP.DE CHEQ.AJENOS,RET.DE CAM.,CONCEPTO: DEVOLUCION DE RECURSOS VIATICOS GESTION 2020 S/G NI/RRHH N°020/2024,DEP.: INSTITUTO DEL SEGURO AGRARIO , PROCEDENCIA: BANCO UNION S.A., CHEQUE: 1875, FECHA DE EMISION:24/04/2024</t>
  </si>
  <si>
    <t>00099021001 DEP.DE CHEQ.AJENOS,RET.DE CAM.,CONCEPTO: DEVOLUCION DE RECURSOS DE PASAJES GESTION 2024 SR DANIEL PAREDES,DEP.: INSTITUTO DEL SEGURO AGRARIO , PROCEDENCIA: BANCO UNION S.A., CHEQUE: 1873, FECHA DE EMISION:24/04/2024</t>
  </si>
  <si>
    <t>00099021001 DEP.DE CHEQ.AJENOS,RET.DE CAM.,CONCEPTO: DEVOLUCION DE VIATICOS DE LA GESTION 2020 SR. LIZARDO C. ALIAGA O.,DEP.: INSTITUTO DEL SEGURO AGRARIO , PROCEDENCIA: BANCO UNION S.A., CHEQUE: 1874, FECHA DE EMISION:24/04/2024</t>
  </si>
  <si>
    <t>00099021001 DEP.DE CHEQ.AJENOS,RET.DE CAM.,CONCEPTO: DEVOLUCION DE RECURSOS  VIATICOS  GESTION 2020 S/G NI /RRHH 016/2024,DEP.: INSTITUTO DEL SEGURO AGRARIO , PROCEDENCIA: BANCO UNION S.A., CHEQUE: 1876, FECHA DE EMISION:24/04/2024</t>
  </si>
  <si>
    <t>00099021001 DEPOSITO DE EFECTIVO, DEPOSITANTE: MISHEL TERRAZAS ORELLANA, CONCEPTO: PAGO DE SERVICIOS AGUA Y LUZ DEL COMEDOR CAMARA DE DIPUTADOS, CUENTA DE DEPOSITO: CUENTA UNICA DEL TESORO</t>
  </si>
  <si>
    <t>00099021001 DEPOSITO DE EFECTIVO, DEPOSITANTE: MAURICIO BRAVO BAYA-ASFI, CONCEPTO: DEVOLUCION DE VIATICOS, CUENTA DE DEPOSITO: CUENTA UNICA DEL TESORO</t>
  </si>
  <si>
    <t>00086014407 DEPOSITO DE EFECTIVO, DEPOSITANTE: CIRO RAUL QUIAPE CALLOCOSI-UPEA, CONCEPTO: DEV DE RECURSOS CONVENIO INTERINSTITUCIONAL DE FINANCIAMIENTO N°143 PROY DESARROLLO DE CAPACIDADES, CUENTA DE DEPOSITO: CUENTA UNICA DEL TESORO</t>
  </si>
  <si>
    <t>00206012001 DEPOSITO DE EFECTIVO, DEPOSITANTE: INSTITUTO NACIONAL DE ESTADISTICA, CONCEPTO: DEPÓSITO POR VENTA DE LA OFICINA CENTRAL LA PAZ DE FECHA 24/04/2024, CUENTA DE DEPOSITO: CUENTA UNICA DEL TESORO</t>
  </si>
  <si>
    <t>TRANSFERENCIA DEL EXTERIOR SEGUN SWIFT NO.6447 Y NO.6452 DE FECHA 26/04/2024 ORDENANTE: ALTMIN PRIVATE LIMITED (INDIA) REF.: CRED URI ADVANCE PAYMENT AGAINST IMPORT LIB. 00597012001 RECURSOS PROPIOS VENTAS YLB</t>
  </si>
  <si>
    <t>COBRO COSTOS DE PAPELERIA SEGUN TRANSFERENCIA DEL EXTERIOR POR ORDEN DE SOLGAS SA (SAN BORJA LIMA PERU) REF.: CRED 550 2290672 FECHA VALOR 25/04/2024 LIB. 00513062002 YPFB - EXPORTACIÓN DE GLP Y OTROS-BOLIVIANOS</t>
  </si>
  <si>
    <t>COBRO COSTOS DE PAPELERIA SEGUN TRANSFERENCIA DEL EXTERIOR POR ORDEN DE ALTMIN PRIVATE LIMITED (INDIA) REF.: CRED URI ADVANCE PAYMENT AGAINST IMPORT LIB. 00597032001 YLB-COMERCIALIZACION DE DIVERSAS SALES</t>
  </si>
  <si>
    <t>NUMERO DE LIBRETA CUT: 00099021001 OPERACIÓN E75 TRANSFERENCIA DE LA CUENTA FISCAL BUN A LA CUT EN MN TRANSF.FDOS.AL.BCB.GOB. AUTONOMO MCPAL. UYUNI - CUENTA UNICA MUNICIPAL - CUM NOTA, CITE:OF/GAMU/DESP/MAE NÂ° 00456/2024 LIBRETA NÂ° 00099021001</t>
  </si>
  <si>
    <t>NUMERO DE LIBRETA CUT: 00086014407 OPERACIÓN E75 TRANSFERENCIA DE LA CUENTA FISCAL BUN A LA CUT EN MN TRANSF.FDOS.AL.BCB.GOB. AUTONOMO MUNICIPAL TAPACARI - CUENTA UNICA MUNICIPAL - CUM, CITE: G.A.M.T. NÂ°248/2024 CUENTA CUT 3987069001 LIBRETA NÂ° 00086014407</t>
  </si>
  <si>
    <t>NUMERO DE LIBRETA CUT: 00099021001 OPERACIÓN E75 TRANSFERENCIA DE LA CUENTA FISCAL BUN A LA CUT EN MN TRANSF.FDOS.AL.BCB.GOBIERNO AUTONOMO MUNICIPAL DE SANTIAGO DE HUARI, CITE: GAMSH/850/2024 CUENTA CUT 3987 LIBRETA NÂ° 00099021001</t>
  </si>
  <si>
    <t>NUMERO DE LIBRETA CUT: 00099021001 OPERACIÓN E75 TRANSFERENCIA DE LA CUENTA FISCAL BUN A LA CUT EN MN TRANSF.DE.FDOS.AL.BCB.GOBIERNO AUTONOMO MCPAL. DE TIRAQUE CITE NÂ° 271/2024 CUENTA CUT 3987069001 LIBRETA NÂ° 00099021001</t>
  </si>
  <si>
    <t>||TRANSFERENCIA DE RECURSOS A LA FUNDACION CULTURAL DEL BCB CORRESPONDIENTE AL SEGUNDO TRIMESTRE 2024 (SEGUNDO DESEMBOLSO) PARA GASTOS CORRIENTES, S/G NOTA FC-BCB/SUAF. NE/N° 015/2024, FC BCB. DG EXT N° 016/2024 INF. BCB-GADM-SCONT-DAF-INF-2024-76 Y HOJA DE RUTA: BCB-HRE-TGL-2024-6331. TRANSFERENCIA N° LIBRETA 00293014201 DE LA FUNDACION CULTURAL DEL BANCO CENTRAL DE BOLIVI A</t>
  </si>
  <si>
    <t>||TRANSFERENCIA DE FONDOS S/G MENSAJES SWIFT NROS. 6417 Y 6449 DE LA FECHA Y NOTA CITE DGAC/10571/2024 DE F.14.03.2024 (HRE-TGL-4549) Y CORREO ELECTRONICO DE LA FECHA ENVIADOS POR DE LA DIRECCION GENERAL DE AERONAUTICA CIVIL (SECTOR PÚBLICO). DEBITO DE LA LIBRETA 00117012001 DGAC, REPOSICIÓN DE ÚTILES DE ESCRITORIO.</t>
  </si>
  <si>
    <t>'COBRO DE'||UTILES DE ESCRITORIO POR EL COMPROBANTE NRO. 1091213 DE LA FECHA, S/G. NOTA GAFC-0803/DFC/URTE-0153/2024 DE FECHA 26/3/2024 (HRE-TGL-5158) ENVIADO POR YACIMIENTOS PETROLIFEROS FISCALES BOLIVIANOS. DÉBITO DE LA LIBRETA 00513022001 YPFB-"OPERACIONES" COBRO DE ÚTILES DE ESCRITORIO.</t>
  </si>
  <si>
    <t>||TRANSFERENCIA DE FONDOS S/G. MENSAJES SWIFT NROS. 6474 Y 6473 DE LA FECHA, Y NOTA REMITIDA POR LA DIRECCIÓN GENERAL DE AERONAUTICA CIVIL CITE: DGAC/10571/2024 DE FECHA 14/03/2024 (HRE-TGL-4549) (SECTOR PÚBLICO). DÉBITO DE LA LIBRETA 00117012001 DGAC, REPOSICIÓN ÚTILES DE ESCRITORIO.</t>
  </si>
  <si>
    <t>||TRANSFERENCIA DE FONDOS S/G MENSAJES SWIFT NROS. 6469 Y 6468 DE LA FECHA Y NOTA CITE DGAC/10571/2024 DE F.14.03.2024 (HRE-TGL-4549) DE LA DIRECCION GENERAL DE AERONAUTICA CIVIL (SECTOR PÚBLICO). DEBITO DE LA LIBRETA 00117012001 DGAC, REPOSICIÓN DE ÚTILES DE ESCRITORIO.</t>
  </si>
  <si>
    <t>||REGULARIZACIÓN DE NUESTRA OPERACIÓN N°1090062 DE FECHA 15/04/2024 SEGÚN NOTAS DGAC-2467/2024 (HRE-TSO-621) ENV. POR DGAC Y CAR/DGE-UNC N°0076/2024 (HRE-TSO-613) (ORIGINAL CURSA EN COMP. N° 1091210) ENV. POR NAABOL. (SECTOR PÚBLICO). DEBITO DE LA LIBRETA 00117012001 DGAC, REPOSICION DE UTILES DE ESCRITORIO.</t>
  </si>
  <si>
    <t>||REGULARIZACIÓN DE NUESTRA OPERACIÓN N°1090516 DE FECHA 19/04/2024 SEGÚN NOTAS DGAC-2467/2024 (HRE-TSO-621) (ORIGINAL CURSA EN COMP. N° 1091218) ENV. POR DGAC Y CAR/DGE-UNC N°0076/2024 (HRE-TSO-613) (ORIGINAL CURSA EN COMP. N° 1091210) ENV. POR NAABOL. (SECTOR PÚBLICO). DEBITO DE LA LIBRETA 00117012001 DGAC, REPOSICION DE UTILES DE ESCRITORIO.</t>
  </si>
  <si>
    <t>||REGULARIZACIÓN DE NUESTRA OPERACIÓN N°1090064 DE F.15/04/2024 EN ATENCIÓN A NOTAS CITE: DGAC-2467/2024 DE LA FECHA (HRE-TSO-621) (ORIG.CURSA EN COMPROBANTE N°1091218) Y CITE: CAR/DGE-UNC N°0076/2024 DE F.25/4/2024 (HRE-TSO-613) (ORIG.CURSA EN COMPROBANTE N°1091210). DÉBITO DE LA LIBRETA 00117012001 DGAC, REPOSICIÓN ÚTILES DE ESCRITORIO.</t>
  </si>
  <si>
    <t>||REGULARIZACIÓN DE NUESTRA OPERACIÓN N°1090437 DE FECHA 18/04/2024 SEGÚN NOTAS DGAC-2467/2024 (HRE-TSO-621) (ORIGINAL CURSA EN COMP. N°1091218) ENV. POR DGAC Y CAR/DGE-UNC N°0076/2024 (HRE-TSO-613) (ORIGINAL CURSA EN COMP. N°1091210) ENV. POR NAABOL. (SECTOR PÚBLICO). DEBITO DE LA LIBRETA 00117012001 DGAC, REPOSICIÓN DE ÚTILES DE ESCRITORIO.</t>
  </si>
  <si>
    <t>||REGULARIZACIÓN DE NUESTRA OPERACIÓN N°1090186 DE FECHA 16/04/2024 SEGÚN NOTAS DGAC-2467/2024 (HRE-TSO-621) (ORIGINAL CURSA EN COMP. N°1091218) ENV. POR DGAC Y CAR/DGE-UNC N°0076/2024 (HRE-TSO-613) (ORIGINAL CURSA EN COMP. N°1091210) ENV. POR NAABOL. (SECTOR PÚBLICO). DEBITO DE LA LIBRETA 00117012001 DGAC, REPOSICIÓN DE ÚTILES DE ESCRITORIO.</t>
  </si>
  <si>
    <t>||REGULARIZACIÓN DE NUESTRA OPERACIÓN N°1090505 DE FECHA 19/04/24 SEGÚN NOTA DGAC-2467/2024 DE FECHA 26/04/24 (HRE-TSO-621) (ORIGINAL CURSA EN COMP. N°1091218) Y CAR/DGE-UNC N°0076/2024 DE FECHA 25/04/24 (HRE-TSO-613) (ORIGINAL CURSA EN COMP. N°1091210). (SECTOR PÚBLICO). DÉBITO DE LA LIBRETA 00117012001 DGAC, REPOSICIÓN DE ÚTILES DE ESCRITORIO.</t>
  </si>
  <si>
    <t>||REGULARIZACIÓN DE NUESTRA OPERACIÓN N°1090312 DE FECHA 17/04/2024 SEGÚN NOTAS DGAC-2467/2024 (HRE-TSO-621) (ORIGINAL CURSA EN COMP. N°1091218) ENV. POR DGAC Y CAR/DGE-UNC N°0076/2024 (HRE-TSO-613) (ORIGINAL CURSA EN COMP. N°1091210) ENV. POR NAABOL. (SECTOR PÚBLICO). DEBITO DE LA LIBRETA 00117012001 DGAC, REPOSICIÓN DE ÚTILES DE ESCRITORIO.</t>
  </si>
  <si>
    <t>00212014306 DEP.DE CHEQ.AJENOS,RET.DE CAM.,CONCEPTO: DEVOLUCION PAGO EXCESO VIATICOS JHONNY ALMENDRAS DA-3,DEP.: RESP. TESO-C. SALCEDO , PROCEDENCIA: BANCO UNION S.A., CHEQUE: 6011, FECHA DE EMISION:19/04/2024</t>
  </si>
  <si>
    <t>00212012001 DEP.DE CHEQ.AJENOS,RET.DE CAM.,CONCEPTO: EJECUCION GARANTIA A PRIMER REQUERIMIENTO INIBIENES,DEP.: RESP. TESO-C. SALCEDO , PROCEDENCIA: BANCO UNION S.A., CHEQUE: 6013, FECHA DE EMISION:19/04/2024</t>
  </si>
  <si>
    <t>00099021001 DEPOSITO DE EFECTIVO, DEPOSITANTE: NOEMI CELINA MENDOZA SARCO, CONCEPTO: DEVOLUCION PASAJE, CUENTA DE DEPOSITO: CUENTA UNICA DEL TESORO/DJBR</t>
  </si>
  <si>
    <t>00099021001 DEP.DE CHEQ.AJENOS,RET.DE CAM.,CONCEPTO: PAGO POR CONSUMO DE AGUA MES DE FEBRERO/24 FELCV DE EL ALTO- PROCURADURIA GENERAL DEL ESTADO,DEP.: POLICIA BOLIVIANA , PROCEDENCIA: BANCO UNION S.A., CHEQUE: 5698, FECHA DE EMISION:25/04/2024</t>
  </si>
  <si>
    <t>00292092001 DEPOSITO DE EFECTIVO, DEPOSITANTE: ADALID LOPEZ MELGAR, CONCEPTO: DEVOLUCION DE RECURSOS, CUENTA DE DEPOSITO: CUENTA UNICA DEL TESORO</t>
  </si>
  <si>
    <t>00292092001 DEPOSITO DE EFECTIVO, DEPOSITANTE: BELFI URIÑA LOBERA, CONCEPTO: DEVOLUCION DE RECURSOS, CUENTA DE DEPOSITO: CUENTA UNICA DEL TESORO</t>
  </si>
  <si>
    <t>00046024204 DEPOSITO DE EFECTIVO, DEPOSITANTE: LIZETH TADEA GANCI OLMEDO, CONCEPTO: PASAJE AEREO, CUENTA DE DEPOSITO: CUENTA UNICA DEL TESORO</t>
  </si>
  <si>
    <t>00099021001 DEPOSITO DE EFECTIVO, DEPOSITANTE: WILFREDO YUJRA MAMANI, CONCEPTO: DEVOLUCION DE SUELDO EXCEDENTE ABRIL 2023, CUENTA DE DEPOSITO: CUENTA UNICA DEL TESORO</t>
  </si>
  <si>
    <t>00041031107 DEPOSITO DE EFECTIVO, DEPOSITANTE: LUIS ESTEBAN FLORES SAMO, CONCEPTO: DEVOLUCION DE RECURSOS NO UTILIZADOS -PASAJES TERRESTRES, CUENTA DE DEPOSITO: CUENTA UNICA DEL TESORO</t>
  </si>
  <si>
    <t>00099021001 DEPOSITO DE EFECTIVO, DEPOSITANTE: WILFREDO YUJRA MAMANI, CONCEPTO: DEVOLUCION DE SUELDO EXCEDENTE MARZO 2023, CUENTA DE DEPOSITO: CUENTA UNICA DEL TESORO</t>
  </si>
  <si>
    <t>00660012006 DEP.DE CHEQ.AJENOS,RET.DE CAM.,CONCEPTO: DEVOLUCION DE VIATICOS GESTIONES ANTERIORES JHONNY SANDI Y RODOLFO QUISBERT,DEP.: ORGANO JUDICIAL - CONSEJO DE LA MAGISTRATURA , PROCEDENCIA: BANCO UNION S.A., CHEQUE: 269, FECHA DE EMISION:25/04/2024</t>
  </si>
  <si>
    <t>00099021001 DEPOSITO DE EFECTIVO, DEPOSITANTE: JAIME COSME GUTIERREZ HUANCA, CONCEPTO: DEVOLUCION POR SALDO NO UTILIZADO DEL PREVENTIVO C31 (1431) A FAVOR DEL INIAF, CUENTA DE DEPOSITO: CUENTA UNICA DEL TESORO</t>
  </si>
  <si>
    <t>00206044301 DEP.DE CHEQ.AJENOS,RET.DE CAM.,CONCEPTO: DEPÓSITOS POR SALDOS NO EJECUTADOS BID,DEP.: INE-DA 04 , PROCEDENCIA: BANCO UNION S.A., CHEQUE: 1524, FECHA DE EMISION:29/04/2024</t>
  </si>
  <si>
    <t>00099021001 DEPOSITO DE EFECTIVO, DEPOSITANTE: MAURICIO VEIZAGA VILLAGRA, CONCEPTO: DEVOLUCION REFRIGERIO MES DE MARZO, CUENTA DE DEPOSITO: CUENTA UNICA DEL TESORO/DJBR</t>
  </si>
  <si>
    <t>00514012004 DEP.DE CHEQ.AJENOS,RET.DE CAM.,CONCEPTO: TRANSFERENCIA ENTRE CUENTAS PARA CUMPLIR CON OBLIGACIONES FINANCIERAS DE LA EMPRESA,DEP.: ENDE , PROCEDENCIA: BANCO UNION S.A., CHEQUE: 27342, FECHA DE EMISION:26/04/2024</t>
  </si>
  <si>
    <t>00514012004 DEP.DE CHEQ.AJENOS,RET.DE CAM.,CONCEPTO: TRANSFERENCIA ENTRE CUENTAS PARA CUMPLIR CON OBLIGACIONES FINANCIERAS DE LA EMPRESA,DEP.: ENDE , PROCEDENCIA: BANCO UNION S.A., CHEQUE: 27344, FECHA DE EMISION:26/04/2024</t>
  </si>
  <si>
    <t>00514012004 DEP.DE CHEQ.AJENOS,RET.DE CAM.,CONCEPTO: TRANSFERENCIA ENTRE CUENTAS PARA CUMPLIR CON OBLIGACIONES FINANCIERAS DE LA EMPRESA,DEP.: ENDE , PROCEDENCIA: BANCO UNION S.A., CHEQUE: 27340, FECHA DE EMISION:26/04/2024</t>
  </si>
  <si>
    <t>00595012002 DEP.DE CHEQ.AJENOS,RET.DE CAM.,CONCEPTO: DEPÓSITO DEVOLUCION DE LA CSBP POR SUBSIDIOS DE INCAPACIDAD TEMP. REGIONAL COBIJA AL FON. ROTATIVO,DEP.: CAJA DE SALUD DE LA BANCA PRIVADA</t>
  </si>
  <si>
    <t>00670142001 DEP.DE CHEQ.AJENOS,RET.DE CAM.,CONCEPTO: CIERRE FONDO ROTATIVO,DEP.: SERECI ORURO , PROCEDENCIA: BANCO UNION S.A., CHEQUE: 1343, FECHA DE EMISION:25/04/2024</t>
  </si>
  <si>
    <t>00595012002 DEP.DE CHEQ.AJENOS,RET.DE CAM.,CONCEPTO: DEPÓSITOS POR DEMASIA EN DESCARGOS DE FON. RATATIVO Y CAJAS CHICAS 2023.,DEP.: GESTORA PUBLICA DE SEGURIDAD SOCIAL DE LARGO PLAZO , PROCEDENCIA: BANCO UNION S.A., CHEQUE: 1576, FECHA DE EMISION:29/04/2024</t>
  </si>
  <si>
    <t>00206012001 DEP.DE CHEQ.AJENOS,RET.DE CAM.,CONCEPTO: DEPÓSITO POR LA VENTA DE OFICINA DPTAL INE SANTA CRUZ DEL PERIODO FISCAL ABRIL/2024,DEP.: INSTITUTO NACIONAL DE ESTADISTICA , PROCEDENCIA: BANCO UNION S.A., CHEQUE: 6002, FECHA DE EMISION:25/04/2024</t>
  </si>
  <si>
    <t>00595012002 DEP.DE CHEQ.AJENOS,RET.DE CAM.,CONCEPTO: DEPÓSITO PRO REPOSICION DE CREDITO FISCAL IVA POR FACTURAS NO DECLARADAS FUERA DE PLAZO GESTION 2023,DEP.: GESTORA PUBLICA DE SEGURIDAD SOCIAL A LARGO PLAZO</t>
  </si>
  <si>
    <t>00099021001 DEP.DE CHEQ.AJENOS,RET.DE CAM.,CONCEPTO: REEMBOLSO DE SUBSIDIO DE INCAPACIDAD TEMPORAL MAZRO /2024,DEP.: CONTRALORIA GENERAL DEL ESTADO , PROCEDENCIA: BANCO NACIONAL DE BOLIVIA S.A., CHEQUE: 5080643, FECHA DE EMISION:11/04/2024</t>
  </si>
  <si>
    <t>00660012002 DEP.DE CHEQ.AJENOS,RET.DE CAM.,CONCEPTO: REVERSION DE PLANILLA 2,65 Y 2,77,DEP.: ORGANO JUDICIAL - DAF NACIONAL , PROCEDENCIA: BANCO UNION S.A., CHEQUE: 1061, FECHA DE EMISION:26/04/2024</t>
  </si>
  <si>
    <t>00862012001 DEPOSITO DE EFECTIVO, DEPOSITANTE: HERBERTH JAVIER ESCOBAR COLQUE, CONCEPTO: DEVOLUCION AFP LICENCIA SIN GOCE DE HABERES MARZO Y ABRIL 2023, CUENTA DE DEPOSITO: CUENTA UNICA DEL TESORO</t>
  </si>
  <si>
    <t>00099021001 DEPOSITO DE EFECTIVO, DEPOSITANTE: ALEIDA JOSEFF TELLEZ, CONCEPTO: DEVOLUCION DE VIATICOS DE MEDIO DIA, CUENTA DE DEPOSITO: CUENTA UNICA DEL TESORO/DJBRR</t>
  </si>
  <si>
    <t>00290012001 DEPOSITO DE EFECTIVO, DEPOSITANTE: DANIEL ESCOBAR PINTO, CONCEPTO: DEPÓSITO POR DEVOLUCION  VIATICOS - COBIJA, CUENTA DE DEPOSITO: CUENTA UNICA DEL TESORO</t>
  </si>
  <si>
    <t>00086011109 DEPOSITO DE EFECTIVO, DEPOSITANTE: MARCO ANTONIO POMA MAMANI, CONCEPTO: REPOSICION DE CREDENCIAL, CUENTA DE DEPOSITO: CUENTA UNICA DEL TESORO</t>
  </si>
  <si>
    <t>A:00099021001 TRANSFERENCIA DE RECUPERACIONES SEGÚN NOTA INTERNA GEF-LCR-JSZ-0349-NOT/24, POR CONCEPTO DE PAGO DE CAPITAL E INTERESES DE ACUERDO A CONTRATO DE FIDEICOMISO “PROGRAMA APOYO A LA EJECUCION DE LA INVERSION PUBLICA" FIRMADO ENTRE EL MINISTERIO DE PLANIFICACION Y EL FNDR, CORRESPONDIENTE AL GAM CARAPARI</t>
  </si>
  <si>
    <t>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CARAPARI</t>
  </si>
  <si>
    <t>A:00099021001 TRANSFERENCIA DE RECUPERACIONES SEGÚN NOTA INTERNA GEF-LCR-JSZ-0349-NOT/24, POR CONCEPTO DE PAGO DE CAPITAL E INTERESES DE ACUERDO A CONTRATO DE FIDEICOMISO “PROGRAMA APOYO A LA EJECUCION DE LA INVERSION PUBLICA" FIRMADO ENTRE EL MINISTERIO DE PLANIFICACION Y EL FNDR, CORRESPONDIENTE AL GAM CHIMORE</t>
  </si>
  <si>
    <t>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CHIMORE</t>
  </si>
  <si>
    <t>A:00099021001 TRANSFERENCIA DE RECUPERACIONES SEGÚN NOTA INTERNA GEF-LCR-JSZ-0349-NOT/24, POR CONCEPTO DE PAGO DE CAPITAL E INTERESES DE ACUERDO A CONTRATO DE FIDEICOMISO “PROGRAMA APOYO A LA EJECUCION DE LA INVERSION PUBLICA" FIRMADO ENTRE EL MINISTERIO DE PLANIFICACION Y EL FNDR, CORRESPONDIENTE AL GAM BERMEJO</t>
  </si>
  <si>
    <t>A:00099021001 TRANSFERENCIA DE RECUPERACIONES SEGÚN NOTA INTERNA GEF-LCR-JSZ-0349-NOT/24, POR CONCEPTO DE PAGO DE CAPITAL E INTERESES DE ACUERDO A CONTRATO DE FIDEICOMISO “PROGRAMA APOYO A LA EJECUCION DE LA INVERSION PUBLICA" FIRMADO ENTRE EL MINISTERIO DE PLANIFICACION Y EL FNDR, CORRESPONDIENTE AL GAM YACUIBA</t>
  </si>
  <si>
    <t>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YACUIBA</t>
  </si>
  <si>
    <t>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ALALAY</t>
  </si>
  <si>
    <t>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BERMEJO</t>
  </si>
  <si>
    <t>A:00099021001 TRANSFERENCIA DE RECUPERACIONES SEGÚN NOTA INTERNA GEF-LCR-JSZ-0349-NOT/24, POR CONCEPTO DE PAGO DE CAPITAL E INTERESES DE ACUERDO A CONTRATO DE FIDEICOMISO “PROGRAMA APOYO A LA EJECUCION DE LA INVERSION PUBLICA" FIRMADO ENTRE EL MINISTERIO DE PLANIFICACION Y EL FNDR, CORRESPONDIENTE AL GAM ALALAY</t>
  </si>
  <si>
    <t>A:00099021001 TRANSFERENCIA DE RECUPERACIONES SEGÚN NOTA INTERNA GEF-LCR-JSZ-0349-NOT/24, POR CONCEPTO DE PAGO DE CAPITAL E INTERESES DE ACUERDO A CONTRATO DE FIDEICOMISO “PROGRAMA APOYO A LA EJECUCION DE LA INVERSION PUBLICA" FIRMADO ENTRE EL MINISTERIO DE PLANIFICACION Y EL FNDR, CORRESPONDIENTE AL GAD TARIJA</t>
  </si>
  <si>
    <t>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GAD TARIJA</t>
  </si>
  <si>
    <t>A:00099021001 TRANSFERENCIA DE RECUPERACIONES SEGÚN NOTA INTERNA GEF-LCR-JSZ-0349-NOT/24, POR CONCEPTO DE PAGO DE CAPITAL E INTERESES DE ACUERDO A CONTRATO DE FIDEICOMISO “PROGRAMA APOYO A LA EJECUCION DE LA INVERSION PUBLICA" FIRMADO ENTRE EL MINISTERIO DE PLANIFICACION Y EL FNDR, CORRESPONDIENTE AL GAM CULPINA</t>
  </si>
  <si>
    <t>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CULPINA</t>
  </si>
  <si>
    <t>PAGO A CAF PRÉSTAMO CFA010546 VCTO. 29-04-2024 POR CUENTA DE TGN , NTI. 018547 VALOR 29-04-2024 CAPITAL USD 3.850.000,00 INTERESES USD 2.915.206,13 CTA. 3987 CUENTA UNICA DEL TESORO LIB. 00099021001 REF.: COMISIONES BANCARIAS</t>
  </si>
  <si>
    <t>NUMERO DE LIBRETA CUT: 00670014102 OPERACIÓN E75 TRANSFERENCIA DE LA CUENTA FISCAL BUN A LA CUT EN MN TRANSF.FDOS.AL.BCB.GOBIERNO AUTONOMO MUNICIPAL DE CORIPATA CITE: GAMC/MAE-JSB/DAF/NÂ°0238/2024 CUENTA CUT 3987 LIBRETA NÂ° 00670014102</t>
  </si>
  <si>
    <t>'COBRO DE'||ÚTILES DE ESCRITORIO POR EL COMPROBANTE N°1091391 SEGÚN NOTA CITE: GAFC-0803/DFC/URTE-0153/2024 DE FECHA 26/03/2024 (HRE-TGL-5158) DE YACIMIENTOS PETROLÍFEROS FISCALES BOLIVIANOS. (SECTOR PÚBLICO). DÉBITO DE LA LIBRETA 00513022001 YPFB - OPERACIONES, REPOSICIÓN DE ÚTILES DE ESCRITORIO.</t>
  </si>
  <si>
    <t>||TRANSFERENCIA DE FONDOS SEGÚN MENSAJE SWIFT N°6490 DE LA FECHA Y NOTA CITE: DGAC/10571/2024 (HRE-TGL-4549) DE FECHA 14/03/2024 DE LA DIRECCIÓN GENERAL DE AERONÁUTICA CIVIL. (SECTOR PÚBLICO). DÉBITO DE LA LIBRETA 00117012001 DGAC, REPOSICIÓN DE ÚTILES DE ESCRITORIO.</t>
  </si>
  <si>
    <t>COBRO COSTOS DE PAPELERIA POR REGULARIZACION DE TRANSFERENCIA DEL EXTERIOR POR ORDEN DE ONSULADO CGENERAL DE BOLIVIA EN LOS ANGELES EEUU REF.: RECAUDACIONES GESTORÍA CONSULAR MARZO 2024 LIB. 00010011102 MIN.RELACIONES EXTERIORES - GESTORIA CONSULAR LEY Nº 3108</t>
  </si>
  <si>
    <t>00290012001 DEP.DE CHEQ.AJENOS,RET.DE CAM.,CONCEPTO: TRAMITE N° 9864126 PARA REGISTRO COMO OTROS INGRESOS,DEP.: SERVICIO DE IMPUESTOS NACIONALES , PROCEDENCIA: BANCO UNION S.A., CHEQUE: 7581, FECHA DE EMISION:24/04/2024</t>
  </si>
  <si>
    <t>00290012001 DEP.DE CHEQ.AJENOS,RET.DE CAM.,CONCEPTO: TRAMITE N°10064528 PARA REGISTRO COMO OTROS INGRESOS,DEP.: SERVICIO DE IMPUESTOS NACIONALES , PROCEDENCIA: BANCO UNION S.A., CHEQUE: 7579, FECHA DE EMISION:24/04/2024</t>
  </si>
  <si>
    <t>00099021001 DEP.DE CHEQ.AJENOS,RET.DE CAM.,CONCEPTO: TRAMITE N° 10064528 PARA REGISTRO DOBLE PERCEPCION - SENASIR RONALD ZORRILLA VALDIVIA,DEP.: SERVICIO DE IMPUESTOS NACIONALES , PROCEDENCIA: BANCO UNION S.A., CHEQUE: 7580, FECHA DE EMISION:24/04/2024</t>
  </si>
  <si>
    <t>00099021001 DEP.DE CHEQ.AJENOS,RET.DE CAM.,CONCEPTO: TRAMITE N° 10097002 PARA REGISTRO CONVENIO DOBLE PERCEPCION SENASIR RONALD ZORRILLA VALDIVIA,DEP.: SERVICIO DE IMPUESTOS NACIONALES</t>
  </si>
  <si>
    <t>00290012001 DEP.DE CHEQ.AJENOS,RET.DE CAM.,CONCEPTO: TRAMITE N° 10097002 PARA REGISTRO COMO OTROS INGRESOS,DEP.: SERVICIO DE IMPUESTOS NACIONALES , PROCEDENCIA: BANCO UNION S.A., CHEQUE: 7582, FECHA DE EMISION:24/04/2024</t>
  </si>
  <si>
    <t>00290012001 DEP.DE CHEQ.AJENOS,RET.DE CAM.,CONCEPTO: TRAMITE N°10104658 PARA REGISTRO COMO OTROS INGRESOS,DEP.: SERVICIO DE IMPUESTOS NACIONALES , PROCEDENCIA: BANCO UNION S.A., CHEQUE: 7585, FECHA DE EMISION:24/04/2024</t>
  </si>
  <si>
    <t>00041031107 DEPOSITO DE EFECTIVO, DEPOSITANTE: WILLY CRUZ  CHOQUE, CONCEPTO: DEVOLUCION POR GASTOS DE PEAJES, CUENTA DE DEPOSITO: CUENTA UNICA DEL TESORO</t>
  </si>
  <si>
    <t>00041031107 DEPOSITO DE EFECTIVO, DEPOSITANTE: WILLY CRUZ  CHOQUE, CONCEPTO: DEVOLUCION POR GASTOS DE COMBUSTIBLE, CUENTA DE DEPOSITO: CUENTA UNICA DEL TESORO</t>
  </si>
  <si>
    <t>00041031107 DEPOSITO DE EFECTIVO, DEPOSITANTE: WILLY CRUZ  CHOQUE, CONCEPTO: DEVOLUCION POR GASTOS DE GARAJE, CUENTA DE DEPOSITO: CUENTA UNICA DEL TESORO</t>
  </si>
  <si>
    <t>00513062001 DEP.DE CHEQ.AJENOS,RET.DE CAM.,CONCEPTO: DISMINUCION AL PREVENTIVO N°22,DEP.: Y.P.F.B. , PROCEDENCIA: BANCO UNION S.A., CHEQUE: 2424, FECHA DE EMISION:25/04/2024</t>
  </si>
  <si>
    <t>00580012001 DEP.DE CHEQ.AJENOS,RET.DE CAM.,CONCEPTO: RETRASO EN EL PAGO DE ALQUILER SUBARRENDATARIOS (MULTAS),DEP.: DEPOSITOS ADUANEROS BOLIVIANOS , PROCEDENCIA: BANCO UNION S.A., CHEQUE: 1386, FECHA DE EMISION:25/04/2024</t>
  </si>
  <si>
    <t>00580012001 DEP.DE CHEQ.AJENOS,RET.DE CAM.,CONCEPTO: PAGO ENERGIA ELECTRICA Y AGUA EMPRESA CONSTRUCTORA MESES AGOSTO A OCTUBRE 2023,DEP.: DEPOSITOS ADUANEROS BOLIVIANOS , PROCEDENCIA: BANCO UNION S.A., CHEQUE: 1385, FECHA DE EMISION:25/04/2024</t>
  </si>
  <si>
    <t>00580012001 DEP.DE CHEQ.AJENOS,RET.DE CAM.,CONCEPTO: REPOSICION CONSUMO AGUA SUBARRENDATARIO DIC 2023 ENERO A MARZO 2023,DEP.: DEPOSITOS ADUANEROS BOLIVIANOS , PROCEDENCIA: BANCO UNION S.A., CHEQUE: 1383, FECHA DE EMISION:25/04/2024</t>
  </si>
  <si>
    <t>00580012001 DEP.DE CHEQ.AJENOS,RET.DE CAM.,CONCEPTO: REPOSICION CONSUMO ENERGIA ELECTRICA SUBARRENDATARIOS DIC 2023, ENERO A MARZO 2024,DEP.: DEPOSITOS BOLIVIANOS ADUANEROS , PROCEDENCIA: BANCO UNION S.A., CHEQUE: 1382, FECHA DE EMISION:25/04/2024</t>
  </si>
  <si>
    <t>00580012001 DEP.DE CHEQ.AJENOS,RET.DE CAM.,CONCEPTO: DESCUENTO POR LICENCIA SIN GOCE DE HABERES MESES DE FEBRERO 2024,DEP.: DEPOSITOS ADUANEROS BOLIVIANOS , PROCEDENCIA: BANCO UNION S.A., CHEQUE: 1380, FECHA DE EMISION:24/04/2024</t>
  </si>
  <si>
    <t>00373024105 DEP.DE CHEQ.AJENOS,RET.DE CAM.,CONCEPTO: DEVOLUCION DE RECURSOS DEL GAM DE ENTRE RIOS POR CONCEPTO DE SALDOS NO EJECUTADOS DEL PROYECTO CONST,DEP.: FONDO DE DESARROLLO INDIGENA</t>
  </si>
  <si>
    <t>00099021001 DEP.DE CHEQ.AJENOS,RET.DE CAM.,CONCEPTO: GONZALO RODOLFO VIRREIRA PROUT,DEP.: BANCO UNION SA , PROCEDENCIA: BANCO UNION S.A., CHEQUE: 204431, FECHA DE EMISION:30/04/2024</t>
  </si>
  <si>
    <t>00099021001 DEP.DE CHEQ.AJENOS,RET.DE CAM.,CONCEPTO: DEPÓSITO POR DEVOLUCION DE RECURSOS DE PROCESO COACTIVO,DEP.: INSTITUTO NACIONAL DE ESTADISTICA , PROCEDENCIA: BANCO UNION S.A., CHEQUE: 5586, FECHA DE EMISION:26/04/2024</t>
  </si>
  <si>
    <t>00206012001 DEP.DE CHEQ.AJENOS,RET.DE CAM.,CONCEPTO: DEPÓSITOS POR OTROS INGRESOS,DEP.: INSTITUTO NACIONAL DE ESTADISTICA , PROCEDENCIA: BANCO UNION S.A., CHEQUE: 5587, FECHA DE EMISION:26/04/2024</t>
  </si>
  <si>
    <t>00206012001 DEP.DE CHEQ.AJENOS,RET.DE CAM.,CONCEPTO: DEPÓSITOS POR OTROS INGRESOS,DEP.: INSTITUTO NACIONAL DE ESTADISTICA , PROCEDENCIA: BANCO UNION S.A., CHEQUE: 6124, FECHA DE EMISION:26/04/2024</t>
  </si>
  <si>
    <t>00206012001 DEPOSITO DE EFECTIVO, DEPOSITANTE: INSTITUTO NACIONAL DE ESTADISTICA, CONCEPTO: DEPÓSITO POR VENTA DE LA OFICINA DPTAL. INE PANDO DEL PERIODO FISCAL ABRIL/2024, CUENTA DE DEPOSITO: CUENTA UNICA DEL TESORO</t>
  </si>
  <si>
    <t>00099021001 DEPOSITO DE EFECTIVO, DEPOSITANTE: JANE LEONOR ROQUE MAMANI, CONCEPTO: DEVOLUCION DEPÓSITO A CUENTA DEL PROGRAMA 100 BECAS DEL MINISTERIO DE EDUCACION, CUENTA DE DEPOSITO: CUENTA UNICA DEL TESORO</t>
  </si>
  <si>
    <t>00660012006 DEP.DE CHEQ.AJENOS,RET.DE CAM.,CONCEPTO: DEPÓSITOS POR OBSERVACIONES AUDITORIA GESTIONES PASADAS,DEP.: ORGANO JUDICIAL -DISTRITO COCHABAMBA , PROCEDENCIA: BANCO UNION S.A., CHEQUE: 694, FECHA DE EMISION:26/04/2024</t>
  </si>
  <si>
    <t>00660012006 DEP.DE CHEQ.AJENOS,RET.DE CAM.,CONCEPTO: DEPÓSITO POR DEVOLUCION DE PASAJES GESTION 2023,DEP.: ORGANO JUDICIAL - DISTRITO COCHABAMBA , PROCEDENCIA: BANCO UNION S.A., CHEQUE: 691, FECHA DE EMISION:26/04/2024</t>
  </si>
  <si>
    <t>00081011101 DEPOSITO DE EFECTIVO, DEPOSITANTE: DANIELA GONZALES ENCINAS, CONCEPTO: RESTITUCION DE FONDOS EN AVANCE, CUENTA DE DEPOSITO: CUENTA UNICA DEL TESORO</t>
  </si>
  <si>
    <t>00587012023 DEP.DE CHEQ.AJENOS,RET.DE CAM.,CONCEPTO: ICHILO/CERT. 14-15-16 / NOV-23, DIC-23, ENE/24,DEP.: E.B.C. , PROCEDENCIA: BANCO UNION S.A., CHEQUE: 2119, FECHA DE EMISION:24/04/2024</t>
  </si>
  <si>
    <t>00595012002 DEP.DE CHEQ.AJENOS,RET.DE CAM.,CONCEPTO: DEPÓSITO POR DEVOLUCION POR HORMANDY SUARES POR VIATICOS NO REALIZADO,DEP.: GESTORA PUBLICA DE SEGURIDAD SOCIAL DE LARGO PLAZO , PROCEDENCIA: BANCO UNION S.A., CHEQUE: 1578, FECHA DE EMISION:30/04/2024</t>
  </si>
  <si>
    <t>00587012001 DEP.DE CHEQ.AJENOS,RET.DE CAM.,CONCEPTO: LA PAZ - ORURO / CERT 2 Y 3/ ENE24 - FEB24,DEP.: E.B.C. , PROCEDENCIA: BANCO UNION S.A., CHEQUE: 2120, FECHA DE EMISION:24/04/2024</t>
  </si>
  <si>
    <t>00595012002 DEP.DE CHEQ.AJENOS,RET.DE CAM.,CONCEPTO: DEPÓSITO POR DEVOLUCION POR VIATICOS PAGADOS EN DEMASIA,DEP.: GESTORA PUBLICA DE SEGURIDAD SOCIAL DE LARGO PLAZO , PROCEDENCIA: BANCO UNION S.A., CHEQUE: 1579, FECHA DE EMISION:30/04/2024</t>
  </si>
  <si>
    <t>00595012002 DEP.DE CHEQ.AJENOS,RET.DE CAM.,CONCEPTO: DEPÓSITO POR BOA POR PASAJES  NO UTILIZADOS POR  FUNCIONARIOS DE LA GESTORA,DEP.: GESTORA PUBLICA DE SEGURIDAD SOCIAL DE LARGO PLAZO</t>
  </si>
  <si>
    <t>00587012001 DEP.DE CHEQ.AJENOS,RET.DE CAM.,CONCEPTO: LA PAZ - ORURO / ANTICIPO 20%,DEP.: E.B.C. , PROCEDENCIA: BANCO UNION S.A., CHEQUE: 2121, FECHA DE EMISION:24/04/2024</t>
  </si>
  <si>
    <t>00587012001 DEP.DE CHEQ.AJENOS,RET.DE CAM.,CONCEPTO: EL SENA/CERT-25 / FEB-24,DEP.: E.B.C. , PROCEDENCIA: BANCO UNION S.A., CHEQUE: 2122, FECHA DE EMISION:24/04/2024</t>
  </si>
  <si>
    <t>00590012001 DEP.DE CHEQ.AJENOS,RET.DE CAM.,CONCEPTO: DEPÓSITO POR COMPRA DE PC DE ESCRITORIO BENNETT V3 PARA LA ESCUELA  FISCALES DEL ESTADO,DEP.: EMPRESA PUBLICA QUIPUS , PROCEDENCIA: BANCO UNION S.A., CHEQUE: 742, FECHA DE EMISION:30/04/2024</t>
  </si>
  <si>
    <t>00283012003 DEPOSITO DE EFECTIVO, DEPOSITANTE: ADUANA NACIONAL, CONCEPTO: DEVOLUCION VIATICOS DE MARIA ANTONIETA BALCAZAR CHAVEZ PIA 1RA ABR/23 POTOSI, CUENTA DE DEPOSITO: CUENTA UNICA DEL TESORO</t>
  </si>
  <si>
    <t>00016011101 DEP.DE CHEQ.AJENOS,RET.DE CAM.,CONCEPTO: DEVOLUCION BOA,DEP.: MINISTERIO DE EDUCACION , PROCEDENCIA: BANCO UNION S.A., CHEQUE: 922, FECHA DE EMISION:23/04/2024</t>
  </si>
  <si>
    <t>00016014201 DEP.DE CHEQ.AJENOS,RET.DE CAM.,CONCEPTO: DIPLOMAS DE BACHILLER GOB AUTONOMO DEPARTAMENTAL DE ORURO,DEP.: MINISTERIO DE EDUCACION , PROCEDENCIA: BANCO UNION S.A., CHEQUE: 923, FECHA DE EMISION:23/04/2024</t>
  </si>
  <si>
    <t>00016014201 DEP.DE CHEQ.AJENOS,RET.DE CAM.,CONCEPTO: DIPLOMAS DE BACHILLER GOBIENRO AUTNOMO DEPARTAMENTAL DE CHUQUISACA,DEP.: MINISTERIO DE EDUCACION , PROCEDENCIA: BANCO UNION S.A., CHEQUE: 931, FECHA DE EMISION:26/04/2024</t>
  </si>
  <si>
    <t>00290012001 DEPOSITO DE EFECTIVO, DEPOSITANTE: VALENTIN FELIPE ESPINOZA LLUTA, CONCEPTO: DEPÓSITO POR : DEVOLUCION VIAITOC - SUCRE, CUENTA DE DEPOSITO: CUENTA UNICA DEL TESORO</t>
  </si>
  <si>
    <t>00290012001 DEPOSITO DE EFECTIVO, DEPOSITANTE: EVER  TEOFILO CHURA APAZA, CONCEPTO: DEPÓSITO POR : DEVOLUCION  VIATICO - SUCRE, CUENTA DE DEPOSITO: CUENTA UNICA DEL TESORO</t>
  </si>
  <si>
    <t>00099021001 DEPOSITO DE EFECTIVO, DEPOSITANTE: EDDY WILMER ROQUE YUJRA, CONCEPTO: DEVOLUCION PAGO INDEBIDO MES DE MARZO 2024 SUELDO Y SALARIO C:31 1104, CUENTA DE DEPOSITO: CUENTA UNICA DEL TESORO/DJBR</t>
  </si>
  <si>
    <t>00041031107 DEPOSITO DE EFECTIVO, DEPOSITANTE: MARIA EUGENIA CHAVEZ YABETA, CONCEPTO: DEVOLUCION DEL SLADO EXCEDENTE, CUENTA DE DEPOSITO: CUENTA UNICA DEL TESORO</t>
  </si>
  <si>
    <t>00041031107 DEPOSITO DE EFECTIVO, DEPOSITANTE: JUNIOR RUEDA QUINTANILLA, CONCEPTO: DEVOLUCION POR CONCEPTO DE VIATICOS  NO UTILIZADOS, CUENTA DE DEPOSITO: CUENTA UNICA DEL TESORO</t>
  </si>
  <si>
    <t>00081011105 DEPOSITO DE EFECTIVO, DEPOSITANTE: LORENZA SORIA QUISPE, CONCEPTO: SOBRNATE DE DESEMBOLSO DE COMPRAS DE RECIBOS OFICIALES DE REINGRESOS BAJA Y AFILIACION -CAJA CORDES, CUENTA DE DEPOSITO: CUENTA UNICA DEL TESORO</t>
  </si>
  <si>
    <t>00099021001 DEPOSITO DE EFECTIVO, DEPOSITANTE: AGENCIA ESTATAL DE VIVIENDA, CONCEPTO: PAGO SERVICIO AGUA POTABLE EPSAS-AGENCIA ESTATAL DE VIVIENDA 02/24, CUENTA DE DEPOSITO: CUENTA UNICA DEL TESORO</t>
  </si>
  <si>
    <t>00373024101 DEPOSITO DE EFECTIVO, DEPOSITANTE: WILBER ARANCIBIA AYMURO, CONCEPTO: DEPÓSITO SEGUN INF. CIRCUNSTANCIADO INF/FDI/DGE/UAI/0130-23, CUENTA DE DEPOSITO: CUENTA UNICA DEL TESORO</t>
  </si>
  <si>
    <t>00099021001 DEPOSITO DE EFECTIVO, DEPOSITANTE: FRANZ FABIAN ALVAREZ TEJERINA, CONCEPTO: DEVOLUCION DE VIATICOS DE 19 AL 20/12/2023 TRINIDAD-RURRENABAQUE, CUENTA DE DEPOSITO: CUENTA UNICA DEL TESORO/DJBR</t>
  </si>
  <si>
    <t>00597012001 DEPOSITO DE EFECTIVO, DEPOSITANTE: SERVICIO CORPORATIVO DE LIMPIEZA SOSTENIBLE SRL, CONCEPTO: PAGO EN DEMASIA POR EL PERIODO DE OCTUBRE 2023, CUENTA DE DEPOSITO: CUENTA UNICA DEL TESORO</t>
  </si>
  <si>
    <t>00099021001 DEPOSITO DE EFECTIVO, DEPOSITANTE: JEANNETH MIRIAM ZARATE RADA, CONCEPTO: REEMBOLSO DE BECA OTORGADO POR EL MINISTERIO DE EDUCACION, CUENTA DE DEPOSITO: CUENTA UNICA DEL TESORO</t>
  </si>
  <si>
    <t>00041031107 DEPOSITO DE EFECTIVO, DEPOSITANTE: ELIEZER ANDREI QUISBERT  CAMA, CONCEPTO: DEVOLUCION DE RECURSOS NO UTILIZADOS - GASTOS  OPERATIVOS, CUENTA DE DEPOSITO: CUENTA UNICA DEL TESORO</t>
  </si>
  <si>
    <t>00423132001 DEPOSITO DE EFECTIVO, DEPOSITANTE: JORGE ALBERTO VACA RUIZ, CONCEPTO: RECURSOS NO EJECUTADOS POR COMPRA DE ALIMENTOS,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</si>
  <si>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</si>
  <si>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00086014407 DEPOSITO DE EFECTIVO, DEPOSITANTE: GAM ATOCHA NIT 123867021, CONCEPTO: DEVOLUCION DE SALDOS NO EJECUTADOS PROYECTO FORESTACION Y PROTECCION DE BOSQUES NATIVOS, CUENTA DE DEPOSITO: CUENTA UNICA DEL TESORO</t>
  </si>
  <si>
    <t>TRANSFERENCIA DE FONDOS AL EXTERIOR A SOLICITUD DE NAVEGACION AEREA Y AEROPUERTOS BOLIVIANOS SEGUN SOLICITUD 20709 REF: SKYSFT PARAGUAY SA PAGO POR LA ADQUISICION DE EQUIPAMIENTO PARA EL PROYECTO SISTEMA AERONAUTICO AMHS AEROPUERTO INTERNACIONAL DE EL ALTO SEGUN FACTURA NRO 427 Y SOLICITUD DE PAGO N LIB. 00389012001 NAABOL-ADMINISTRACIÓN CENTRAL</t>
  </si>
  <si>
    <t>COBRO COSTOS DE PAPELERIA SEGUN TRANSFERENCIA DEL EXTERIOR POR ORDEN DE MGAS COMERCIALIZADORA DE GAS (BRAZIL RIO DE JANEIRO) REF.: CRED INV PPA-MCI-16/24 GAS NATURAL FECHA VALOR 29/04/2024 LIB. 00513012007 YPFB - RECURSOS NACIONALIZACIÓN</t>
  </si>
  <si>
    <t>NUMERO DE LIBRETA CUT: 00086014407 OPERACIÓN E75 TRANSFERENCIA DE LA CUENTA FISCAL BUN A LA CUT EN MN TRANSF.FDOS.AL.BCB.CUENTA UNICA UNIVERSITARIA - UMSS, CITE: TYCP-T 10/24 CUENTA CUT 3987069001 LIBRETA NÂ° 00086014407 "</t>
  </si>
  <si>
    <t>NUMERO DE LIBRETA CUT: 00086014407 OPERACIÓN E75 TRANSFERENCIA DE LA CUENTA FISCAL BUN A LA CUT EN MN TRANSF.FDOS.AL.BCB.GOBIERNO AUTONOMO MCPAL. DE TIQUIPAYA CITE:S.M.A.E./G.A.M.T. NÂ° 743/2024 CUENTA CUT 3987069001 LIBRETA NÂ° 00086014407</t>
  </si>
  <si>
    <t>NUMERO DE LIBRETA CUT: 00086014407 OPERACIÓN E75 TRANSFERENCIA DE LA CUENTA FISCAL BUN A LA CUT EN MN TRANSF.FDOS.AL.BCB.GOBIERNO AUTONOMO MCPAL. DE TAPACARI CITE: G.A.M.T. NÂ° 266/2024 CUENTA CUT 3987069001 LIBRETA NÂ° 00086014407</t>
  </si>
  <si>
    <t>NUMERO DE LIBRETA CUT: 00086014407 OPERACIÓN E75 TRANSFERENCIA DE LA CUENTA FISCAL BUN A LA CUT EN MN TRANSF.FDOS.AL.BCB.GOBIERNO AUTONOMO MCPAL. DE MOROCHATA CITE/GAMM OF/C 197/2024 CUENTA CUT 3987069001 LIBRETA NÂ° 00086014407</t>
  </si>
  <si>
    <t>NUMERO DE LIBRETA CUT: 00086014407 OPERACIÓN E75 TRANSFERENCIA DE LA CUENTA FISCAL BUN A LA CUT EN MN TRANSF.FDOS.AL.BCB.GOBIERNO AUTONOMO MUNICIPAL DE BATALLAS CITE: BAMB/MAE/NEX/177/2024 CUENTA CUT 3987 LIBRETA NÂ° 00086014407</t>
  </si>
  <si>
    <t>NUMERO DE LIBRETA CUT: 00572019203 OPERACIÓN E82 TRANSFERENCIA BDP FINPRO A LA CUT DESEMBOLSO N°13 OP 20025 NRO 26 IMPLEMENTACIÓN DE LA PLANTA PISCÍCOLA EN EL LAGO TITICACA</t>
  </si>
  <si>
    <t>NUMERO DE LIBRETA CUT: 00572019204 OPERACIÓN E82 TRANSFERENCIA BDP FINPRO A LA CUT DESEMBOLSO N°9 OP20028 NRO28 IMPLEMENTACIÓN PLANTA PISCICOLA EN EL CHACO</t>
  </si>
  <si>
    <t>NUMERO DE LIBRETA CUT: 00572019205 OPERACIÓN E82 TRANSFERENCIA BDP FINPRO A LA CUT DESEMBOLSO N° 12 OP 20027 NRO 27 IMPLEMENTACIÓN DE LA INDUSTRIA DE CÁRNICOS EN EL BENI</t>
  </si>
  <si>
    <t>NUMERO DE LIBRETA CUT: 00572019202 OPERACIÓN E82 TRANSFERENCIA BDP FINPRO A LA CUT DESEMBOLSO N° 15 OP 20024 NRO 25 IMPLEMENTACIÓN PLANTA PISCÍCOLA EN LA AMAZONIA</t>
  </si>
  <si>
    <t>TRANSFERENCIA RECIBIDA DEL EXTERIOR SEGÚN MENSAJES SWIFT Nos. 6605-6604 (REM.EXT.) DE FECHA 30-04-2024 POR DESEMBOLSO DE BID PRÉSTAMO 3385/BL-BO REQ 00035 BO 2024025482 LIBRETA N° 00291012002 ABC-RECURSOS PROPIOS REF.: UTILES DE ESCRITORIO</t>
  </si>
  <si>
    <t>NUMERO DE LIBRETA CUT: 00132039202 OPERACIÓN E82 TRANSFERENCIA BDP FINPRO A LA CUT DESEMBOLSO N° 7 OP 20016 NRO 17 IMPLEMENTACIÓN DE LA PLANTA DE CEMENTO EN EL DEPARTAMENTO DE POTOSI</t>
  </si>
  <si>
    <t>||TRANSFERENCIA DE FONDOS SEGÚN MENSAJE SWIFT N°6548 DE LA FECHA Y NOTA CITE: DGAC/10571/2024 (HRE-TGL-4549) DE FECHA 14/03/2024 DE LA DIRECCIÓN GENERAL DE AERONÁUTICA CIVIL. (SECTOR PÚBLICO). DÉBITO DE LA LIBRETA 00117012001 DGAC, REPOSICIÓN DE ÚTILES DE ESCRITORIO.</t>
  </si>
  <si>
    <t>||TRANSFERENCIA DE FONDOS S/G MENSAJES SWIFT NROS. 6583 Y 6586 DE LA FECHA Y NOTA CITE DGAC/10571/2024 DE F.14.03.2024 (HRE-TGL-4549) DE LA DIRECCION GENERAL DE AERONAUTICA CIVIL (SECTOR PÚBLICO). DEBITO DE LA LIBRETA 00117012001 DGAC, REPOSICIÓN DE ÚTILES DE ESCRITORIO.</t>
  </si>
  <si>
    <t>PAGO A BANCO EUROPEO DE INV PRÉSTAMO FI No 88662 VCTO. 31-03-2024 POR CUENTA DE TGN , NTI. 018552 VALOR 01-04-2024 INTERESES USD 674.239,28 COMISIONES USD 15.657,19 CTA. 5970 CUENTA UNICA DEL TESORO DOLARES AMERICANOS LIB. 00099021001</t>
  </si>
  <si>
    <t>REGULARIZACION DE TRANSFERENCIA DEL EXTERIOR SEGUN SWIFT NO.4728 DE FECHA 01/04/2024 ORDENANTE: LA TE ANDES SA REF.: OPERACIONES FINANCIERAS EXTRAORDINARIAS TERMOCRONOLOGIA FIEL CUMPLIMIENTO DE CONTR.DRCO-CD-GATC-2-24 PAC 1987 FECHA VALOR 26/03/2024 LIB. 00513012005 YPFB-OPERACIONES EXTRAORDINARIAS USD</t>
  </si>
  <si>
    <t>PAGO A BANCO EUROPEO DE INV PRÉSTAMO FI No 88662 VCTO. 31-03-2024 POR CUENTA DE TGN , NTI. 018563 VALOR 01-04-2024 INTERESES USD 543.120,02 CTA. 5970 CUENTA UNICA DEL TESORO DOLARES AMERICANOS LIB. 00099021001</t>
  </si>
  <si>
    <t>AJUSTE COMPLEMENTARIO POR REVALORIZACION SALDOS DE ACTIVOS DE RESERVA Y OBLIGACIONES MONEDA EXTRANJERA (DOLARES) Saldo MO = -220186704.14 ;Bs/Mo: 6.86000000000 ;Saldo Bs: -1510480790.39</t>
  </si>
  <si>
    <t>||PAGO AFD PRÉSTAMO CBO 1014 01 E VCTO. 31-03-2024 POR CUENTA DE TGN, NTI 018488 VALOR 2-04-2024 CAPITAL EUR 5.100.000,00 INTERESES EUR 822.219,00 LIBRETA NRO. 00099021001 TGN-RECURSOS ORDINARIOS-DOLARES AMERICANOS (5970)</t>
  </si>
  <si>
    <t>||PAGO A AFD PRÉSTAMO CBO 1011 02 C VCTO. 31-03-2024 POR CUENTA DE TGN, NTI.018485 VALOR 2-04-2024 CAPITAL EUR 533.333,34 INTERESES EUR 223.178,67 LIBRETA NRO. 00099021001 TGN-RECURSOS ORDINARIOS-DOLARES AMERICANOS (5970)</t>
  </si>
  <si>
    <t>AJUSTE COMPLEMENTARIO POR REVALORIZACION SALDOS DE ACTIVOS DE RESERVA Y OBLIGACIONES MONEDA EXTRANJERA (DOLARES) Saldo MO = -213054229.20 ;Bs/Mo: 6.86000000000 ;Saldo Bs: -1461552012.30</t>
  </si>
  <si>
    <t>TRANSFERENCIA RECIBIDA DEL EXTERIOR SEGÚN MENSAJES SWIFT Nos. 5146-5145 (REM.EXT.) DE FECHA 02-04-2024 POR DESEMBOLSO DE FONPLATA PRÉSTAMO BOL 27/2016 DESEMB.7 LIBRETA N° 00291014369 ABC-BOL 27/2016 $US PROY.DOB.VIA MONTERO-CRISTALMAYU PTE. SN4-VILLA TUNARI</t>
  </si>
  <si>
    <t>TRANSFERENCIA DEL EXTERIOR SEGUN SWIFT NOS.5183-5182 DE FECHA 03/04/2024 ORDENANTE: EMBASSY OF BOLIVIA SECCIÓN CONSULAR TOKYO-JAPON REF:GESTORIA CONSULAR MARZO 2024 LIB. 00010011102 MIN.REL.EXT.- USD INGRESOS POR GESTORÍA CONSULAR</t>
  </si>
  <si>
    <t>PAGO A CAF PRÉSTAMO CFA010253 VCTO. 04-04-2024 POR CUENTA DE TGN , NTI. 018543 VALOR 04-04-2024 CAPITAL USD 199.409,09 INTERESES USD 146.968,04 CTA. 5970 CUENTA UNICA DEL TESORO DOLARES AMERICANOS LIB. 00099021001</t>
  </si>
  <si>
    <t>REGULARIZACION DE TRANSFERENCIA DEL EXTERIOR SEGUN SWIFT NO.5045 DE FECHA 04/04/2024 ORDENANTE: CONSULADO DE BOLIVIA EN TACNA PERÚ REF.: RECAUDACION GESTORÍA CONSULAR POR EL MES DE ENERO Y FEBRERO 2024 LIB. 00010011102 MIN.REL.EXT.- USD INGRESOS POR GESTORÍA CONSULAR</t>
  </si>
  <si>
    <t>TRANSFERENCIA DEL EXTERIOR SEGUN SWIFT NO.5247 DE FECHA 04/04/2024 ORDENANTE: CONSULADO GENERAL DE BOLIVIA EN LIMA PERÚ REF.: RECAUDACION GESTORÍA CONSULAR POR EL MES DE MARZO 2024 LIB. 00010011102 MIN.REL.EXT.- USD INGRESOS POR GESTORÍA CONSULAR</t>
  </si>
  <si>
    <t>TRANSFERENCIA DEL EXTERIOR SEGUN SWIFT NO.5261 DE FECHA 04/04/2024 ORDENANTE: CONSULADO GENERAL DE BOLIVIA EN MADRID ESPAÑA REF.: RECAUDACION GESTORÍA CONSULAR POR EL MES DE MARZO 2024 LIB. 00010011102 MIN.REL.EXT.- USD INGRESOS POR GESTORÍA CONSULAR</t>
  </si>
  <si>
    <t>REGULARIZACION DE TRANSFERENCIA DEL EXTERIOR SEGUN SWIFT NO.5213 DE FECHA 04/04/2024 ORDENANTE: CONSULADO GENERAL DE BOLIVIA CL/00699066036. REF.: GESTORIA CONSULAR DEL MES DE MARZO DEL 2024 (TRN/20240403-00289638) LIB. 00010011102 MIN.REL.EXT.- USD INGRESOS POR GESTORÍA CONSULAR</t>
  </si>
  <si>
    <t>REGULARIZACION DE TRANSFERENCIA DEL EXTERIOR SEGUN SWIFT NO.5181 DE FECHA 04/04/2024 ORDENANTE: CONSULADO DE BOLIVIA URUGUAY REF:GESTORIA CONSULAR MESES DE FEBRERO Y MARZO 2024 LIB. 00010011102 MIN.REL.EXT.- USD INGRESOS POR GESTORÍA CONSULAR</t>
  </si>
  <si>
    <t>REGULARIZACION DE TRANSFERENCIA DEL EXTERIOR SEGUN SWIFT NO.5153 DE FECHA 04/04/2024 ORDENANTE: CONSULADO GENERAL DE BOLIVIA WASHINGTON - EE.UU. REF:GESTORIA CONSULAR MARZO 2024 LIB. 00010011102 MIN.REL.EXT.- USD INGRESOS POR GESTORÍA CONSULAR</t>
  </si>
  <si>
    <t>REGULARIZACION DE TRANSFERENCIA DEL EXTERIOR SEGUN SWIFT NO.5170 DE FECHA 05/04/2024 ORDENANTE: CONSULADO DE BOLIVIA EN CACERES - BRASIL REF:GESTORIA CONSULAR MARZO 2024 LIB. 00010011102 MIN.REL.EXT.- USD INGRESOS POR GESTORÍA CONSULAR</t>
  </si>
  <si>
    <t>REGULARIZACION DE TRANSFERENCIA DEL EXTERIOR SEGUN SWIFT NO.5273 DE FECHA 05/04/2024 ORDENANTE: CONSULADO DE BOLIVIA EN SEVILLA BO S N5161018F, REF.: GESTORIA CONSULAR MES DE MARZO DE 2024 (5428696010016433) TRN/20240404-00220609 LIB. 00010011102 MIN.REL.EXT.- USD INGRESOS POR GESTORÍA CONSULAR</t>
  </si>
  <si>
    <t>TRANSFERENCIA RECIBIDA DEL EXTERIOR SEGÚN MENSAJES SWIFT Nos. 5340-5339 (REM.EXT.) DE FECHA 05-04-2024 POR DESEMBOLSO DE BIRF PRÉSTAMO BIRF 8648-BO 48 LIBRETA N° 00291084302 ABC-USD-BM PROY CORREDOR DE INTEGRACION CARRETERAS</t>
  </si>
  <si>
    <t>TRANSFERENCIA DEL EXTERIOR SEGUN SWIFT NO.5307 DE FECHA 05/04/2024 ORDENANTE: CONSULADO DE BOLIVIA EN PUNO PERU REF.: RECAUDACION GESTORÍA CONSULAR POR EL MES DE MARZO 2024 LIB. 00010011102 MIN.REL.EXT.- USD INGRESOS POR GESTORÍA CONSULAR</t>
  </si>
  <si>
    <t>TRANSFERENCIA DEL EXTERIOR SEGUN SWIFT NO.5310 DE FECHA 05/04/2024 ORDENANTE: CONSULADO GENERAL DE BOLIVIA EN ARICA CHILE REF.: RECAUDACION GESTORÍA CONSULAR POR EL MES DE MARZO 2024 LIB. 00010011102 MIN.REL.EXT.- USD INGRESOS POR GESTORÍA CONSULAR</t>
  </si>
  <si>
    <t>REGULARIZACION DE TRANSFERENCIA DEL EXTERIOR SEGUN SWIFT NO.5284 DE FECHA 08/04/2024 ORDENANTE: CONSULADO GENERAL DE BOLIVIA EN NEW YORK EEUU REF.: RECAUDACIONES GESTORÍA CONSULAR MARZO 2024 LIB. 00010011102 MIN.REL.EXT.- USD INGRESOS POR GESTORÍA CONSULAR</t>
  </si>
  <si>
    <t>TRANSFERENCIA RECIBIDA DEL EXTERIOR SEGÚN MENSAJES SWIFT Nos. 5411-5416 (REM.EXT.) DE FECHA 08-04-2024 POR DESEMBOLSO DE BIRF PRÉSTAMO BIRF 8648-BO 49 LIBRETA N° 00291084302 ABC-USD-BM PROY CORREDOR DE INTEGRACION CARRETERAS</t>
  </si>
  <si>
    <t>AJUSTE COMPLEMENTARIO POR REVALORIZACION SALDOS DE ACTIVOS DE RESERVA Y OBLIGACIONES MONEDA EXTRANJERA (DOLARES) Saldo MO = -252869540.19 ;Bs/Mo: 6.86000000000 ;Saldo Bs: -1734685045.71</t>
  </si>
  <si>
    <t>REGULARIZACION DE TRANSFERENCIA DEL EXTERIOR SEGUN SWIFT NO.5433 DE FECHA 09/04/2024 ORDENANTE: CONSULADO GENERAL DE BOLIVIA EN SAN PABLO BRASIL REF.: RECAUDACION GESTORÍA CONSULAR POR EL MES DE MARZO 2024 LIB. 00010011102 MIN.REL.EXT.- USD INGRESOS POR GESTORÍA CONSULAR</t>
  </si>
  <si>
    <t>REGULARIZACION DE TRANSFERENCIA DEL EXTERIOR SEGUN SWIFT NO. 5412 DE FECHA 09/04/2024 ORDENANTE: CONSULADO DE BOLIVIA EN SEVILLA - ESPAÑA REF:GESTORIA CONSULAR MARZO 2024 LIB. 00010011102 MIN.REL.EXT.- USD INGRESOS POR GESTORÍA CONSULAR</t>
  </si>
  <si>
    <t>AJUSTE COMPLEMENTARIO POR REVALORIZACION SALDOS DE ACTIVOS DE RESERVA Y OBLIGACIONES MONEDA EXTRANJERA (DOLARES) Saldo MO = -251079983.74 ;Bs/Mo: 6.86000000000 ;Saldo Bs: -1722408688.44</t>
  </si>
  <si>
    <t>REGULARIZACION DE TRANSFERENCIA DEL EXTERIOR SEGUN SWIFT NO.5484 DE FECHA 10/04/2024 ORDENANTE: EMABAJADA DE BOLIVIA EN BRUSELAS BELGICA REF.: RECAUDACION GESTORÍA CONSULAR POR EL MES DE MARZO 2024 LIB. 00010011102 MIN.REL.EXT.- USD INGRESOS POR GESTORÍA CONSULAR</t>
  </si>
  <si>
    <t>REGULARIZACION DE TRANSFERENCIA DEL EXTERIOR SEGUN SWIFT NO.5482 DE FECHA 10/04/2024 ORDENANTE: SECCIÓN CONSULAR DE LA EMBAJADA DE BOLIVIA EN BRASILIA BRASIL REF.: RECAUDACIONES GESTORÍA CONSULAR MARZO 2024 LIB. 00010011102 MIN.REL.EXT.- USD INGRESOS POR GESTORÍA CONSULAR</t>
  </si>
  <si>
    <t>REGULARIZACION DE TRANSFERENCIA DEL EXTERIOR SEGUN SWIFT NO.5394 DE FECHA 10/04/2024 ORDENANTE: YPF EXPLORACIÓN +PRODUCCIÓN DE FERMIN PERALTA TORRES DELTA PB, FECHA VALOR 08/04/2024 LIB. 00513012005 YPFB-OPERACIONES EXTRAORDINARIAS USD</t>
  </si>
  <si>
    <t>REGULARIZACION DE TRANSFERENCIA DEL EXTERIOR SEGUN SWIFT NO.5481 DE FECHA 10/04/2024 ORDENANTE: CONSULADO GENERAL DE BOLIVIA EN BUENOS AIRES ARGENTINA REF.: RECAUDACION GESTORÍA CONSULAR POR EL MES DE MARZO 2024 LIB. 00010011102 MIN.REL.EXT.- USD INGRESOS POR GESTORÍA CONSULAR</t>
  </si>
  <si>
    <t>AJUSTE COMPLEMENTARIO POR REVALORIZACION SALDOS DE ACTIVOS DE RESERVA Y OBLIGACIONES MONEDA EXTRANJERA (DOLARES) Saldo MO = -248392920.77 ;Bs/Mo: 6.86000000000 ;Saldo Bs: -1703975436.47</t>
  </si>
  <si>
    <t>REGULARIZACION DE TRANSFERENCIA DEL EXTERIOR SEGUN SWIFT NO.5496 Y NO.5495 DE FECHA 11/04/2024 ORDENANTE: VICECONSULADO DE BOLIVIA EN LA MATANZA ARGENTINA REF.: RECAUDACIONES GESTORÍA CONSULAR MARZO 2024 LIB. 00010011102 MIN.REL.EXT.- USD INGRESOS POR GESTORÍA CONSULAR</t>
  </si>
  <si>
    <t>REGULARIZACION DE TRANSFERENCIA DEL EXTERIOR SEGUN SWIFT NO.5531 DE FECHA 11/04/2024 ORDENANTE: CONSULADO DE BOLIVIA EN IQUIQUE CHILE REF.: RECAUDACIONES GESTORÍA CONSULAR MARZO 2024 LIB. 00010011102 MIN.REL.EXT.- USD INGRESOS POR GESTORÍA CONSULAR</t>
  </si>
  <si>
    <t>REGULARIZACION DE TRANSFERENCIA DEL EXTERIOR SEGUN SWIFT NO.5540 DE FECHA 11/04/2024 ORDENANTE: CONSULADO DE BOLIVIA EN CALAMA CHILE REF.: RECAUDACIONES GESTORÍA CONSULAR MARZO 2024 LIB. 00010011102 MIN.REL.EXT.- USD INGRESOS POR GESTORÍA CONSULAR</t>
  </si>
  <si>
    <t>REGULARIZACION DE TRANSFERENCIA DEL EXTERIOR SEGUN SWIFT NO.5513 DE FECHA 11/04/2024 ORDENANTE: EMBAJADA DE BOLIVIA EN ROMA ITALIA REF.: RECAUDACION GESTORÍA CONSULAR POR EL MES DE MARZO 2024 LIB. 00010011102 MIN.REL.EXT.- USD INGRESOS POR GESTORÍA CONSULAR</t>
  </si>
  <si>
    <t>TRANSFERENCIA DEL EXTERIOR SEGUN SWIFT NO.5552 DE FECHA 11/04/2024 ORDENANTE: EMBAJADA DE BOLIVIA EN OTTAWA CANADA REF.: RECAUDACION GESTORÍA CONSULAR POR EL MES DE MARZO 2024 LIB. 00010011102 MIN.REL.EXT.- USD INGRESOS POR GESTORÍA CONSULAR</t>
  </si>
  <si>
    <t>TRANSFERENCIA DEL EXTERIOR SEGUN SWIFT NO.5580 DE FECHA 11/04/2024 ORDENANTE: CONSULADO GENERAL DE BARCELONA ESPAÑA REF.: RECAUDACION GESTORÍA CONSULAR POR EL MES DE MARZO 2024 LIB. 00010011102 MIN.REL.EXT.- USD INGRESOS POR GESTORÍA CONSULAR</t>
  </si>
  <si>
    <t>REGULARIZACION DE TRANSFERENCIA DEL EXTERIOR SEGUN SWIFT NO.5536 DE FECHA 11/04/2024 ORDENANTE: EMBAJADA DE BOLIVIA EN SUIZA GINEBRA REF.: RECAUDACION GESTORÍA CONSULAR POR EL MES DE MARZO 2024 LIB. 00010011102 MIN.REL.EXT.- USD INGRESOS POR GESTORÍA CONSULAR</t>
  </si>
  <si>
    <t>REGULARIZACION DE TRANSFERENCIA DEL EXTERIOR SEGUN SWIFT NO. 5220 DE FECHA 11/04/2024 ORDENANTE: VICECONSULADO DE BOLIVIA EN LA PLATA-ARGENTINA REF:GESTORIA CONSULAR MARZO 2024 LIB. 00010011102 MIN.REL.EXT.- USD INGRESOS POR GESTORÍA CONSULAR</t>
  </si>
  <si>
    <t>REGULARIZACION DE TRANSFERENCIA DEL EXTERIOR SEGUN SWIFT NO.5223 DE FECHA 11/04/2024 ORDENANTE: CONSULADO GENERAL DE BOLIVIA EN RIO DE JANEIRO - BRASIL REF:GESTORIA CONSULAR MARZO 2024 LIB. 00010011102 MIN.REL.EXT.- USD INGRESOS POR GESTORÍA CONSULAR</t>
  </si>
  <si>
    <t>TRANSFERENCIA RECIBIDA DEL EXTERIOR SEGÚN MENSAJES SWIFT Nos. 5670-5668 (REM.EXT.) DE FECHA 12-04-2024 POR DESEMBOLSO DE CAF PRÉSTAMO CFA011691 PROGRAMA DE OBRAS COMPLEMENTARIAS LIBRETA N° 00291024302 ABC-USD-PROY. TUNEL INCAHUASI (CAF 11691)</t>
  </si>
  <si>
    <t>AJUSTE COMPLEMENTARIO POR REVALORIZACION SALDOS DE ACTIVOS DE RESERVA Y OBLIGACIONES MONEDA EXTRANJERA (DOLARES) Saldo MO = -246237579.86 ;Bs/Mo: 6.86000000000 ;Saldo Bs: -1689189797.85</t>
  </si>
  <si>
    <t>PAGO A BID PRÉSTAMO 4612/BL-BO VCTO. 15-04-2024 POR CUENTA DE TGN , NTI. 018636 VALOR 15-04-2024 INTERESES USD 11.326,27 CTA. 5970 CUENTA UNICA DEL TESORO DOLARES AMERICANOS LIB. 00099021001</t>
  </si>
  <si>
    <t>NUMERO DE LIBRETACUT: 00086051101 OPERACIÓN E46 TRANSFERENCIA DEL SISTEMA FINANCIERO POR CUENTA DE TERCEROS A LA CUT EN DOLARES AMERICANOS CT-042530-0300 LUDWIG PFEIFFER/MMAYA EJE</t>
  </si>
  <si>
    <t>PAGO A BID PRÉSTAMO 4643/BL-BO VCTO. 15-04-2024 POR CUENTA DE TGN , SEGÚN NOTA MEFP/VTCP/DGCP/UODP/No 114/2024 DEL 11-04-2024, NTI. 018647 VALOR 15-04-2024 INTERESES USD 2.637,31 CTA. 5970 CUENTA UNICA DEL TESORO DOLARES AMERICANOS LIB. 00099021001</t>
  </si>
  <si>
    <t>PAGO A BID PRÉSTAMO 4643/BL-BO VCTO. 15-04-2024 POR CUENTA DE TGN SEGÚN NOTA MEFP/VTCP/DGCP/UODP/No 114/2024 DEL 11-04-2024, NTI. 018649 VALOR 15-04-2024 INTERESES USD 302.048,14 CTA. 5970 CUENTA UNICA DEL TESORO DOLARES AMERICANOS LIB. 00099021001</t>
  </si>
  <si>
    <t>PAGO A BID PRÉSTAMO 4647/BL-BO VCTO. 15-04-2024 POR CUENTA DE TGN , NTI. 018639 VALOR 15-04-2024 INTERESES USD 277,76 CTA. 5970 CUENTA UNICA DEL TESORO DOLARES AMERICANOS LIB. 00099021001</t>
  </si>
  <si>
    <t>PAGO A IDA PRÉSTAMO 6248-BO VCTO. 15-04-2024 POR CUENTA DE TGN , NTI. 018692 VALOR 15-04-2024 INTERESES USD 95.668,35 COMISIONES USD 2.797,39 CTA. 5970 CUENTA UNICA DEL TESORO DOLARES AMERICANOS LIB. 00099021001</t>
  </si>
  <si>
    <t>PAGO A BID PRÉSTAMO 3725/BL-BO VCTO. 15-04-2024 POR CUENTA DE TGN , NTI. 018738 VALOR 15-04-2024 INTERESES USD 11.676,78 CTA. 5970 CUENTA UNICA DEL TESORO DOLARES AMERICANOS</t>
  </si>
  <si>
    <t>PAGO A BID PRÉSTAMO 3725/BL-BO VCTO. 15-04-2024 POR CUENTA DE TGN, SEGÚN NOTA MEFP/VTCP/DGCP/UODP/No 114/2024 DEL 11-04-2024, NTI. 018737 VALOR 15-04-2024 CAPITAL USD 1.101.524,65 INTERESES USD 999.198,30 CTA. 5970 CUENTA UNICA DEL TESORO DOLARES AMERICANOS LIB. 00099021001</t>
  </si>
  <si>
    <t>TRANSFERENCIA DEL EXTERIOR SEGUN SWIFT NO.5755 DE FECHA 15/04/2024 ORDENANTE: BOLIVIAN CONSULATE SW1W 9AD, GB. REF.: GESTORIA CONSULAR MARZO 24, FT266878831271 (TRN/20240415-00183123) LIB. 00010011102 MIN.REL.EXT.- USD INGRESOS POR GESTORÍA CONSULAR</t>
  </si>
  <si>
    <t>TRANSFERENCIA DEL EXTERIOR SEGUN SWIFT NO.5758 DE FECHA 15/04/2024 ORDENANTE: CONSULADO DE BOLIVIA EN BILBAO, ES/N5161057D. REF.: GESTORIA CONSULAR MARZO 2024 (C542857OCP41524) TRN/20240415-00228213 LIB. 00010011102 MIN.REL.EXT.- USD INGRESOS POR GESTORÍA CONSULAR</t>
  </si>
  <si>
    <t>AJUSTE COMPLEMENTARIO POR REVALORIZACION SALDOS DE ACTIVOS DE RESERVA Y OBLIGACIONES MONEDA EXTRANJERA (DOLARES) Saldo MO = -210458160.49 ;Bs/Mo: 6.86000000000 ;Saldo Bs: -1443742980.93</t>
  </si>
  <si>
    <t>REGULARIZACION DE TRANSFERENCIA DEL EXTERIOR SEGUN SWIFT NO.5470 DE FECHA 16/04/2024 ORDENANTE: CONSULADO DE BOLIVIA EN VALENCIA ESPAÑA REF.: RECAUDACION GESTORÍA CONSULAR POR EL MES DE MARZO 2024 LIB. 00010011102 MIN.REL.EXT.- USD INGRESOS POR GESTORÍA CONSULAR</t>
  </si>
  <si>
    <t>REGULARIZACION DE TRANSFERENCIA DEL EXTERIOR SEGUN SWIFT NO.5671 DE FECHA 16/04/2024 ORDENANTE: CONSULADO DE BOLIVIA EN ANTOFAGASTA CHILE REF.: RECAUDACIONES GESTORÍA CONSULAR MARZO 2024 LIB. 00010011102 MIN.REL.EXT.- USD INGRESOS POR GESTORÍA CONSULAR</t>
  </si>
  <si>
    <t>REGULARIZACION DE TRANSFERENCIA DEL EXTERIOR SEGUN SWIFT NO.5676 DE FECHA 16/04/2024 ORDENANTE: EMBAJADA DE BOLIVIA EN QUITO ECUADOR REF.: RECAUDACION GESTORÍA CONSULAR POR EL MES DE MARZO 2023 LIB. 00010011102 MIN.REL.EXT.- USD INGRESOS POR GESTORÍA CONSULAR</t>
  </si>
  <si>
    <t>REGULARIZACION DE TRANSFERENCIA DEL EXTERIOR SEGUN SWIFT NO.5344 DE FECHA 16/04/2024 ORDENANTE: EMBAJADA DE BOLIVIA EN BERLIN ALEMANIA REF.: RECAUDACION GESTORÍA CONSULAR POR EL MES DE MARZO 2024 LIB. 00010011102 MIN.REL.EXT.- USD INGRESOS POR GESTORÍA CONSULAR</t>
  </si>
  <si>
    <t>REGULARIZACION DE TRANSFERENCIA DEL EXTERIOR SEGUN SWIFT NO.5687 DE FECHA 16/04/2024 ORDENANTE: CONSULADO DE BOLIVIA EN MENDOZA, ARGENTINA. REF.: 551931591 (TRN/20240412-00240136) LIB. 00010011102 MIN.REL.EXT.- USD INGRESOS POR GESTORÍA CONSULAR</t>
  </si>
  <si>
    <t>REGULARIZACION DE TRANSFERENCIA DEL EXTERIOR SEGUN SWIFT NO.5648 DE FECHA 16/04/2024 ORDENANTE: CONSULADO DE BOLIVIA EN MURCIA ESPAÑA REF.: RECAUDACION GESTORÍA CONSULAR POR EL MES DE MARZO 2024 LIB. 00010011102 MIN.REL.EXT.- USD INGRESOS POR GESTORÍA CONSULAR</t>
  </si>
  <si>
    <t>REGULARIZACION DE TRANSFERENCIA DEL EXTERIOR SEGUN SWIFT NO.5683 DE FECHA 16/04/2024 ORDENANTE: EMBAJADA DE BOLIVIA EN PARIS FRANCIA REF.: RECAUDACION GESTORÍA CONSULAR POR EL MES DE MARZO 2024 LIB. 00010011102 MIN.REL.EXT.- USD INGRESOS POR GESTORÍA CONSULAR</t>
  </si>
  <si>
    <t>REGULARIZACION DE TRANSFERENCIA DEL EXTERIOR SEGUN SWIFT NO.5623 DE FECHA 16/04/2024 ORDENANTE: EMBAJADA DE BOLIVIA EN MEXICO DF MEXICO REF.: RECAUDACION GESTORÍA CONSULAR POR EL MES DE MARZO 2024 LIB. 00010011102 MIN.REL.EXT.- USD INGRESOS POR GESTORÍA CONSULAR</t>
  </si>
  <si>
    <t>NUMERO DE LIBRETACUT: 00086051101 OPERACIÓN E46 TRANSFERENCIA DEL SISTEMA FINANCIERO POR CUENTA DE TERCEROS A LA CUT EN DOLARES AMERICANOS CT-044825-0300/LUDWIG PFEIFFER/UNICREDIT</t>
  </si>
  <si>
    <t>TRANSFERENCIA RECIBIDA DEL EXTERIOR SEGÚN MENSAJES SWIFT Nos. 5855-5854 (REM.EXT.) DE FECHA 16-04-2024 POR DESEMBOLSO DE BID PRÉSTAMO 4633/BL-BO REQ 00007 BO 2024020386 LIBRETA N° 00514014306 ENDE-USD LT SAN IGNACIO DE VELASCO AL SIN-4633/BL-BO</t>
  </si>
  <si>
    <t>TRANSFERENCIA RECIBIDA DEL EXTERIOR SEGÚN MENSAJES SWIFT Nos. 5855-5854 (REM.EXT.) DE FECHA 16-04-2024 POR DESEMBOLSO DE BID PRÉSTAMO 4633/BL-BO REQ 00007 BO 2024020386 LIBRETA N° 00514014306 ENDE-USD LT SAN IGNACIO DE VELASCO AL SIN-4633/BL-BO REF.: UTILES DE ESCRITORIO</t>
  </si>
  <si>
    <t>TRANSFERENCIA DEL EXTERIOR SEGUN SWIFT NO.5835 DE FECHA 16/04/2024 ORDENANTE: CONSULADO DE BOLIVIA EN CORUMBA BRASIL REF.: RECAUDACIONES GESTORÍA CONSULAR MARZO 2024 LIB. 00010011102 MIN.REL.EXT.- USD INGRESOS POR GESTORÍA CONSULAR</t>
  </si>
  <si>
    <t>TRANSFERENCIA RECIBIDA DEL EXTERIOR SEGÚN MENSAJES SWIFT Nos. 5889-5897 (REM.EXT.) DE FECHA 17-04-2024 POR DESEMBOLSO DE BIRF PRÉSTAMO BIRF 8648-BO 50 LIBRETA N° 00291084302 ABC-USD-BM PROY CORREDOR DE INTEGRACION CARRETERAS</t>
  </si>
  <si>
    <t>'COBRO DE'||ÚTILES DE ESCRITORIO POR EL COMPROBANTE NRO.1090296 DE LA FECHA S/G. NOTA CITE RIBB/UAF/SCO N°23/24 (HRE-TSO-544) ENVIADO POR EL REGISTRO INTERNACIONAL BOLIVIANO DE BUQUES. DEBITO DE LA LIBRETA 00020061101MIN.DEF.-RIBB-INGRESOS VARIOS USD, COBRO DE UTILES DE ESCRITORIO</t>
  </si>
  <si>
    <t>PAGO A BID PRÉSTAMO 2908/BL-BO VCTO. 18-04-2024 POR CUENTA DE TGN, SEGÚN NOTA MEFP/VTCP/DGCP/UODP/No 119/2024 DE 15-04-2024, NTI. 018566 VALOR 18-04-2024 CAPITAL USD 721.951,51 INTERESES USD 587.422,03 CTA. 5970 CUENTA UNICA DEL TESORO DOLARES AMERICANOS LIB. 00099021001</t>
  </si>
  <si>
    <t>PAGO A BID PRÉSTAMO 2908/BL-BO VCTO. 18-04-2024 POR CUENTA DE TGN, SEGÚN NOTA MEFP/VTCP/DGCP/UODP/ No 119/2024 DE 15-04-2024, NTI. 018533 VALOR 18-04-2024 INTERESES USD 10.842,81 CTA. 5970 CUENTA UNICA DEL TESORO DOLARES AMERICANOS LIB. 00099021001</t>
  </si>
  <si>
    <t>TRANSFERENCIA RECIBIDA DEL EXTERIOR SEGÚN MENSAJES SWIFT Nos. 5939-5937 (REM.EXT.) DE FECHA 18-04-2024 POR DESEMBOLSO DE FIDA PRÉSTAMO 2000004132 6,ADVANCE, 01 JAN 2024 - 31 JAN 2024 LIBRETA N° 00047377001 MDRyT - USD - APROCAM - ACCESOS RURAL - FIDA</t>
  </si>
  <si>
    <t>'COBRO DE'||UTILES DE ESCRITORIO POR EL COMPROBANTE NRO.1090433 DE LA FECHA, S/G. NOTA CITE: RIBB-UAF/SCO N°11/24 DE FECHA 5/3/2024 (HRE-TSO-313) ENVIADA POR EL REGISTRO INTERNACIONAL BOLIVIANO DE BUQUES. DEBITO DE LA LIBRETA 00020061101 MIN.DEF.-RIBB-INGRESOS VARIOS USD, COBRO DE UTILES DE ESCRITORIO.</t>
  </si>
  <si>
    <t>AJUSTE COMPLEMENTARIO POR REVALORIZACION SALDOS DE ACTIVOS DE RESERVA Y OBLIGACIONES MONEDA EXTRANJERA (DOLARES) Saldo MO = -210279092.74 ;Bs/Mo: 6.86000000000 ;Saldo Bs: -1442514576.19</t>
  </si>
  <si>
    <t>AJUSTE COMPLEMENTARIO POR REVALORIZACION SALDOS DE ACTIVOS DE RESERVA Y OBLIGACIONES MONEDA EXTRANJERA (DOLARES) Saldo MO = -210337106.90 ;Bs/Mo: 6.86000000000 ;Saldo Bs: -1442912553.34</t>
  </si>
  <si>
    <t>PAGO A CAF PRÉSTAMO CFA005702 VCTO. 22-04-2024 POR CUENTA DE TGN , NTI. 018550 VALOR 22-04-2024 CAPITAL USD 9.164.110,97 INTERESES USD 3.137.461,69 CTA. 5970 CUENTA UNICA DEL TESORO DOLARES AMERICANOS LIB. 00099021001</t>
  </si>
  <si>
    <t>PAGO A CAF PRÉSTAMO CFA007357 VCTO. 22-04-2024 POR CUENTA DE TGN , NTI. 018551 VALOR 22-04-2024 CAPITAL USD 3.324.662,16 INTERESES USD 1.565.086,38 CTA. 5970 CUENTA UNICA DEL TESORO DOLARES AMERICANOS LIB. 00099021001</t>
  </si>
  <si>
    <t>PAGO A BID PRÉSTAMO 2822/BL-BO VCTO. 22-04-2024 POR CUENTA DE TGN , NTI. 018631 VALOR 22-04-2024 INTERESES USD 8.759,30 CTA. 5970 CUENTA UNICA DEL TESORO DOLARES AMERICANOS LIB. 00099021001</t>
  </si>
  <si>
    <t>PAGO A BID PRÉSTAMO 2822/BL-BO VCTO. 22-04-2024 POR CUENTA DE TGN , NTI. 018630 VALOR 22-04-2024 CAPITAL USD 588.333,33 INTERESES USD 398.347,71 CTA. 5970 CUENTA UNICA DEL TESORO DOLARES AMERICANOS LIB. 00099021001</t>
  </si>
  <si>
    <t>PAGO A FONPLATA PRÉSTAMO BOL 27/2016 VCTO. 22-04-2024 POR CUENTA DE TGN , NTI. 018758 VALOR 22-04-2024 CAPITAL USD 956.049,25 INTERESES USD 654.406,00 COMISIONES USD 72.615,69 CTA. 5970 CUENTA UNICA DEL TESORO DOLARES AMERICANOS LIB. 00099021001</t>
  </si>
  <si>
    <t>AJUSTE COMPLEMENTARIO POR REVALORIZACION SALDOS DE ACTIVOS DE RESERVA Y OBLIGACIONES MONEDA EXTRANJERA (DOLARES) Saldo MO = -190547013.05 ;Bs/Mo: 6.86000000000 ;Saldo Bs: -1307152509.54</t>
  </si>
  <si>
    <t>PAGO A FONPLATA PRÉSTAMO BOL 29/2017 VCTO. 23-04-2024 POR CUENTA DE TGN , NTI. 018765 VALOR 23-04-2024 CAPITAL USD 520.555,55 INTERESES USD 271.095,53 CTA. 5970 CUENTA UNICA DEL TESORO DOLARES AMERICANOS LIB. 00099021001</t>
  </si>
  <si>
    <t>'COBRO DE'||UTILES DE ESCRITORIO POR EL COMPROBANTE NRO.1090873 DE LA FECHA, S/G. NOTA CITE: RIBB-UAF/SCO N°11/24 DE FECHA 5/3/2024 (HRE-TSO-313) ENVIADA POR EL REGISTRO INTERNACIONAL BOLIVIANO DE BUQUES. DEBITO DE LA LIBRETA 00020061101 MIN.DEF.-RIBB-INGRESOS VARIOS USD, COBRO DE UTILES DE ESCRITORIO.</t>
  </si>
  <si>
    <t>AJUSTE COMPLEMENTARIO POR REVALORIZACION SALDOS DE ACTIVOS DE RESERVA Y OBLIGACIONES MONEDA EXTRANJERA (DOLARES) Saldo MO = -190547782.44 ;Bs/Mo: 6.86000000000 ;Saldo Bs: -1307157787.53</t>
  </si>
  <si>
    <t>PAGO A CAF PRÉSTAMO CFA010968 VCTO. 24-04-2024 POR CUENTA DE TGN , NTI. 018546 VALOR 24-04-2024 INTERESES USD 3.862.164,17 CTA. 5970 CUENTA UNICA DEL TESORO DOLARES AMERICANOS LIB. 00099021001</t>
  </si>
  <si>
    <t>PAGO A CAF PRÉSTAMO CFA009609 VCTO. 24-04-2024 POR CUENTA DE TGN , NTI. 018545 VALOR 24-04-2024 CAPITAL USD 364.392,78 INTERESES USD 141.660,64 COMISIONES USD 24.362,39 CTA. 5970 CUENTA UNICA DEL TESORO DOLARES AMERICANOS LIB. 00099021001</t>
  </si>
  <si>
    <t>PAGO A FND PRÉSTAMO NDF 291 VCTO. 24-04-2024 POR CUENTA DE TGN , NTI. 018585 VALOR 24-04-2024 CAPITAL USD 69.718,23 INTERESES USD 7.258,89 CTA. 5970 CUENTA UNICA DEL TESORO DOLARES AMERICANOS LIB. 00099021001</t>
  </si>
  <si>
    <t>PAGO A FND PRÉSTAMO NDF-320 VCTO. 24-04-2024 POR CUENTA DE TGN , NTI. 018607 VALOR 24-04-2024 CAPITAL USD 35.452,74 INTERESES USD 3.822,75 CTA. 5970 CUENTA UNICA DEL TESORO DOLARES AMERICANOS LIB. 00099021001</t>
  </si>
  <si>
    <t>PAGO A FND PRÉSTAMO NDF-322 VCTO. 24-04-2024 POR CUENTA DE TGN , NTI. 018604 VALOR 24-04-2024 CAPITAL USD 130.373,62 INTERESES USD 14.058,25 CTA. 5970 CUENTA UNICA DEL TESORO DOLARES AMERICANOS LIB. 00099021001</t>
  </si>
  <si>
    <t>PAGO A FND PRÉSTAMO NFD - 45 VCTO. 24-04-2024 POR CUENTA DE TGN , NTI. 018588 VALOR 24-04-2024 CAPITAL EUR 96.216,93 INTERESES EUR 5.412,20 CTA. 5970 CUENTA UNICA DEL TESORO DOLARES AMERICANOS LIB. 00099021001</t>
  </si>
  <si>
    <t>PAGO A FND PRÉSTAMO NDF-157 VCTO. 24-04-2024 POR CUENTA DE TGN , NTI. 018590 VALOR 24-04-2024 CAPITAL USD 132.331,03 INTERESES USD 10.832,74 CTA. 5970 CUENTA UNICA DEL TESORO DOLARES AMERICANOS LIB. 00099021001</t>
  </si>
  <si>
    <t>PAGO A FND PRÉSTAMO NDF-160 VCTO. 24-04-2024 POR CUENTA DE TGN , NTI. 018623 VALOR 24-04-2024 CAPITAL USD 133.259,15 INTERESES USD 10.414,47 CTA. 5970 CUENTA UNICA DEL TESORO DOLARES AMERICANOS LIB. 00099021001</t>
  </si>
  <si>
    <t>PAGO A FND PRÉSTAMO NDF 367 VCTO. 24-04-2024 POR CUENTA DE TGN , NTI. 018586 VALOR 24-04-2024 CAPITAL EUR 49.226,27 INTERESES EUR 6.830,14 CTA. 5970 CUENTA UNICA DEL TESORO DOLARES AMERICANOS LIB. 00099021001</t>
  </si>
  <si>
    <t>PAGO A FND PRÉSTAMO NDF-358 VCTO. 24-04-2024 POR CUENTA DE TGN , NTI. 018589 VALOR 24-04-2024 CAPITAL EUR 95.690,58 INTERESES EUR 13.635,91 CTA. 5970 CUENTA UNICA DEL TESORO DOLARES AMERICANOS LIB. 00099021001</t>
  </si>
  <si>
    <t>REGULARIZACION DE TRANSFERENCIA DEL EXTERIOR SEGUN SWIFT NO.5820 DE FECHA 24/04/2024 ORDENANTE: PERMANENT COURT OF ARBITRATION (GRAVENHAGE) REF.: CASO CPA NO. 2020-47 LIB. 00099021001 TGN-RECURSOS ORDINARIOS-DOLARES AMERICANOS (5970)</t>
  </si>
  <si>
    <t>DEVOLUCION DE FONDOS DE SOLICITUD 050510-20684 DE MIN. DE RELACIONES EXTERIORES DE 24/04/2024 REF.: ENVIO DE GASTOS DE FUNCIONAMIENTO Y REMESA ADICIONAL A LA EMBJADA DE CUBA REGISTRADA EN CUENTAS POR PAGAR, A SOLICITUD DEL T.G.N. LIB. 00099021001 TGN-RECURSOS ORDINARIOS-DOLARES AMERICANOS (5970)</t>
  </si>
  <si>
    <t>||TRANSFERENCIA DE FONDOS S/G.CITE: MEFP/VTCP/DGPOT/UPCFTGN/N°370/2024 ENVIADA POR EL MINISTERIO DE ECONOMIA Y FINANZAS PUBLICAS. (HRE-TSO-604). DE LA FECHA. ABONO A LA LIBRETA 00513012005 YPFB-OPERACIONES EXTRAORDINARIAS USD.</t>
  </si>
  <si>
    <t>AJUSTE COMPLEMENTARIO POR REVALORIZACION SALDOS DE ACTIVOS DE RESERVA Y OBLIGACIONES MONEDA EXTRANJERA (DOLARES) Saldo MO = -242370679.28 ;Bs/Mo: 6.86000000000 ;Saldo Bs: -1662662859.87</t>
  </si>
  <si>
    <t>PAGO A CAF PRÉSTAMO CFA010546 VCTO. 29-04-2024 POR CUENTA DE TGN , NTI. 018547 VALOR 29-04-2024 CAPITAL USD 3.850.000,00 INTERESES USD 2.915.206,13 CTA. 5970 CUENTA UNICA DEL TESORO DOLARES AMERICANOS LIB. 00099021001</t>
  </si>
  <si>
    <t>REGULARIZACION DE TRANSFERENCIA DEL EXTERIOR SEGUN SWIFT NO.6443 DE FECHA 29/04/2024 ORDENANTE: ONSULADO CGENERAL DE BOLIVIA EN LOS ANGELES EEUU REF.: RECAUDACIONES GESTORÍA CONSULAR MARZO 2024 LIB. 00010011102 MIN.REL.EXT.- USD INGRESOS POR GESTORÍA CONSULAR</t>
  </si>
  <si>
    <t>AJUSTE COMPLEMENTARIO POR REVALORIZACION SALDOS DE ACTIVOS DE RESERVA Y OBLIGACIONES MONEDA EXTRANJERA (DOLARES) Saldo MO = -177952220.30 ;Bs/Mo: 6.86000000000 ;Saldo Bs: -1220752231.27</t>
  </si>
  <si>
    <t>TRANSFERENCIA RECIBIDA DEL EXTERIOR SEGÚN MENSAJES SWIFT Nos. 6605-6604 (REM.EXT.) DE FECHA 30-04-2024 POR DESEMBOLSO DE BID PRÉSTAMO 3385/BL-BO REQ 00035 BO 2024025482 LIBRETA N° 00291014352 ABC-US-BID 3385/BL-BO PROG.INFRAEST. VIAL APOYO GESTION RVF</t>
  </si>
  <si>
    <t>De: 00099021001 A:00291014380 Transferencia de recursos a solicitud de la Administradora Boliviana de Carreteras mediante nota CITE: ABC/GNA/SAF/ATE/2024-0715 (operación bimonetaria), para el pago a beneficiarios (TC 6,86) H.R 2024-14012-R.</t>
  </si>
  <si>
    <t>De: 00099021001 A:00291014372 Transferencia de recursos a solicitud de la Administradora Boliviana de Carreteras mediante nota CITE: ABC/GNA/SAF/ATE/2024-0715 (operación bimonetaria), para el pago a beneficiarios (TC 6,86) H.R 2024-14012-R.</t>
  </si>
  <si>
    <t>De: 00099021001 A:00291084302 Transferencia de recursos a solicitud de la Administradora Boliviana de Carreteras mediante nota CITE: ABC/GNA/SAF/ATE/2024-0715 (operación bimonetaria), para el pago a beneficiarios (TC 6,86) H.R 2024-14012-R.</t>
  </si>
  <si>
    <t>00291014351</t>
  </si>
  <si>
    <t>De: 00099021001 A:00291014351 Transferencia de recursos a solicitud de la Administradora Boliviana de Carreteras mediante nota CITE: ABC/GNA/SAF/ATE/2024-0721 (operación bimonetaria), para el pago a beneficiarios (TC 6,86) H.R 2024-14197-R.</t>
  </si>
  <si>
    <t>00291034305</t>
  </si>
  <si>
    <t>De: 00099021001 A:00291034305 Transferencia de recursos a solicitud de la Administradora Boliviana de Carreteras mediante nota CITE: ABC/GNA/SAF/ATE/2024-0719 (operación bimonetaria), para el pago a beneficiarios (TC 6,86) H.R 2024-14196-R.</t>
  </si>
  <si>
    <t>00066047003</t>
  </si>
  <si>
    <t>De: 00066047003 A:00086107007 Transferencia de recursos a solicitud del Ministerio de Planificación del Desarrollo mediante nota CITE: MPD/VIPFE/DGPP/UP-NE 0579/2024, correspondiente a la Construcción Sistema de Riego la Pampa Zona Sud (Cul</t>
  </si>
  <si>
    <t>00086107007</t>
  </si>
  <si>
    <t>De: 00086011109 A:00066011102 De: 00086011109 A: 00066011102 Débito Automático (DA) según CITE: MPD/VIPFE/DGPP/UP-NE 0375/2024, Inf. Legal MPD/VIPFE/DGPP/UP-INF 0099/2024 e Inf. Técnico MPD/VIPFE/DGPP/UP-INF 0078/2024 y MEFP/VTCP/DGPOT/UPCF</t>
  </si>
  <si>
    <t>00066011102</t>
  </si>
  <si>
    <t>00169014101</t>
  </si>
  <si>
    <t>De: 00169014101 A:00099021001 Transferencia de Recursos a solicitud de la Autoridad de Impugnación Tributaria mediante nota CITE: CE/AGIT-GAF N°0073/2024 para realizar la regularización de las operaciones erróneas H.R. 2024-15000-R</t>
  </si>
  <si>
    <t>00046057009</t>
  </si>
  <si>
    <t>De: 00099021001 A:00046057009 Transferencia de recursos a solicitud del Ministerio de Salud y Deportes mediante nota CITE: MSyD/DGP/UGESPRO/FRISDP/CE/20/2024 (operación bimonetaria), para actividades recurrentes de implementación del Progra</t>
  </si>
  <si>
    <t>De: 00099021001 A:00117012001 Transferencia de recursos a solicitud de la Dirección General de Aeronáutica Civil mediante nota CITE: DAF-0853/2024 DGAC-14364/2024 (operación bimonetaria) por concepto de recursos depositados por la IATA por</t>
  </si>
  <si>
    <t>00291014378</t>
  </si>
  <si>
    <t>De: 00099021001 A:00291014378 Transferencia de recursos a solicitud de la Administradora Boliviana de Carreteras mediante nota CITE: ABC/GNA/SAF/ATE/2024-0788 (operación bimonetaria), para el pago a beneficiarios (TC 6,86) H.R 2024-15451-R.</t>
  </si>
  <si>
    <t>De: 00099021001 A:00291084302 Transferencia de recursos a solicitud de la Administradora Boliviana de Carreteras mediante nota CITE: ABC/GNA/SAF/ATE/2024-0788 (operación bimonetaria), para el pago a beneficiarios (TC 6,86) H.R 2024-15451-R.</t>
  </si>
  <si>
    <t>00086071101</t>
  </si>
  <si>
    <t>De: 00086071101 A:00099021001 Transferencia de recursos a favor del Tesoro General e la Nación, a solicitud de la Unidad Coordinadora y Ejecutora de Programas y Proyectos UCEP-MMAyA dependiente del Ministerio de Medio Ambiente y Agua median</t>
  </si>
  <si>
    <t>De: 00099021001 A:00086014407 Transferencia de recursos a solicitud del Ministerio de Medio Ambiente y Agua mediante nota CITE: MMAYA/DGAA N° 213/2024 (operación bimonetaria), para gasto de inversión según modificación presupuestaria (TC 6,</t>
  </si>
  <si>
    <t>De: 00099021001 A:00086018060 Transferencia de recursos a solicitud del Ministerio de Medio Ambiente y Agua mediante nota CITE: MMAYA/DGAA N° 203/2024 (operación bimonetaria), para el Proyecto Aplicación Plan de Gestión para la eliminación</t>
  </si>
  <si>
    <t>De: 00099021001 A:00086018043 Transferencia de recursos a solicitud del Ministerio de Medio Ambiente y Agua mediante nota CITE: MMAYA/DGAA N° 214/2024 (operación bimonetaria), para gasto corriente según modificación presupuestaria (TC 6,86)</t>
  </si>
  <si>
    <t>00086014407</t>
  </si>
  <si>
    <t>00086018060</t>
  </si>
  <si>
    <t>00086018043</t>
  </si>
  <si>
    <t>De: 00099021001 A:00291034303 Transferencia de recursos a solicitud de la Administradora Boliviana de Carreteras mediante nota CITE: ABC/GNA/SAF/ATE/2024-0841 (operación bimonetaria), para el pago a beneficiarios (TC 6,86) H.R 2024-16885-R.</t>
  </si>
  <si>
    <t>De: 00389012001 A:00099021001 Transferencia de recursos a solicitud de la Dirección General de Administración y Finanzas Territoriales mediante nota interna CITE: MEFP/VTCP/DGAFT/USCFT/N°108/2024, por concepto de recuperaciones de la deuda</t>
  </si>
  <si>
    <t>00291034303</t>
  </si>
  <si>
    <t>De: 00099021001 A:00047297001 Transferencia de recursos a solicitud del Programa de Fortalecimiento Integral del Complejo Camélidos en el Altiplano (Pro - Camelidos) dependiente del Ministerio de Desarrollo Rural y Tierras mediante nota CIT</t>
  </si>
  <si>
    <t>00066031040</t>
  </si>
  <si>
    <t>De: 00066031040 A:00025011001 Transferencia que realizamos a solicitud del Ministerio de Planificación del Desarrollo mediante nota CITE: MPD/VIPFE/DGGFE/UAP-NE 1097/2024, correspondiente al Programa Fortalecimiento y Ampliación del Sistema</t>
  </si>
  <si>
    <t>00047297001</t>
  </si>
  <si>
    <t>00025011001</t>
  </si>
  <si>
    <t>De: 00099014102 A:00599062001 Transferencia de recursos a solicitud de la Unidad de Administración e Información Salarial mediante nota CITE: MEFP/VTCP/DGPOT/UAIS/No.083/2024 para la devolución de recursos a la empresa Boliviana de Alimento</t>
  </si>
  <si>
    <t>00599062001</t>
  </si>
  <si>
    <t>De: 00099021001 A:00291084302 Transferencia de recursos a solicitud de la Administradora Boliviana de Carreteras mediante nota CITE: ABC/GNA/SAF/ATE/2024-0858 (operación bimonetaria), para el pago a beneficiarios (TC 6,86) H.R 2024-17718-R.</t>
  </si>
  <si>
    <t>De: 00099021001 A:00047087002 Transferencia de recursos a solicitud del Servicio Nacional de Sanidad Agropecuaria e Inocuidad Alimentaria dependiente del Ministerio de Desarrollo Rural y Tierras mediante nota CITE: SENASAG/UEP-BID N°57/2024</t>
  </si>
  <si>
    <t>De: 00099021001 A:00514014302 Transferencia de recursos a solicitud de la Empresa Nacional de Electricidad dependiente del Ministerio de Hidrocarburos y Energías mediante nota CITE: ENDE-DEEM-4/44-24, (operación bimonetaria), para realizar</t>
  </si>
  <si>
    <t>00132012006</t>
  </si>
  <si>
    <t>De: 00132012006 A:00099021001 Transferencia de Recursos a solicitud del Servicio de Desarrollo de las Empresas Públicas Productivas mediante nota CITE: SEDEM/GG/GAF/UF N°0123/2024, Informe INF/GG/GAF/UF N°0071/2024 I/2024-11448 a favor de</t>
  </si>
  <si>
    <t>00514014302</t>
  </si>
  <si>
    <t>De: 00291084302 A:00099021001 Transferencia de recursos a solicitud de la Administradora Boliviana de Carreteras mediante nota CITE: ABC/GNA/SAF/ATE/2024-0715 (operación bimonetaria), para el pago a beneficiarios (TC 6,86) H.R 2024-14012-R.</t>
  </si>
  <si>
    <t>De: 00291014371 A:00099021001 Transferencia de recursos a solicitud de la Administradora Boliviana de Carreteras mediante nota CITE: ABC/GNA/SAF/ATE/2024-0715 (operación bimonetaria), para el pago a beneficiarios (TC 6,86) H.R 2024-14012-R.</t>
  </si>
  <si>
    <t>De: 00291014379 A:00099021001 Transferencia de recursos a solicitud de la Administradora Boliviana de Carreteras mediante nota CITE: ABC/GNA/SAF/ATE/2024-0715 (operación bimonetaria), para el pago a beneficiarios (TC 6,86) H.R 2024-14012-R.</t>
  </si>
  <si>
    <t>00291014344</t>
  </si>
  <si>
    <t>De: 00291014344 A:00099021001 Transferencia de recursos a solicitud de la Administradora Boliviana de Carreteras mediante nota CITE: ABC/GNA/SAF/ATE/2024-0721 (operación bimonetaria), para el pago a beneficiarios (TC 6,86) H.R 2024-14197-R.</t>
  </si>
  <si>
    <t>00291034304</t>
  </si>
  <si>
    <t>De: 00291034304 A:00099021001 Transferencia de recursos a solicitud de la Administradora Boliviana de Carreteras mediante nota CITE: ABC/GNA/SAF/ATE/2024-0719 (operación bimonetaria), para el pago a beneficiarios (TC 6,86) H.R 2024-14196-R.</t>
  </si>
  <si>
    <t>De: 00046057009 A:00099021001 Transferencia de recursos a solicitud del Ministerio de Salud y Deportes mediante nota CITE: MSyD/DGP/UGESPRO/FRISDP/CE/20/2024 (operación bimonetaria), para actividades recurrentes de implementación del Progra</t>
  </si>
  <si>
    <t>De: 00117012001 A:00099021001 Transferencia de recursos a solicitud de la Dirección General de Aeronáutica Civil mediante nota CITE: DAF-0853/2024 DGAC-14364/2024 (operación bimonetaria) por concepto de recursos depositados por la IATA por</t>
  </si>
  <si>
    <t>00291014370</t>
  </si>
  <si>
    <t>De: 00291014370 A:00099021001 Transferencia de recursos a solicitud de la Administradora Boliviana de Carreteras mediante nota CITE: ABC/GNA/SAF/ATE/2024-0788 (operación bimonetaria), para el pago a beneficiarios (TC 6,86) H.R 2024-15451-R.</t>
  </si>
  <si>
    <t>De: 00291084302 A:00099021001 Transferencia de recursos a solicitud de la Administradora Boliviana de Carreteras mediante nota CITE: ABC/GNA/SAF/ATE/2024-0788 (operación bimonetaria), para el pago a beneficiarios (TC 6,86) H.R 2024-15451-R.</t>
  </si>
  <si>
    <t>00086018018</t>
  </si>
  <si>
    <t>De: 00086018018 A:00099021001 Transferencia de recursos a solicitud del Ministerio de Medio Ambiente y Agua mediante nota CITE: MMAYA/DGAA N° 213/2024 (operación bimonetaria), para gasto de inversión según modificación presupuestaria (TC 6,</t>
  </si>
  <si>
    <t>00086018028</t>
  </si>
  <si>
    <t>De: 00086018028 A:00099021001 Transferencia de recursos a solicitud del Ministerio de Medio Ambiente y Agua mediante nota CITE: MMAYA/DGAA N° 203/2024 (operación bimonetaria), para el Proyecto Aplicación Plan de Gestión para la eliminación</t>
  </si>
  <si>
    <t>De: 00086018018 A:00099021001 Transferencia de recursos a solicitud del Ministerio de Medio Ambiente y Agua mediante nota CITE: MMAYA/DGAA N° 214/2024 (operación bimonetaria), para gasto corriente según modificación presupuestaria (TC 6,86)</t>
  </si>
  <si>
    <t>00291034302</t>
  </si>
  <si>
    <t>De: 00291034302 A:00099021001 Transferencia de recursos a solicitud de la Administradora Boliviana de Carreteras mediante nota CITE: ABC/GNA/SAF/ATE/2024-0841 (operación bimonetaria), para el pago a beneficiarios (TC 6,86) H.R 2024-16885-R.</t>
  </si>
  <si>
    <t>De: 00047297001 A:00099021001 Transferencia de recursos a solicitud del Programa de Fortalecimiento Integral del Complejo Camélidos en el Altiplano (Pro - Camelidos) dependiente del Ministerio de Desarrollo Rural y Tierras mediante nota CIT</t>
  </si>
  <si>
    <t>De: 00291084302 A:00099021001 Transferencia de recursos a solicitud de la Administradora Boliviana de Carreteras mediante nota CITE: ABC/GNA/SAF/ATE/2024-0858 (operación bimonetaria), para el pago a beneficiarios (TC 6,86) H.R 2024-17718-R.</t>
  </si>
  <si>
    <t>De: 00047087002 A:00099021001 Transferencia de recursos a solicitud del Servicio Nacional de Sanidad Agropecuaria e Inocuidad Alimentaria dependiente del Ministerio de Desarrollo Rural y Tierras mediante nota CITE: SENASAG/UEP-BID N°57/2024</t>
  </si>
  <si>
    <t>00514014306</t>
  </si>
  <si>
    <t>De: 00514014306 A:00099021001 Transferencia de recursos a solicitud de la Empresa Nacional de Electricidad dependiente del Ministerio de Hidrocarburos y Energías mediante nota CITE: ENDE-DEEM-4/44-24, (operación bimonetaria), para realizar</t>
  </si>
  <si>
    <t>10000028891146</t>
  </si>
  <si>
    <t>MINISTERIO DE EDUCACIÓN -ESFM ÁNGEL MENDOZA JUSTINIANO</t>
  </si>
  <si>
    <t>10000029113482</t>
  </si>
  <si>
    <t>MIN. EDU. - ESFM ENRIQUE FINOT - RECAUDADORA</t>
  </si>
  <si>
    <t>10000052457873</t>
  </si>
  <si>
    <t>MINISTERIO DE EDUCACIÓN - MIN.EDUCACION -ESFM</t>
  </si>
  <si>
    <t>10000054618788</t>
  </si>
  <si>
    <t>MDPYEP-PDUL TRANSFERENCIA DE CONTRAPARTE LOCAL GAMS</t>
  </si>
  <si>
    <t>10000002151334</t>
  </si>
  <si>
    <t>FPS HAM PANDO</t>
  </si>
  <si>
    <t>10000011553042</t>
  </si>
  <si>
    <t>EMAPA - VENTAS DIRECTAS</t>
  </si>
  <si>
    <t>6585034001</t>
  </si>
  <si>
    <t>MMAYA IMPLEMENTACIÓN PROTOCOLO DE MONTREAL EN BOLIVIA</t>
  </si>
  <si>
    <t>abr</t>
  </si>
  <si>
    <t>• Transferencias electrónicas efectuadas por el Viceministerio de Tesoro y Crédito Público de acuerdo a la normativa vigente o a requerimiento entidades del sector público.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</si>
</sst>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3">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3"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0" borderId="0" xfId="0" applyFont="1" applyAlignment="1">
      <alignment horizontal="left" vertical="center" wrapText="1"/>
    </xf>
    <xf numFmtId="1" fontId="98" fillId="0" borderId="0" xfId="435" applyNumberFormat="1" applyFont="1" applyFill="1" applyBorder="1" applyAlignment="1">
      <alignment horizontal="center" vertical="center"/>
    </xf>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11" fillId="0" borderId="54"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91" fillId="0" borderId="0" xfId="435" applyFont="1" applyBorder="1" applyAlignment="1"/>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0" fontId="91" fillId="0" borderId="48" xfId="81" applyFont="1" applyBorder="1"/>
    <xf numFmtId="0" fontId="51" fillId="0" borderId="41" xfId="81" applyFont="1" applyBorder="1" applyAlignment="1">
      <alignment horizontal="center" vertical="center"/>
    </xf>
    <xf numFmtId="0" fontId="68" fillId="44" borderId="0" xfId="0" applyFont="1" applyFill="1" applyAlignment="1">
      <alignment vertical="center"/>
    </xf>
    <xf numFmtId="0" fontId="68" fillId="44" borderId="0" xfId="0" applyFont="1" applyFill="1" applyAlignment="1">
      <alignment horizontal="center" vertical="center"/>
    </xf>
    <xf numFmtId="0" fontId="95" fillId="0" borderId="0" xfId="443" applyFont="1" applyAlignment="1">
      <alignment horizontal="center"/>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89" fillId="0" borderId="0" xfId="0" applyFont="1" applyAlignment="1">
      <alignment horizontal="center"/>
    </xf>
    <xf numFmtId="0" fontId="0" fillId="0" borderId="0" xfId="0" applyAlignment="1">
      <alignment horizont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139</xdr:row>
      <xdr:rowOff>0</xdr:rowOff>
    </xdr:from>
    <xdr:to>
      <xdr:col>17</xdr:col>
      <xdr:colOff>485775</xdr:colOff>
      <xdr:row>139</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93221175"/>
          <a:ext cx="1277302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1981</xdr:row>
      <xdr:rowOff>152400</xdr:rowOff>
    </xdr:from>
    <xdr:to>
      <xdr:col>17</xdr:col>
      <xdr:colOff>485775</xdr:colOff>
      <xdr:row>1982</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394355225"/>
          <a:ext cx="1277302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205</xdr:row>
      <xdr:rowOff>0</xdr:rowOff>
    </xdr:from>
    <xdr:to>
      <xdr:col>16</xdr:col>
      <xdr:colOff>752475</xdr:colOff>
      <xdr:row>206</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55562300"/>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85</xdr:row>
      <xdr:rowOff>152400</xdr:rowOff>
    </xdr:from>
    <xdr:to>
      <xdr:col>15</xdr:col>
      <xdr:colOff>390525</xdr:colOff>
      <xdr:row>86</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48244125"/>
          <a:ext cx="13630275"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51</xdr:row>
      <xdr:rowOff>0</xdr:rowOff>
    </xdr:from>
    <xdr:to>
      <xdr:col>13</xdr:col>
      <xdr:colOff>790575</xdr:colOff>
      <xdr:row>52</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27051000"/>
          <a:ext cx="1323975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Rommel%20Daniel%20Cuba%20Calle\Descargas\Distribuci&#243;n%20de%20entidades%20UCI%20Mayo%202024.xlsx" TargetMode="External"/><Relationship Id="rId1" Type="http://schemas.openxmlformats.org/officeDocument/2006/relationships/externalLinkPath" Target="/Rommel%20Daniel%20Cuba%20Calle/Descargas/Distribuci&#243;n%20de%20entidades%20UCI%20Mayo%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Virginia Huanca</v>
          </cell>
          <cell r="E8" t="str">
            <v>José Rivas</v>
          </cell>
          <cell r="F8" t="str">
            <v>2183333 - 1632</v>
          </cell>
          <cell r="G8" t="str">
            <v>jose.rivas@economiayfinanzas.gob.bo</v>
          </cell>
        </row>
        <row r="9">
          <cell r="A9">
            <v>10</v>
          </cell>
          <cell r="B9">
            <v>2</v>
          </cell>
          <cell r="C9" t="str">
            <v>Ministerio de Relaciones Exteriores</v>
          </cell>
          <cell r="D9" t="str">
            <v>Emma Ticonipa</v>
          </cell>
          <cell r="E9" t="str">
            <v>Judith Machicado</v>
          </cell>
          <cell r="F9" t="str">
            <v>2183333 - 1648</v>
          </cell>
          <cell r="G9" t="str">
            <v>judith.machicado@economiayfinanzas.gob.bo</v>
          </cell>
        </row>
        <row r="10">
          <cell r="A10">
            <v>15</v>
          </cell>
          <cell r="B10">
            <v>1</v>
          </cell>
          <cell r="C10" t="str">
            <v>Ministerio de Gobierno</v>
          </cell>
          <cell r="D10" t="str">
            <v>Virginia Callisaya</v>
          </cell>
          <cell r="E10" t="str">
            <v>Virginia Callisaya</v>
          </cell>
          <cell r="F10" t="str">
            <v>2183333 - 1645</v>
          </cell>
          <cell r="G10" t="str">
            <v>virginia.callisaya@economiayfinanzas.gob.bo</v>
          </cell>
        </row>
        <row r="11">
          <cell r="A11">
            <v>16</v>
          </cell>
          <cell r="B11">
            <v>1</v>
          </cell>
          <cell r="C11" t="str">
            <v>Ministerio de Educación</v>
          </cell>
          <cell r="D11" t="str">
            <v>Emma Ticonipa</v>
          </cell>
          <cell r="E11" t="str">
            <v>Emma Ticonipa</v>
          </cell>
          <cell r="F11" t="str">
            <v>2183333 - 1635</v>
          </cell>
          <cell r="G11" t="str">
            <v>emma.ticonipa@economiayfinanzas.gob.bo</v>
          </cell>
        </row>
        <row r="12">
          <cell r="A12">
            <v>20</v>
          </cell>
          <cell r="B12">
            <v>1</v>
          </cell>
          <cell r="C12" t="str">
            <v>Ministerio de Defensa</v>
          </cell>
          <cell r="D12" t="str">
            <v>Huascar Nova</v>
          </cell>
          <cell r="E12" t="str">
            <v>Rommel Cuba</v>
          </cell>
          <cell r="F12" t="str">
            <v>2183333 - 1649</v>
          </cell>
          <cell r="G12" t="str">
            <v>rommel.cuba@economiayfinanzas.gob.bo</v>
          </cell>
        </row>
        <row r="13">
          <cell r="A13">
            <v>25</v>
          </cell>
          <cell r="B13">
            <v>2</v>
          </cell>
          <cell r="C13" t="str">
            <v>Ministerio de la Presidencia</v>
          </cell>
          <cell r="D13" t="str">
            <v>Judith Machicado</v>
          </cell>
          <cell r="E13" t="str">
            <v>Emma Ticonipa</v>
          </cell>
          <cell r="F13" t="str">
            <v>2183333 - 1635</v>
          </cell>
          <cell r="G13" t="str">
            <v>emma.ticonipa@economiayfinanzas.gob.bo</v>
          </cell>
        </row>
        <row r="14">
          <cell r="A14">
            <v>30</v>
          </cell>
          <cell r="B14">
            <v>2</v>
          </cell>
          <cell r="C14" t="str">
            <v>Ministerio de Justicia y Transparencia Institucional</v>
          </cell>
          <cell r="D14" t="str">
            <v>Judith Machicado</v>
          </cell>
          <cell r="E14" t="str">
            <v>Yesenia Apaza</v>
          </cell>
          <cell r="F14" t="str">
            <v>2183333 - 1637</v>
          </cell>
          <cell r="G14" t="str">
            <v>yesenia.apaza@economiayfinanzas.gob.bo</v>
          </cell>
        </row>
        <row r="15">
          <cell r="A15">
            <v>35</v>
          </cell>
          <cell r="B15">
            <v>2</v>
          </cell>
          <cell r="C15" t="str">
            <v>Ministerio de Economía y Finanzas Públicas</v>
          </cell>
          <cell r="D15" t="str">
            <v>José Rivas</v>
          </cell>
          <cell r="E15" t="str">
            <v>Yesenia Apaza</v>
          </cell>
          <cell r="F15" t="str">
            <v>2183333 - 1637</v>
          </cell>
          <cell r="G15" t="str">
            <v>yesenia.apaza@economiayfinanzas.gob.bo</v>
          </cell>
        </row>
        <row r="16">
          <cell r="A16">
            <v>41</v>
          </cell>
          <cell r="B16">
            <v>1</v>
          </cell>
          <cell r="C16" t="str">
            <v>Ministerio de Desarrollo Productivo y Economía Plural</v>
          </cell>
          <cell r="D16" t="str">
            <v>Virginia Callisaya</v>
          </cell>
          <cell r="E16" t="str">
            <v>Virginia Huanca</v>
          </cell>
          <cell r="F16" t="str">
            <v>2183333 - 1636</v>
          </cell>
          <cell r="G16" t="str">
            <v>virginia.huanca@economiayfinanzas.gob.bo</v>
          </cell>
        </row>
        <row r="17">
          <cell r="A17">
            <v>46</v>
          </cell>
          <cell r="B17">
            <v>1</v>
          </cell>
          <cell r="C17" t="str">
            <v>Ministerio de Salud y Deportes</v>
          </cell>
          <cell r="D17" t="str">
            <v>Yesenia Apaza</v>
          </cell>
          <cell r="E17" t="str">
            <v>Rommel Cuba</v>
          </cell>
          <cell r="F17" t="str">
            <v>2183333 - 1649</v>
          </cell>
          <cell r="G17" t="str">
            <v>rommel.cuba@economiayfinanzas.gob.bo</v>
          </cell>
        </row>
        <row r="18">
          <cell r="A18">
            <v>47</v>
          </cell>
          <cell r="B18">
            <v>2</v>
          </cell>
          <cell r="C18" t="str">
            <v>Ministerio de Desarrollo Rural y Tierras</v>
          </cell>
          <cell r="D18" t="str">
            <v>Rommel Cuba</v>
          </cell>
          <cell r="E18" t="str">
            <v>Guadalupe Challco</v>
          </cell>
          <cell r="F18" t="str">
            <v>2183333 - 1640</v>
          </cell>
          <cell r="G18" t="str">
            <v>guadalupe.challco@economiayfinanzas.gob.bo</v>
          </cell>
        </row>
        <row r="19">
          <cell r="A19">
            <v>53</v>
          </cell>
          <cell r="B19">
            <v>2</v>
          </cell>
          <cell r="C19" t="str">
            <v>Ministerio de Culturas, Descolonización y Despatriarcalización</v>
          </cell>
          <cell r="D19" t="str">
            <v>Virginia Huanca</v>
          </cell>
          <cell r="E19" t="str">
            <v>Virginia Callisaya</v>
          </cell>
          <cell r="F19" t="str">
            <v>2183333 - 1645</v>
          </cell>
          <cell r="G19" t="str">
            <v>virginia.callisaya@economiayfinanzas.gob.bo</v>
          </cell>
        </row>
        <row r="20">
          <cell r="A20">
            <v>66</v>
          </cell>
          <cell r="B20">
            <v>2</v>
          </cell>
          <cell r="C20" t="str">
            <v>Ministerio de Planificación del Desarrollo</v>
          </cell>
          <cell r="D20" t="str">
            <v>Jorge Vargas</v>
          </cell>
          <cell r="E20" t="str">
            <v>Huascar Nova</v>
          </cell>
          <cell r="F20" t="str">
            <v>2183333 - 1651</v>
          </cell>
          <cell r="G20" t="str">
            <v>huascar.nova@economiayfinanzas.gob.bo</v>
          </cell>
        </row>
        <row r="21">
          <cell r="A21">
            <v>70</v>
          </cell>
          <cell r="B21">
            <v>2</v>
          </cell>
          <cell r="C21" t="str">
            <v>Ministerio de Trabajo, Empleo y Previsión Social</v>
          </cell>
          <cell r="D21" t="str">
            <v>Belén Espejo</v>
          </cell>
          <cell r="E21" t="str">
            <v>Huascar Nova</v>
          </cell>
          <cell r="F21" t="str">
            <v>2183333 - 1651</v>
          </cell>
          <cell r="G21" t="str">
            <v>huascar.nova@economiayfinanzas.gob.bo</v>
          </cell>
        </row>
        <row r="22">
          <cell r="A22">
            <v>76</v>
          </cell>
          <cell r="B22">
            <v>3</v>
          </cell>
          <cell r="C22" t="str">
            <v>Ministerio de Minería y Metalurgia</v>
          </cell>
          <cell r="D22" t="str">
            <v>Belén Espejo</v>
          </cell>
          <cell r="E22" t="str">
            <v>Jeovana Zabala</v>
          </cell>
          <cell r="F22" t="str">
            <v>2183333 - 1663</v>
          </cell>
          <cell r="G22" t="str">
            <v>jeovana.zabala@economiayfinanzas.gob.bo</v>
          </cell>
        </row>
        <row r="23">
          <cell r="A23">
            <v>78</v>
          </cell>
          <cell r="B23">
            <v>3</v>
          </cell>
          <cell r="C23" t="str">
            <v>Ministerio de Hidrocarburos y Energías</v>
          </cell>
          <cell r="D23" t="str">
            <v>Yesenia Apaza</v>
          </cell>
          <cell r="E23" t="str">
            <v>Belén Espejo</v>
          </cell>
          <cell r="F23" t="str">
            <v>2183333 - 1644</v>
          </cell>
          <cell r="G23" t="str">
            <v>belen.espejo@economiayfinanzas.gob.bo</v>
          </cell>
        </row>
        <row r="24">
          <cell r="A24">
            <v>81</v>
          </cell>
          <cell r="B24">
            <v>2</v>
          </cell>
          <cell r="C24" t="str">
            <v>Ministerio de Obras Públicas, Servicios y Vivienda</v>
          </cell>
          <cell r="D24" t="str">
            <v>Rommel Cuba</v>
          </cell>
          <cell r="E24" t="str">
            <v>Judith Machicado</v>
          </cell>
          <cell r="F24" t="str">
            <v>2183333 - 1648</v>
          </cell>
          <cell r="G24" t="str">
            <v>judith.machicado@economiayfinanzas.gob.bo</v>
          </cell>
        </row>
        <row r="25">
          <cell r="A25">
            <v>86</v>
          </cell>
          <cell r="B25">
            <v>1</v>
          </cell>
          <cell r="C25" t="str">
            <v>Ministerio de Medio Ambiente y Agua</v>
          </cell>
          <cell r="D25" t="str">
            <v>Guadalupe Challco</v>
          </cell>
          <cell r="E25" t="str">
            <v>Jorge Vargas</v>
          </cell>
          <cell r="F25" t="str">
            <v>2183333 - 1633</v>
          </cell>
          <cell r="G25" t="str">
            <v>jorge.vargas@economiayfinanzas.gob.bo</v>
          </cell>
        </row>
        <row r="26">
          <cell r="A26">
            <v>95</v>
          </cell>
          <cell r="B26">
            <v>3</v>
          </cell>
          <cell r="C26" t="str">
            <v>Consejo Supremo de Defensa Plurinacional</v>
          </cell>
          <cell r="D26" t="str">
            <v>Huascar Nova</v>
          </cell>
          <cell r="E26" t="str">
            <v>Rommel Cuba</v>
          </cell>
          <cell r="F26" t="str">
            <v>2183333 - 1649</v>
          </cell>
          <cell r="G26" t="str">
            <v>rommel.cuba@economiayfinanzas.gob.bo</v>
          </cell>
        </row>
        <row r="27">
          <cell r="A27" t="str">
            <v>99 - 01</v>
          </cell>
          <cell r="B27">
            <v>3</v>
          </cell>
          <cell r="C27" t="str">
            <v>Tesoro General de la Nación</v>
          </cell>
          <cell r="D27" t="str">
            <v>Guadalupe Challco</v>
          </cell>
          <cell r="E27" t="str">
            <v>Guadalupe Challco</v>
          </cell>
          <cell r="F27" t="str">
            <v>2183333 - 1640</v>
          </cell>
          <cell r="G27" t="str">
            <v>guadalupe.challco@economiayfinanzas.gob.bo</v>
          </cell>
        </row>
        <row r="28">
          <cell r="A28" t="str">
            <v>99 - 02</v>
          </cell>
          <cell r="B28">
            <v>2</v>
          </cell>
          <cell r="C28" t="str">
            <v>Tesoro General de la Nación</v>
          </cell>
          <cell r="D28" t="str">
            <v>Yesenia Apaza</v>
          </cell>
          <cell r="E28" t="str">
            <v>Virginia Huanca</v>
          </cell>
          <cell r="F28" t="str">
            <v>2183333 - 1636</v>
          </cell>
          <cell r="G28" t="str">
            <v>virginia.huanca@economiayfinanzas.gob.bo</v>
          </cell>
        </row>
        <row r="29">
          <cell r="A29" t="str">
            <v>99 - 03</v>
          </cell>
          <cell r="B29">
            <v>2</v>
          </cell>
          <cell r="C29" t="str">
            <v>Tesoro General de la Nación</v>
          </cell>
          <cell r="D29" t="str">
            <v>Judith Machicado</v>
          </cell>
          <cell r="E29" t="str">
            <v>Belén Espejo</v>
          </cell>
          <cell r="F29" t="str">
            <v>2183333 - 1644</v>
          </cell>
          <cell r="G29" t="str">
            <v>belen.espejo@economiayfinanzas.gob.bo</v>
          </cell>
        </row>
        <row r="30">
          <cell r="A30" t="str">
            <v>99 - 04</v>
          </cell>
          <cell r="B30">
            <v>2</v>
          </cell>
          <cell r="C30" t="str">
            <v>Tesoro General de la Nación</v>
          </cell>
          <cell r="D30" t="str">
            <v>Guadalupe Challco</v>
          </cell>
          <cell r="E30" t="str">
            <v>Guadalupe Challco</v>
          </cell>
          <cell r="F30" t="str">
            <v>2183333 - 1640</v>
          </cell>
          <cell r="G30" t="str">
            <v>guadalupe.challco@economiayfinanzas.gob.bo</v>
          </cell>
        </row>
        <row r="31">
          <cell r="A31" t="str">
            <v>99 - 07</v>
          </cell>
          <cell r="B31">
            <v>3</v>
          </cell>
          <cell r="C31" t="str">
            <v>Tesoro General de la Nación</v>
          </cell>
          <cell r="D31" t="str">
            <v>Yesenia Apaza</v>
          </cell>
          <cell r="E31" t="str">
            <v>Guadalupe Challco</v>
          </cell>
          <cell r="F31" t="str">
            <v>2183333 - 1640</v>
          </cell>
          <cell r="G31" t="str">
            <v>guadalupe.challco@economiayfinanzas.gob.bo</v>
          </cell>
        </row>
        <row r="32">
          <cell r="A32">
            <v>108</v>
          </cell>
          <cell r="B32">
            <v>3</v>
          </cell>
          <cell r="C32" t="str">
            <v>Orquesta Sinfónica Nacional</v>
          </cell>
          <cell r="D32" t="str">
            <v>Jorge Vargas</v>
          </cell>
          <cell r="E32" t="str">
            <v>Jorge Vargas</v>
          </cell>
          <cell r="F32" t="str">
            <v>2183333 - 1633</v>
          </cell>
          <cell r="G32" t="str">
            <v>jorge.vargas@economiayfinanzas.gob.bo</v>
          </cell>
        </row>
        <row r="33">
          <cell r="A33">
            <v>109</v>
          </cell>
          <cell r="B33">
            <v>3</v>
          </cell>
          <cell r="C33" t="str">
            <v>Conservatorio Nacional de Música</v>
          </cell>
          <cell r="D33" t="str">
            <v>Jorge Vargas</v>
          </cell>
          <cell r="E33" t="str">
            <v>Jorge Vargas</v>
          </cell>
          <cell r="F33" t="str">
            <v>2183333 - 1633</v>
          </cell>
          <cell r="G33" t="str">
            <v>jorge.vargas@economiayfinanzas.gob.bo</v>
          </cell>
        </row>
        <row r="34">
          <cell r="A34">
            <v>111</v>
          </cell>
          <cell r="B34">
            <v>3</v>
          </cell>
          <cell r="C34" t="str">
            <v>Instituto Boliviano de la Ceguera</v>
          </cell>
          <cell r="D34" t="str">
            <v>Virginia Callisaya</v>
          </cell>
          <cell r="E34" t="str">
            <v>Virginia Callisaya</v>
          </cell>
          <cell r="F34" t="str">
            <v>2183333 - 1645</v>
          </cell>
          <cell r="G34" t="str">
            <v>virginia.callisaya@economiayfinanzas.gob.bo</v>
          </cell>
        </row>
        <row r="35">
          <cell r="A35">
            <v>117</v>
          </cell>
          <cell r="B35">
            <v>2</v>
          </cell>
          <cell r="C35" t="str">
            <v>Dirección General de Aeronáutica Civil</v>
          </cell>
          <cell r="D35" t="str">
            <v>Emma Ticonipa</v>
          </cell>
          <cell r="E35" t="str">
            <v>Emma Ticonipa</v>
          </cell>
          <cell r="F35" t="str">
            <v>2183333 - 1635</v>
          </cell>
          <cell r="G35" t="str">
            <v>emma.ticonipa@economiayfinanzas.gob.bo</v>
          </cell>
        </row>
        <row r="36">
          <cell r="A36">
            <v>119</v>
          </cell>
          <cell r="B36">
            <v>2</v>
          </cell>
          <cell r="C36" t="str">
            <v>Agencia para el Des. de la Soc. de la Información Boliviana</v>
          </cell>
          <cell r="D36" t="str">
            <v>Guadalupe Challco</v>
          </cell>
          <cell r="E36" t="str">
            <v>Virginia Callisaya</v>
          </cell>
          <cell r="F36" t="str">
            <v>2183333 - 1645</v>
          </cell>
          <cell r="G36" t="str">
            <v>virginia.callisaya@economiayfinanzas.gob.bo</v>
          </cell>
        </row>
        <row r="37">
          <cell r="A37">
            <v>124</v>
          </cell>
          <cell r="B37">
            <v>3</v>
          </cell>
          <cell r="C37" t="str">
            <v>Academia Nacional de Ciencias</v>
          </cell>
          <cell r="D37" t="str">
            <v>Judith Machicado</v>
          </cell>
          <cell r="E37" t="str">
            <v>Jeovana Zabala</v>
          </cell>
          <cell r="F37" t="str">
            <v>2183333 - 1663</v>
          </cell>
          <cell r="G37" t="str">
            <v>jeovana.zabala@economiayfinanzas.gob.bo</v>
          </cell>
        </row>
        <row r="38">
          <cell r="A38">
            <v>129</v>
          </cell>
          <cell r="B38">
            <v>3</v>
          </cell>
          <cell r="C38" t="str">
            <v>Escuela de Gestión Pública Plurinacional</v>
          </cell>
          <cell r="D38" t="str">
            <v>Guadalupe Challco</v>
          </cell>
          <cell r="E38" t="str">
            <v>José Rivas</v>
          </cell>
          <cell r="F38" t="str">
            <v>2183333 - 1632</v>
          </cell>
          <cell r="G38" t="str">
            <v>jose.rivas@economiayfinanzas.gob.bo</v>
          </cell>
        </row>
        <row r="39">
          <cell r="A39">
            <v>130</v>
          </cell>
          <cell r="B39">
            <v>3</v>
          </cell>
          <cell r="C39" t="str">
            <v>Fondo de Financiamiento para la Minería</v>
          </cell>
          <cell r="D39" t="str">
            <v>Jorge Vargas</v>
          </cell>
          <cell r="E39" t="str">
            <v>Jorge Vargas</v>
          </cell>
          <cell r="F39" t="str">
            <v>2183333 - 1633</v>
          </cell>
          <cell r="G39" t="str">
            <v>jorge.vargas@economiayfinanzas.gob.bo</v>
          </cell>
        </row>
        <row r="40">
          <cell r="A40">
            <v>132</v>
          </cell>
          <cell r="B40">
            <v>1</v>
          </cell>
          <cell r="C40" t="str">
            <v>Servicio de Desarrollo de las Empresas Púb. Productivas</v>
          </cell>
          <cell r="D40" t="str">
            <v>Rommel Cuba</v>
          </cell>
          <cell r="E40" t="str">
            <v>Rommel Cuba</v>
          </cell>
          <cell r="F40" t="str">
            <v>2183333 - 1649</v>
          </cell>
          <cell r="G40" t="str">
            <v>rommel.cuba@economiayfinanzas.gob.bo</v>
          </cell>
        </row>
        <row r="41">
          <cell r="A41">
            <v>133</v>
          </cell>
          <cell r="B41">
            <v>3</v>
          </cell>
          <cell r="C41" t="str">
            <v>Lotería Nacional de Beneficencia y Salubridad</v>
          </cell>
          <cell r="D41" t="str">
            <v>Guadalupe Challco</v>
          </cell>
          <cell r="E41" t="str">
            <v>Jorge Vargas</v>
          </cell>
          <cell r="F41" t="str">
            <v>2183333 - 1633</v>
          </cell>
          <cell r="G41" t="str">
            <v>jorge.vargas@economiayfinanzas.gob.bo</v>
          </cell>
        </row>
        <row r="42">
          <cell r="A42">
            <v>134</v>
          </cell>
          <cell r="B42">
            <v>3</v>
          </cell>
          <cell r="C42" t="str">
            <v>Consejo Nacional de Vivienda Policial</v>
          </cell>
          <cell r="D42" t="str">
            <v>Belén Espejo</v>
          </cell>
          <cell r="E42" t="str">
            <v>Belén Espejo</v>
          </cell>
          <cell r="F42" t="str">
            <v>2183333 - 1644</v>
          </cell>
          <cell r="G42" t="str">
            <v>belen.espejo@economiayfinanzas.gob.bo</v>
          </cell>
        </row>
        <row r="43">
          <cell r="A43">
            <v>137</v>
          </cell>
          <cell r="B43">
            <v>3</v>
          </cell>
          <cell r="C43" t="str">
            <v>Comité Ejecutivo de la Universidad Boliviana</v>
          </cell>
          <cell r="D43" t="str">
            <v>Emma Ticonipa</v>
          </cell>
          <cell r="E43" t="str">
            <v>Huascar Nova</v>
          </cell>
          <cell r="F43" t="str">
            <v>2183333 - 1651</v>
          </cell>
          <cell r="G43" t="str">
            <v>huascar.nova@economiayfinanzas.gob.bo</v>
          </cell>
        </row>
        <row r="44">
          <cell r="A44">
            <v>138</v>
          </cell>
          <cell r="B44">
            <v>3</v>
          </cell>
          <cell r="C44" t="str">
            <v>Universidad Mayor Real y Pontificia de San Francisco Xavier</v>
          </cell>
          <cell r="D44" t="str">
            <v>Judith Machicado</v>
          </cell>
          <cell r="E44" t="str">
            <v>Judith Machicado</v>
          </cell>
          <cell r="F44" t="str">
            <v>2183333 - 1648</v>
          </cell>
          <cell r="G44" t="str">
            <v>judith.machicado@economiayfinanzas.gob.bo</v>
          </cell>
        </row>
        <row r="45">
          <cell r="A45">
            <v>139</v>
          </cell>
          <cell r="C45" t="str">
            <v>Universidad Mayor de San Andrés</v>
          </cell>
          <cell r="D45" t="str">
            <v>Judith Machicado</v>
          </cell>
          <cell r="E45" t="str">
            <v>Judith Machicado</v>
          </cell>
          <cell r="F45" t="str">
            <v>2183333 - 1648</v>
          </cell>
          <cell r="G45" t="str">
            <v>judith.machicado@economiayfinanzas.gob.bo</v>
          </cell>
        </row>
        <row r="46">
          <cell r="A46">
            <v>140</v>
          </cell>
          <cell r="C46" t="str">
            <v>Universidad Pública de El Alto</v>
          </cell>
          <cell r="D46" t="str">
            <v>Judith Machicado</v>
          </cell>
          <cell r="E46" t="str">
            <v>Judith Machicado</v>
          </cell>
          <cell r="F46" t="str">
            <v>2183333 - 1648</v>
          </cell>
          <cell r="G46" t="str">
            <v>judith.machicado@economiayfinanzas.gob.bo</v>
          </cell>
        </row>
        <row r="47">
          <cell r="A47">
            <v>141</v>
          </cell>
          <cell r="C47" t="str">
            <v>Universidad Mayor de San Simón</v>
          </cell>
          <cell r="D47" t="str">
            <v>Judith Machicado</v>
          </cell>
          <cell r="E47" t="str">
            <v>Judith Machicado</v>
          </cell>
          <cell r="F47" t="str">
            <v>2183333 - 1648</v>
          </cell>
          <cell r="G47" t="str">
            <v>judith.machicado@economiayfinanzas.gob.bo</v>
          </cell>
        </row>
        <row r="48">
          <cell r="A48">
            <v>142</v>
          </cell>
          <cell r="C48" t="str">
            <v>Universidad Técnica de Oruro</v>
          </cell>
          <cell r="D48" t="str">
            <v>Judith Machicado</v>
          </cell>
          <cell r="E48" t="str">
            <v>Judith Machicado</v>
          </cell>
          <cell r="F48" t="str">
            <v>2183333 - 1648</v>
          </cell>
          <cell r="G48" t="str">
            <v>judith.machicado@economiayfinanzas.gob.bo</v>
          </cell>
        </row>
        <row r="49">
          <cell r="A49">
            <v>143</v>
          </cell>
          <cell r="C49" t="str">
            <v>Universidad Autónoma Tomás Frías</v>
          </cell>
          <cell r="D49" t="str">
            <v>Judith Machicado</v>
          </cell>
          <cell r="E49" t="str">
            <v>Judith Machicado</v>
          </cell>
          <cell r="F49" t="str">
            <v>2183333 - 1648</v>
          </cell>
          <cell r="G49" t="str">
            <v>judith.machicado@economiayfinanzas.gob.bo</v>
          </cell>
        </row>
        <row r="50">
          <cell r="A50">
            <v>144</v>
          </cell>
          <cell r="C50" t="str">
            <v>Universidad Nacional Siglo XX</v>
          </cell>
          <cell r="D50" t="str">
            <v>Judith Machicado</v>
          </cell>
          <cell r="E50" t="str">
            <v>Judith Machicado</v>
          </cell>
          <cell r="F50" t="str">
            <v>2183333 - 1648</v>
          </cell>
          <cell r="G50" t="str">
            <v>judith.machicado@economiayfinanzas.gob.bo</v>
          </cell>
        </row>
        <row r="51">
          <cell r="A51">
            <v>145</v>
          </cell>
          <cell r="C51" t="str">
            <v>Universidad Autónoma Juan Misael Saracho</v>
          </cell>
          <cell r="D51" t="str">
            <v>Judith Machicado</v>
          </cell>
          <cell r="E51" t="str">
            <v>Judith Machicado</v>
          </cell>
          <cell r="F51" t="str">
            <v>2183333 - 1648</v>
          </cell>
          <cell r="G51" t="str">
            <v>judith.machicado@economiayfinanzas.gob.bo</v>
          </cell>
        </row>
        <row r="52">
          <cell r="A52">
            <v>146</v>
          </cell>
          <cell r="C52" t="str">
            <v>Universidad Autónoma Gabriel René Moreno</v>
          </cell>
          <cell r="D52" t="str">
            <v>Judith Machicado</v>
          </cell>
          <cell r="E52" t="str">
            <v>Judith Machicado</v>
          </cell>
          <cell r="F52" t="str">
            <v>2183333 - 1648</v>
          </cell>
          <cell r="G52" t="str">
            <v>judith.machicado@economiayfinanzas.gob.bo</v>
          </cell>
        </row>
        <row r="53">
          <cell r="A53">
            <v>147</v>
          </cell>
          <cell r="C53" t="str">
            <v>Universidad Autónoma del Beni José Ballivián</v>
          </cell>
          <cell r="D53" t="str">
            <v>Judith Machicado</v>
          </cell>
          <cell r="E53" t="str">
            <v>Judith Machicado</v>
          </cell>
          <cell r="F53" t="str">
            <v>2183333 - 1648</v>
          </cell>
          <cell r="G53" t="str">
            <v>judith.machicado@economiayfinanzas.gob.bo</v>
          </cell>
        </row>
        <row r="54">
          <cell r="A54">
            <v>148</v>
          </cell>
          <cell r="C54" t="str">
            <v>Universidad Amazónica de Pando</v>
          </cell>
          <cell r="D54" t="str">
            <v>Judith Machicado</v>
          </cell>
          <cell r="E54" t="str">
            <v>Judith Machicado</v>
          </cell>
          <cell r="F54" t="str">
            <v>2183333 - 1648</v>
          </cell>
          <cell r="G54" t="str">
            <v>judith.machicado@economiayfinanzas.gob.bo</v>
          </cell>
        </row>
        <row r="55">
          <cell r="A55">
            <v>150</v>
          </cell>
          <cell r="B55">
            <v>3</v>
          </cell>
          <cell r="C55" t="str">
            <v>Proyecto Sucre Ciudad Universitaria</v>
          </cell>
          <cell r="D55" t="str">
            <v>Judith Machicado</v>
          </cell>
          <cell r="E55" t="str">
            <v>Judith Machicado</v>
          </cell>
          <cell r="F55" t="str">
            <v>2183333 - 1648</v>
          </cell>
          <cell r="G55" t="str">
            <v>judith.machicado@economiayfinanzas.gob.bo</v>
          </cell>
        </row>
        <row r="56">
          <cell r="A56">
            <v>152</v>
          </cell>
          <cell r="B56">
            <v>3</v>
          </cell>
          <cell r="C56" t="str">
            <v>Servicio Nacional de Defensa Pública</v>
          </cell>
          <cell r="D56" t="str">
            <v>Emma Ticonipa</v>
          </cell>
          <cell r="E56" t="str">
            <v>Virginia Callisaya</v>
          </cell>
          <cell r="F56" t="str">
            <v>2183333 - 1645</v>
          </cell>
          <cell r="G56" t="str">
            <v>virginia.callisaya@economiayfinanzas.gob.bo</v>
          </cell>
        </row>
        <row r="57">
          <cell r="A57">
            <v>153</v>
          </cell>
          <cell r="B57">
            <v>3</v>
          </cell>
          <cell r="C57" t="str">
            <v>Observatorio Nacional de la Calidad  Educativa</v>
          </cell>
          <cell r="D57" t="str">
            <v>Emma Ticonipa</v>
          </cell>
          <cell r="E57" t="str">
            <v>Virginia Callisaya</v>
          </cell>
          <cell r="F57" t="str">
            <v>2183333 - 1645</v>
          </cell>
          <cell r="G57" t="str">
            <v>virginia.callisaya@economiayfinanzas.gob.bo</v>
          </cell>
        </row>
        <row r="58">
          <cell r="A58">
            <v>154</v>
          </cell>
          <cell r="B58">
            <v>3</v>
          </cell>
          <cell r="C58" t="str">
            <v>Museo Nacional de Historia Natural</v>
          </cell>
          <cell r="D58" t="str">
            <v>Huascar Nova</v>
          </cell>
          <cell r="E58" t="str">
            <v>Huascar Nova</v>
          </cell>
          <cell r="F58" t="str">
            <v>2183333 - 1651</v>
          </cell>
          <cell r="G58" t="str">
            <v>huascar.nova@economiayfinanzas.gob.bo</v>
          </cell>
        </row>
        <row r="59">
          <cell r="A59">
            <v>155</v>
          </cell>
          <cell r="B59">
            <v>3</v>
          </cell>
          <cell r="C59" t="str">
            <v>Dirección del Notariado Plurinacional</v>
          </cell>
          <cell r="D59" t="str">
            <v>Guadalupe Challco</v>
          </cell>
          <cell r="E59" t="str">
            <v>Emma Ticonipa</v>
          </cell>
          <cell r="F59" t="str">
            <v>2183333 - 1635</v>
          </cell>
          <cell r="G59" t="str">
            <v>emma.ticonipa@economiayfinanzas.gob.bo</v>
          </cell>
        </row>
        <row r="60">
          <cell r="A60">
            <v>156</v>
          </cell>
          <cell r="B60">
            <v>3</v>
          </cell>
          <cell r="C60" t="str">
            <v>Servicio Plurinacional de Asistencia a la Víctima</v>
          </cell>
          <cell r="D60" t="str">
            <v>Huascar Nova</v>
          </cell>
          <cell r="E60" t="str">
            <v>Jorge Vargas</v>
          </cell>
          <cell r="F60" t="str">
            <v>2183333 - 1633</v>
          </cell>
          <cell r="G60" t="str">
            <v>jorge.vargas@economiayfinanzas.gob.bo</v>
          </cell>
        </row>
        <row r="61">
          <cell r="A61">
            <v>159</v>
          </cell>
          <cell r="B61">
            <v>3</v>
          </cell>
          <cell r="C61" t="str">
            <v>Oficina Técnica para el Fortalecimiento de la Empresa Pública</v>
          </cell>
          <cell r="D61" t="str">
            <v>Huascar Nova</v>
          </cell>
          <cell r="E61" t="str">
            <v>Huascar Nova</v>
          </cell>
          <cell r="F61" t="str">
            <v>2183333 - 1651</v>
          </cell>
          <cell r="G61" t="str">
            <v>huascar.nova@economiayfinanzas.gob.bo</v>
          </cell>
        </row>
        <row r="62">
          <cell r="A62">
            <v>163</v>
          </cell>
          <cell r="B62">
            <v>3</v>
          </cell>
          <cell r="C62" t="str">
            <v>Agencia Nacional de Hidrocarburos</v>
          </cell>
          <cell r="D62" t="str">
            <v>Rommel Cuba</v>
          </cell>
          <cell r="E62" t="str">
            <v>Rommel Cuba</v>
          </cell>
          <cell r="F62" t="str">
            <v>2183333 - 1649</v>
          </cell>
          <cell r="G62" t="str">
            <v>rommel.cuba@economiayfinanzas.gob.bo</v>
          </cell>
        </row>
        <row r="63">
          <cell r="A63">
            <v>169</v>
          </cell>
          <cell r="B63">
            <v>2</v>
          </cell>
          <cell r="C63" t="str">
            <v>Autoridad General de Impugnación Tributaria</v>
          </cell>
          <cell r="D63" t="str">
            <v>Emma Ticonipa</v>
          </cell>
          <cell r="E63" t="str">
            <v>Emma Ticonipa</v>
          </cell>
          <cell r="F63" t="str">
            <v>2183333 - 1635</v>
          </cell>
          <cell r="G63" t="str">
            <v>emma.ticonipa@economiayfinanzas.gob.bo</v>
          </cell>
        </row>
        <row r="64">
          <cell r="A64">
            <v>170</v>
          </cell>
          <cell r="B64">
            <v>3</v>
          </cell>
          <cell r="C64" t="str">
            <v>Escuela Militar de Ingeniería</v>
          </cell>
          <cell r="D64" t="str">
            <v>Judith Machicado</v>
          </cell>
          <cell r="E64" t="str">
            <v>Judith Machicado</v>
          </cell>
          <cell r="F64" t="str">
            <v>2183333 - 1648</v>
          </cell>
          <cell r="G64" t="str">
            <v>judith.machicado@economiayfinanzas.gob.bo</v>
          </cell>
        </row>
        <row r="65">
          <cell r="A65">
            <v>190</v>
          </cell>
          <cell r="B65">
            <v>3</v>
          </cell>
          <cell r="C65" t="str">
            <v>Autoridad General Jurisdiccional Administrativa Minera</v>
          </cell>
          <cell r="D65" t="str">
            <v>Huascar Nova</v>
          </cell>
          <cell r="E65" t="str">
            <v>Huascar Nova</v>
          </cell>
          <cell r="F65" t="str">
            <v>2183333 - 1651</v>
          </cell>
          <cell r="G65" t="str">
            <v>huascar.nova@economiayfinanzas.gob.bo</v>
          </cell>
        </row>
        <row r="66">
          <cell r="A66">
            <v>192</v>
          </cell>
          <cell r="B66">
            <v>3</v>
          </cell>
          <cell r="C66" t="str">
            <v>Servicio al Mejoramiento de Navegación Amazónica</v>
          </cell>
          <cell r="D66" t="str">
            <v>Virginia Huanca</v>
          </cell>
          <cell r="E66" t="str">
            <v>Virginia Huanca</v>
          </cell>
          <cell r="F66" t="str">
            <v>2183333 - 1636</v>
          </cell>
          <cell r="G66" t="str">
            <v>virginia.huanca@economiayfinanzas.gob.bo</v>
          </cell>
        </row>
        <row r="67">
          <cell r="A67">
            <v>197</v>
          </cell>
          <cell r="B67">
            <v>2</v>
          </cell>
          <cell r="C67" t="str">
            <v>Dirección Estratégica de Reivindicación Marítima</v>
          </cell>
          <cell r="D67" t="str">
            <v>Yesenia Apaza</v>
          </cell>
          <cell r="E67" t="str">
            <v>Virginia Callisaya</v>
          </cell>
          <cell r="F67" t="str">
            <v>2183333 - 1645</v>
          </cell>
          <cell r="G67" t="str">
            <v>virginia.callisaya@economiayfinanzas.gob.bo</v>
          </cell>
        </row>
        <row r="68">
          <cell r="A68">
            <v>200</v>
          </cell>
          <cell r="B68">
            <v>3</v>
          </cell>
          <cell r="C68" t="str">
            <v>Registro Único para la Administración Tributaria Municipal</v>
          </cell>
          <cell r="D68" t="str">
            <v>José Rivas</v>
          </cell>
          <cell r="E68" t="str">
            <v>Guadalupe Challco</v>
          </cell>
          <cell r="F68" t="str">
            <v>2183333 - 1640</v>
          </cell>
          <cell r="G68" t="str">
            <v>guadalupe.challco@economiayfinanzas.gob.bo</v>
          </cell>
        </row>
        <row r="69">
          <cell r="A69">
            <v>203</v>
          </cell>
          <cell r="B69">
            <v>2</v>
          </cell>
          <cell r="C69" t="str">
            <v>Autoridad de Supervisión del Sistema Financiero</v>
          </cell>
          <cell r="D69" t="str">
            <v>Virginia Callisaya</v>
          </cell>
          <cell r="E69" t="str">
            <v>Virginia Callisaya</v>
          </cell>
          <cell r="F69" t="str">
            <v>2183333 - 1645</v>
          </cell>
          <cell r="G69" t="str">
            <v>virginia.callisaya@economiayfinanzas.gob.bo</v>
          </cell>
        </row>
        <row r="70">
          <cell r="A70">
            <v>206</v>
          </cell>
          <cell r="B70">
            <v>2</v>
          </cell>
          <cell r="C70" t="str">
            <v>Instituto Nacional de Estadística</v>
          </cell>
          <cell r="D70" t="str">
            <v>Virginia Callisaya</v>
          </cell>
          <cell r="E70" t="str">
            <v>Virginia Callisaya</v>
          </cell>
          <cell r="F70" t="str">
            <v>2183333 - 1645</v>
          </cell>
          <cell r="G70" t="str">
            <v>virginia.callisaya@economiayfinanzas.gob.bo</v>
          </cell>
        </row>
        <row r="71">
          <cell r="A71">
            <v>210</v>
          </cell>
          <cell r="B71">
            <v>3</v>
          </cell>
          <cell r="C71" t="str">
            <v>Unidad de Análisis de Políticas Sociales y Económicas</v>
          </cell>
          <cell r="D71" t="str">
            <v>Belén Espejo</v>
          </cell>
          <cell r="E71" t="str">
            <v>Jorge Vargas</v>
          </cell>
          <cell r="F71" t="str">
            <v>2183333 - 1633</v>
          </cell>
          <cell r="G71" t="str">
            <v>jorge.vargas@economiayfinanzas.gob.bo</v>
          </cell>
        </row>
        <row r="72">
          <cell r="A72">
            <v>212</v>
          </cell>
          <cell r="B72">
            <v>1</v>
          </cell>
          <cell r="C72" t="str">
            <v>Instituto Nacional de Reforma Agraria</v>
          </cell>
          <cell r="D72" t="str">
            <v>Judith Machicado</v>
          </cell>
          <cell r="E72" t="str">
            <v>Judith Machicado</v>
          </cell>
          <cell r="F72" t="str">
            <v>2183333 - 1648</v>
          </cell>
          <cell r="G72" t="str">
            <v>judith.machicado@economiayfinanzas.gob.bo</v>
          </cell>
        </row>
        <row r="73">
          <cell r="A73">
            <v>213</v>
          </cell>
          <cell r="B73">
            <v>3</v>
          </cell>
          <cell r="C73" t="str">
            <v>Servicio Nacional de Meteorología e Hidrología</v>
          </cell>
          <cell r="D73" t="str">
            <v>Virginia Huanca</v>
          </cell>
          <cell r="E73" t="str">
            <v>Yesenia Apaza</v>
          </cell>
          <cell r="F73" t="str">
            <v>2183333 - 1637</v>
          </cell>
          <cell r="G73" t="str">
            <v>yesenia.apaza@economiayfinanzas.gob.bo</v>
          </cell>
        </row>
        <row r="74">
          <cell r="A74">
            <v>221</v>
          </cell>
          <cell r="B74">
            <v>3</v>
          </cell>
          <cell r="C74" t="str">
            <v>SENARECOM</v>
          </cell>
          <cell r="D74" t="str">
            <v>Virginia Huanca</v>
          </cell>
          <cell r="E74" t="str">
            <v>Virginia Huanca</v>
          </cell>
          <cell r="F74" t="str">
            <v>2183333 - 1636</v>
          </cell>
          <cell r="G74" t="str">
            <v>virginia.huanca@economiayfinanzas.gob.bo</v>
          </cell>
        </row>
        <row r="75">
          <cell r="A75">
            <v>222</v>
          </cell>
          <cell r="B75">
            <v>2</v>
          </cell>
          <cell r="C75" t="str">
            <v>Instituto Nacional de Innovación Agropecuaria y Forestal</v>
          </cell>
          <cell r="D75" t="str">
            <v>Yesenia Apaza</v>
          </cell>
          <cell r="E75" t="str">
            <v>Yesenia Apaza</v>
          </cell>
          <cell r="F75" t="str">
            <v>2183333 - 1637</v>
          </cell>
          <cell r="G75" t="str">
            <v>yesenia.apaza@economiayfinanzas.gob.bo</v>
          </cell>
        </row>
        <row r="76">
          <cell r="A76">
            <v>223</v>
          </cell>
          <cell r="B76">
            <v>3</v>
          </cell>
          <cell r="C76" t="str">
            <v>Fondo Nacional de Desarrollo Forestal</v>
          </cell>
          <cell r="D76" t="str">
            <v>Judith Machicado</v>
          </cell>
          <cell r="E76" t="str">
            <v>Judith Machicado</v>
          </cell>
          <cell r="F76" t="str">
            <v>2183333 - 1648</v>
          </cell>
          <cell r="G76" t="str">
            <v>judith.machicado@economiayfinanzas.gob.bo</v>
          </cell>
        </row>
        <row r="77">
          <cell r="A77">
            <v>224</v>
          </cell>
          <cell r="B77">
            <v>3</v>
          </cell>
          <cell r="C77" t="str">
            <v>Insumos Bolivia</v>
          </cell>
          <cell r="D77" t="str">
            <v>Jorge Vargas</v>
          </cell>
          <cell r="E77" t="str">
            <v>Huascar Nova</v>
          </cell>
          <cell r="F77" t="str">
            <v>2183333 - 1651</v>
          </cell>
          <cell r="G77" t="str">
            <v>huascar.nova@economiayfinanzas.gob.bo</v>
          </cell>
        </row>
        <row r="78">
          <cell r="A78">
            <v>225</v>
          </cell>
          <cell r="B78">
            <v>2</v>
          </cell>
          <cell r="C78" t="str">
            <v>Serv. Nal. para la Sostenibilidad del Saneamiento Básico</v>
          </cell>
          <cell r="D78" t="str">
            <v>Guadalupe Challco</v>
          </cell>
          <cell r="E78" t="str">
            <v>Rommel Cuba</v>
          </cell>
          <cell r="F78" t="str">
            <v>2183333 - 1649</v>
          </cell>
          <cell r="G78" t="str">
            <v>rommel.cuba@economiayfinanzas.gob.bo</v>
          </cell>
        </row>
        <row r="79">
          <cell r="A79">
            <v>226</v>
          </cell>
          <cell r="B79">
            <v>3</v>
          </cell>
          <cell r="C79" t="str">
            <v>Servicio Estatal de Autonomías</v>
          </cell>
          <cell r="D79" t="str">
            <v>Virginia Huanca</v>
          </cell>
          <cell r="E79" t="str">
            <v>Virginia Huanca</v>
          </cell>
          <cell r="F79" t="str">
            <v>2183333 - 1636</v>
          </cell>
          <cell r="G79" t="str">
            <v>virginia.huanca@economiayfinanzas.gob.bo</v>
          </cell>
        </row>
        <row r="80">
          <cell r="A80">
            <v>227</v>
          </cell>
          <cell r="B80">
            <v>3</v>
          </cell>
          <cell r="C80" t="str">
            <v>Zona Franca Comercial e Industrial de Cobija</v>
          </cell>
          <cell r="D80" t="str">
            <v>Virginia Huanca</v>
          </cell>
          <cell r="E80" t="str">
            <v>Virginia Huanca</v>
          </cell>
          <cell r="F80" t="str">
            <v>2183333 - 1636</v>
          </cell>
          <cell r="G80" t="str">
            <v>virginia.huanca@economiayfinanzas.gob.bo</v>
          </cell>
        </row>
        <row r="81">
          <cell r="A81">
            <v>234</v>
          </cell>
          <cell r="B81">
            <v>3</v>
          </cell>
          <cell r="C81" t="str">
            <v>Servicio Geológico Minero</v>
          </cell>
          <cell r="D81" t="str">
            <v>Virginia Callisaya</v>
          </cell>
          <cell r="E81" t="str">
            <v>Virginia Callisaya</v>
          </cell>
          <cell r="F81" t="str">
            <v>2183333 - 1645</v>
          </cell>
          <cell r="G81" t="str">
            <v>virginia.callisaya@economiayfinanzas.gob.bo</v>
          </cell>
        </row>
        <row r="82">
          <cell r="A82">
            <v>243</v>
          </cell>
          <cell r="B82">
            <v>3</v>
          </cell>
          <cell r="C82" t="str">
            <v>Servicio Nacional de Hidrografía Naval</v>
          </cell>
          <cell r="D82" t="str">
            <v>Virginia Callisaya</v>
          </cell>
          <cell r="E82" t="str">
            <v>Yesenia Apaza</v>
          </cell>
          <cell r="F82" t="str">
            <v>2183333 - 1637</v>
          </cell>
          <cell r="G82" t="str">
            <v>yesenia.apaza@economiayfinanzas.gob.bo</v>
          </cell>
        </row>
        <row r="83">
          <cell r="A83">
            <v>244</v>
          </cell>
          <cell r="B83">
            <v>3</v>
          </cell>
          <cell r="C83" t="str">
            <v>Servicio Nacional de Aerofotogrametría</v>
          </cell>
          <cell r="D83" t="str">
            <v>José Rivas</v>
          </cell>
          <cell r="E83" t="str">
            <v>José Rivas</v>
          </cell>
          <cell r="F83" t="str">
            <v>2183333 - 1632</v>
          </cell>
          <cell r="G83" t="str">
            <v>jose.rivas@economiayfinanzas.gob.bo</v>
          </cell>
        </row>
        <row r="84">
          <cell r="A84">
            <v>245</v>
          </cell>
          <cell r="B84">
            <v>3</v>
          </cell>
          <cell r="C84" t="str">
            <v>Servicio Geodésico de Mapas</v>
          </cell>
          <cell r="D84" t="str">
            <v>Huascar Nova</v>
          </cell>
          <cell r="E84" t="str">
            <v>Huascar Nova</v>
          </cell>
          <cell r="F84" t="str">
            <v>2183333 - 1651</v>
          </cell>
          <cell r="G84" t="str">
            <v>huascar.nova@economiayfinanzas.gob.bo</v>
          </cell>
        </row>
        <row r="85">
          <cell r="A85">
            <v>249</v>
          </cell>
          <cell r="B85">
            <v>2</v>
          </cell>
          <cell r="C85" t="str">
            <v>Centro de Abastecimiento y Suministros de Salud</v>
          </cell>
          <cell r="D85" t="str">
            <v>Yesenia Apaza</v>
          </cell>
          <cell r="E85" t="str">
            <v>Yesenia Apaza</v>
          </cell>
          <cell r="F85" t="str">
            <v>2183333 - 1637</v>
          </cell>
          <cell r="G85" t="str">
            <v>yesenia.apaza@economiayfinanzas.gob.bo</v>
          </cell>
        </row>
        <row r="86">
          <cell r="A86">
            <v>251</v>
          </cell>
          <cell r="B86">
            <v>3</v>
          </cell>
          <cell r="C86" t="str">
            <v>Instituto Nacional de Salud Ocupacional</v>
          </cell>
          <cell r="D86" t="str">
            <v>Huascar Nova</v>
          </cell>
          <cell r="E86" t="str">
            <v>Jorge Vargas</v>
          </cell>
          <cell r="F86" t="str">
            <v>2183333 - 1633</v>
          </cell>
          <cell r="G86" t="str">
            <v>jorge.vargas@economiayfinanzas.gob.bo</v>
          </cell>
        </row>
        <row r="87">
          <cell r="A87">
            <v>253</v>
          </cell>
          <cell r="B87">
            <v>1</v>
          </cell>
          <cell r="C87" t="str">
            <v>Entidad Ejecutora de Medio Ambiente y Agua</v>
          </cell>
          <cell r="D87" t="str">
            <v>Virginia Huanca</v>
          </cell>
          <cell r="E87" t="str">
            <v>Belén Espejo</v>
          </cell>
          <cell r="F87" t="str">
            <v>2183333 - 1644</v>
          </cell>
          <cell r="G87" t="str">
            <v>belen.espejo@economiayfinanzas.gob.bo</v>
          </cell>
        </row>
        <row r="88">
          <cell r="A88">
            <v>254</v>
          </cell>
          <cell r="B88">
            <v>2</v>
          </cell>
          <cell r="C88" t="str">
            <v>Instituto del Seguro Agrario</v>
          </cell>
          <cell r="D88" t="str">
            <v>Belén Espejo</v>
          </cell>
          <cell r="E88" t="str">
            <v>Belén Espejo</v>
          </cell>
          <cell r="F88" t="str">
            <v>2183333 - 1644</v>
          </cell>
          <cell r="G88" t="str">
            <v>belen.espejo@economiayfinanzas.gob.bo</v>
          </cell>
        </row>
        <row r="89">
          <cell r="A89">
            <v>265</v>
          </cell>
          <cell r="B89">
            <v>3</v>
          </cell>
          <cell r="C89" t="str">
            <v>Direc. Dptal. de Educación  Chuquisaca</v>
          </cell>
          <cell r="D89" t="str">
            <v>Belén Espejo</v>
          </cell>
          <cell r="E89" t="str">
            <v>Jeovana Zabala</v>
          </cell>
          <cell r="F89" t="str">
            <v>2183333 - 1663</v>
          </cell>
          <cell r="G89" t="str">
            <v>jeovana.zabala@economiayfinanzas.gob.bo</v>
          </cell>
        </row>
        <row r="90">
          <cell r="A90">
            <v>266</v>
          </cell>
          <cell r="B90">
            <v>3</v>
          </cell>
          <cell r="C90" t="str">
            <v>Direc. Dptal. de Educación La Paz</v>
          </cell>
          <cell r="D90" t="str">
            <v>Belén Espejo</v>
          </cell>
          <cell r="E90" t="str">
            <v>Jeovana Zabala</v>
          </cell>
          <cell r="F90" t="str">
            <v>2183333 - 1663</v>
          </cell>
          <cell r="G90" t="str">
            <v>jeovana.zabala@economiayfinanzas.gob.bo</v>
          </cell>
        </row>
        <row r="91">
          <cell r="A91">
            <v>267</v>
          </cell>
          <cell r="B91">
            <v>3</v>
          </cell>
          <cell r="C91" t="str">
            <v>Direc. Dptal. de Educación Cochabamba</v>
          </cell>
          <cell r="D91" t="str">
            <v>Belén Espejo</v>
          </cell>
          <cell r="E91" t="str">
            <v>Jeovana Zabala</v>
          </cell>
          <cell r="F91" t="str">
            <v>2183333 - 1663</v>
          </cell>
          <cell r="G91" t="str">
            <v>jeovana.zabala@economiayfinanzas.gob.bo</v>
          </cell>
        </row>
        <row r="92">
          <cell r="A92">
            <v>268</v>
          </cell>
          <cell r="B92">
            <v>3</v>
          </cell>
          <cell r="C92" t="str">
            <v>Direc. Dptal. de Educación Oruro</v>
          </cell>
          <cell r="D92" t="str">
            <v>Belén Espejo</v>
          </cell>
          <cell r="E92" t="str">
            <v>Jeovana Zabala</v>
          </cell>
          <cell r="F92" t="str">
            <v>2183333 - 1663</v>
          </cell>
          <cell r="G92" t="str">
            <v>jeovana.zabala@economiayfinanzas.gob.bo</v>
          </cell>
        </row>
        <row r="93">
          <cell r="A93">
            <v>269</v>
          </cell>
          <cell r="B93">
            <v>3</v>
          </cell>
          <cell r="C93" t="str">
            <v>Direc. Dptal. de Educación Potosí</v>
          </cell>
          <cell r="D93" t="str">
            <v>Belén Espejo</v>
          </cell>
          <cell r="E93" t="str">
            <v>Jeovana Zabala</v>
          </cell>
          <cell r="F93" t="str">
            <v>2183333 - 1663</v>
          </cell>
          <cell r="G93" t="str">
            <v>jeovana.zabala@economiayfinanzas.gob.bo</v>
          </cell>
        </row>
        <row r="94">
          <cell r="A94">
            <v>270</v>
          </cell>
          <cell r="B94">
            <v>3</v>
          </cell>
          <cell r="C94" t="str">
            <v>Direc. Dptal. de Educación Tarija</v>
          </cell>
          <cell r="D94" t="str">
            <v>Belén Espejo</v>
          </cell>
          <cell r="E94" t="str">
            <v>Jeovana Zabala</v>
          </cell>
          <cell r="F94" t="str">
            <v>2183333 - 1663</v>
          </cell>
          <cell r="G94" t="str">
            <v>jeovana.zabala@economiayfinanzas.gob.bo</v>
          </cell>
        </row>
        <row r="95">
          <cell r="A95">
            <v>271</v>
          </cell>
          <cell r="B95">
            <v>3</v>
          </cell>
          <cell r="C95" t="str">
            <v>Direc. Dptal. de Educación Santa Cruz</v>
          </cell>
          <cell r="D95" t="str">
            <v>Belén Espejo</v>
          </cell>
          <cell r="E95" t="str">
            <v>Jeovana Zabala</v>
          </cell>
          <cell r="F95" t="str">
            <v>2183333 - 1663</v>
          </cell>
          <cell r="G95" t="str">
            <v>jeovana.zabala@economiayfinanzas.gob.bo</v>
          </cell>
        </row>
        <row r="96">
          <cell r="A96">
            <v>272</v>
          </cell>
          <cell r="B96">
            <v>3</v>
          </cell>
          <cell r="C96" t="str">
            <v>Direc. Dptal. de Educación Beni</v>
          </cell>
          <cell r="D96" t="str">
            <v>Belén Espejo</v>
          </cell>
          <cell r="E96" t="str">
            <v>Jeovana Zabala</v>
          </cell>
          <cell r="F96" t="str">
            <v>2183333 - 1663</v>
          </cell>
          <cell r="G96" t="str">
            <v>jeovana.zabala@economiayfinanzas.gob.bo</v>
          </cell>
        </row>
        <row r="97">
          <cell r="A97">
            <v>273</v>
          </cell>
          <cell r="B97">
            <v>3</v>
          </cell>
          <cell r="C97" t="str">
            <v>Direc. Dptal. de Educación Pando</v>
          </cell>
          <cell r="D97" t="str">
            <v>Belén Espejo</v>
          </cell>
          <cell r="E97" t="str">
            <v>Jeovana Zabala</v>
          </cell>
          <cell r="F97" t="str">
            <v>2183333 - 1663</v>
          </cell>
          <cell r="G97" t="str">
            <v>jeovana.zabala@economiayfinanzas.gob.bo</v>
          </cell>
        </row>
        <row r="98">
          <cell r="A98">
            <v>281</v>
          </cell>
          <cell r="B98">
            <v>3</v>
          </cell>
          <cell r="C98" t="str">
            <v>Oficina Técnica de los Ríos Pilcomayo y Bermejo</v>
          </cell>
          <cell r="D98" t="str">
            <v>Judith Machicado</v>
          </cell>
          <cell r="E98" t="str">
            <v>Yesenia Apaza</v>
          </cell>
          <cell r="F98" t="str">
            <v>2183333 - 1637</v>
          </cell>
          <cell r="G98" t="str">
            <v>yesenia.apaza@economiayfinanzas.gob.bo</v>
          </cell>
        </row>
        <row r="99">
          <cell r="A99">
            <v>283</v>
          </cell>
          <cell r="B99">
            <v>2</v>
          </cell>
          <cell r="C99" t="str">
            <v>Aduana Nacional</v>
          </cell>
          <cell r="D99" t="str">
            <v>Rommel Cuba</v>
          </cell>
          <cell r="E99" t="str">
            <v>Emma Ticonipa</v>
          </cell>
          <cell r="F99" t="str">
            <v>2183333 - 1635</v>
          </cell>
          <cell r="G99" t="str">
            <v>emma.ticonipa@economiayfinanzas.gob.bo</v>
          </cell>
        </row>
        <row r="100">
          <cell r="A100">
            <v>287</v>
          </cell>
          <cell r="B100">
            <v>1</v>
          </cell>
          <cell r="C100" t="str">
            <v>Fondo Nacional de Producción e Inversión Social</v>
          </cell>
          <cell r="D100" t="str">
            <v>José Rivas</v>
          </cell>
          <cell r="E100" t="str">
            <v>José Rivas</v>
          </cell>
          <cell r="F100" t="str">
            <v>2183333 - 1632</v>
          </cell>
          <cell r="G100" t="str">
            <v>jose.rivas@economiayfinanzas.gob.bo</v>
          </cell>
        </row>
        <row r="101">
          <cell r="A101">
            <v>288</v>
          </cell>
          <cell r="B101">
            <v>3</v>
          </cell>
          <cell r="C101" t="str">
            <v>Servicio Nacional de Riego</v>
          </cell>
          <cell r="D101" t="str">
            <v>Virginia Callisaya</v>
          </cell>
          <cell r="E101" t="str">
            <v>Virginia Callisaya</v>
          </cell>
          <cell r="F101" t="str">
            <v>2183333 - 1645</v>
          </cell>
          <cell r="G101" t="str">
            <v>virginia.callisaya@economiayfinanzas.gob.bo</v>
          </cell>
        </row>
        <row r="102">
          <cell r="A102">
            <v>290</v>
          </cell>
          <cell r="B102">
            <v>1</v>
          </cell>
          <cell r="C102" t="str">
            <v>Servicio de Impuestos Nacionales</v>
          </cell>
          <cell r="D102" t="str">
            <v>Rommel Cuba</v>
          </cell>
          <cell r="E102" t="str">
            <v>Emma Ticonipa</v>
          </cell>
          <cell r="F102" t="str">
            <v>2183333 - 1635</v>
          </cell>
          <cell r="G102" t="str">
            <v>emma.ticonipa@economiayfinanzas.gob.bo</v>
          </cell>
        </row>
        <row r="103">
          <cell r="A103">
            <v>291</v>
          </cell>
          <cell r="B103">
            <v>2</v>
          </cell>
          <cell r="C103" t="str">
            <v>Administradora Boliviana de Carreteras</v>
          </cell>
          <cell r="D103" t="str">
            <v>Emma Ticonipa</v>
          </cell>
          <cell r="E103" t="str">
            <v>Emma Ticonipa</v>
          </cell>
          <cell r="F103" t="str">
            <v>2183333 - 1635</v>
          </cell>
          <cell r="G103" t="str">
            <v>emma.ticonipa@economiayfinanzas.gob.bo</v>
          </cell>
        </row>
        <row r="104">
          <cell r="A104">
            <v>292</v>
          </cell>
          <cell r="B104">
            <v>3</v>
          </cell>
          <cell r="C104" t="str">
            <v>Vías Bolivia</v>
          </cell>
          <cell r="D104" t="str">
            <v>Judith Machicado</v>
          </cell>
          <cell r="E104" t="str">
            <v>Judith Machicado</v>
          </cell>
          <cell r="F104" t="str">
            <v>2183333 - 1648</v>
          </cell>
          <cell r="G104" t="str">
            <v>judith.machicado@economiayfinanzas.gob.bo</v>
          </cell>
        </row>
        <row r="105">
          <cell r="A105">
            <v>293</v>
          </cell>
          <cell r="B105">
            <v>3</v>
          </cell>
          <cell r="C105" t="str">
            <v>Fundación Cultural BCB</v>
          </cell>
          <cell r="D105" t="str">
            <v>Judith Machicado</v>
          </cell>
          <cell r="E105" t="str">
            <v>Emma Ticonipa</v>
          </cell>
          <cell r="F105" t="str">
            <v>2183333 - 1635</v>
          </cell>
          <cell r="G105" t="str">
            <v>emma.ticonipa@economiayfinanzas.gob.bo</v>
          </cell>
        </row>
        <row r="106">
          <cell r="A106">
            <v>294</v>
          </cell>
          <cell r="B106">
            <v>3</v>
          </cell>
          <cell r="C106" t="str">
            <v xml:space="preserve">Univ. Indígena Bol. Comunitaria Intercultural Produc. Tupak Katari </v>
          </cell>
          <cell r="D106" t="str">
            <v>José Rivas</v>
          </cell>
          <cell r="E106" t="str">
            <v>José Rivas</v>
          </cell>
          <cell r="F106" t="str">
            <v>2183333 - 1632</v>
          </cell>
          <cell r="G106" t="str">
            <v>jose.rivas@economiayfinanzas.gob.bo</v>
          </cell>
        </row>
        <row r="107">
          <cell r="A107">
            <v>295</v>
          </cell>
          <cell r="B107">
            <v>3</v>
          </cell>
          <cell r="C107" t="str">
            <v>Universidad Casimiro Huanca</v>
          </cell>
          <cell r="D107" t="str">
            <v>Rommel Cuba</v>
          </cell>
          <cell r="E107" t="str">
            <v>Rommel Cuba</v>
          </cell>
          <cell r="F107" t="str">
            <v>2183333 - 1649</v>
          </cell>
          <cell r="G107" t="str">
            <v>rommel.cuba@economiayfinanzas.gob.bo</v>
          </cell>
        </row>
        <row r="108">
          <cell r="A108">
            <v>296</v>
          </cell>
          <cell r="B108">
            <v>3</v>
          </cell>
          <cell r="C108" t="str">
            <v>Universidad Indígena Boliviana Comunitaria Intercultural Productiva Apiaguaiki Tupa</v>
          </cell>
          <cell r="D108" t="str">
            <v>Belén Espejo</v>
          </cell>
          <cell r="E108" t="str">
            <v>Belén Espejo</v>
          </cell>
          <cell r="F108" t="str">
            <v>2183333 - 1644</v>
          </cell>
          <cell r="G108" t="str">
            <v>belen.espejo@economiayfinanzas.gob.bo</v>
          </cell>
        </row>
        <row r="109">
          <cell r="A109">
            <v>298</v>
          </cell>
          <cell r="B109">
            <v>3</v>
          </cell>
          <cell r="C109" t="str">
            <v>Servicio Departamental de Riego - Chuquisaca</v>
          </cell>
          <cell r="D109" t="str">
            <v>Guadalupe Challco</v>
          </cell>
          <cell r="E109" t="str">
            <v>Guadalupe Challco</v>
          </cell>
          <cell r="F109" t="str">
            <v>2183333 - 1640</v>
          </cell>
          <cell r="G109" t="str">
            <v>guadalupe.challco@economiayfinanzas.gob.bo</v>
          </cell>
        </row>
        <row r="110">
          <cell r="A110">
            <v>299</v>
          </cell>
          <cell r="B110">
            <v>3</v>
          </cell>
          <cell r="C110" t="str">
            <v>Servicio Departamental de Riego - La Paz</v>
          </cell>
          <cell r="D110" t="str">
            <v>Guadalupe Challco</v>
          </cell>
          <cell r="E110" t="str">
            <v>Guadalupe Challco</v>
          </cell>
          <cell r="F110" t="str">
            <v>2183333 - 1640</v>
          </cell>
          <cell r="G110" t="str">
            <v>guadalupe.challco@economiayfinanzas.gob.bo</v>
          </cell>
        </row>
        <row r="111">
          <cell r="A111">
            <v>300</v>
          </cell>
          <cell r="B111">
            <v>3</v>
          </cell>
          <cell r="C111" t="str">
            <v>Servicio Departamental de Riego - Cochabamba</v>
          </cell>
          <cell r="D111" t="str">
            <v>Guadalupe Challco</v>
          </cell>
          <cell r="E111" t="str">
            <v>Guadalupe Challco</v>
          </cell>
          <cell r="F111" t="str">
            <v>2183333 - 1640</v>
          </cell>
          <cell r="G111" t="str">
            <v>guadalupe.challco@economiayfinanzas.gob.bo</v>
          </cell>
        </row>
        <row r="112">
          <cell r="A112">
            <v>301</v>
          </cell>
          <cell r="B112">
            <v>3</v>
          </cell>
          <cell r="C112" t="str">
            <v>Servicio Departamental de Riego - Oruro</v>
          </cell>
          <cell r="D112" t="str">
            <v>Guadalupe Challco</v>
          </cell>
          <cell r="E112" t="str">
            <v>Guadalupe Challco</v>
          </cell>
          <cell r="F112" t="str">
            <v>2183333 - 1640</v>
          </cell>
          <cell r="G112" t="str">
            <v>guadalupe.challco@economiayfinanzas.gob.bo</v>
          </cell>
        </row>
        <row r="113">
          <cell r="A113">
            <v>302</v>
          </cell>
          <cell r="B113">
            <v>3</v>
          </cell>
          <cell r="C113" t="str">
            <v>Servicio Departamental de Riego - Potosí</v>
          </cell>
          <cell r="D113" t="str">
            <v>Guadalupe Challco</v>
          </cell>
          <cell r="E113" t="str">
            <v>Guadalupe Challco</v>
          </cell>
          <cell r="F113" t="str">
            <v>2183333 - 1640</v>
          </cell>
          <cell r="G113" t="str">
            <v>guadalupe.challco@economiayfinanzas.gob.bo</v>
          </cell>
        </row>
        <row r="114">
          <cell r="A114">
            <v>303</v>
          </cell>
          <cell r="B114">
            <v>3</v>
          </cell>
          <cell r="C114" t="str">
            <v>Servicio Departamental de Riego - Tarija</v>
          </cell>
          <cell r="D114" t="str">
            <v>Guadalupe Challco</v>
          </cell>
          <cell r="E114" t="str">
            <v>Guadalupe Challco</v>
          </cell>
          <cell r="F114" t="str">
            <v>2183333 - 1640</v>
          </cell>
          <cell r="G114" t="str">
            <v>guadalupe.challco@economiayfinanzas.gob.bo</v>
          </cell>
        </row>
        <row r="115">
          <cell r="A115">
            <v>309</v>
          </cell>
          <cell r="B115">
            <v>3</v>
          </cell>
          <cell r="C115" t="str">
            <v>Autoridad de Fiscalización y Control Social del Juego</v>
          </cell>
          <cell r="D115" t="str">
            <v>Emma Ticonipa</v>
          </cell>
          <cell r="E115" t="str">
            <v>José Rivas</v>
          </cell>
          <cell r="F115" t="str">
            <v>2183333 - 1632</v>
          </cell>
          <cell r="G115" t="str">
            <v>jose.rivas@economiayfinanzas.gob.bo</v>
          </cell>
        </row>
        <row r="116">
          <cell r="A116">
            <v>310</v>
          </cell>
          <cell r="B116">
            <v>2</v>
          </cell>
          <cell r="C116" t="str">
            <v>Autoridad de Fisc y Ctrol Soc de Telecomunicaciones y Transp</v>
          </cell>
          <cell r="D116" t="str">
            <v>Huascar Nova</v>
          </cell>
          <cell r="E116" t="str">
            <v>Huascar Nova</v>
          </cell>
          <cell r="F116" t="str">
            <v>2183333 - 1651</v>
          </cell>
          <cell r="G116" t="str">
            <v>huascar.nova@economiayfinanzas.gob.bo</v>
          </cell>
        </row>
        <row r="117">
          <cell r="A117">
            <v>311</v>
          </cell>
          <cell r="B117">
            <v>3</v>
          </cell>
          <cell r="C117" t="str">
            <v>Autoridad de Fisc y Ctrol Soc de Agua Potable Saneam.Básico</v>
          </cell>
          <cell r="D117" t="str">
            <v>Guadalupe Challco</v>
          </cell>
          <cell r="E117" t="str">
            <v>Guadalupe Challco</v>
          </cell>
          <cell r="F117" t="str">
            <v>2183333 - 1640</v>
          </cell>
          <cell r="G117" t="str">
            <v>guadalupe.challco@economiayfinanzas.gob.bo</v>
          </cell>
        </row>
        <row r="118">
          <cell r="A118">
            <v>312</v>
          </cell>
          <cell r="B118">
            <v>3</v>
          </cell>
          <cell r="C118" t="str">
            <v>Autoridad de Fiscalización y Control Soc de Bosques y Tierras</v>
          </cell>
          <cell r="D118" t="str">
            <v>Virginia Huanca</v>
          </cell>
          <cell r="E118" t="str">
            <v>Virginia Huanca</v>
          </cell>
          <cell r="F118" t="str">
            <v>2183333 - 1636</v>
          </cell>
          <cell r="G118" t="str">
            <v>virginia.huanca@economiayfinanzas.gob.bo</v>
          </cell>
        </row>
        <row r="119">
          <cell r="A119">
            <v>313</v>
          </cell>
          <cell r="B119">
            <v>3</v>
          </cell>
          <cell r="C119" t="str">
            <v>Autoridad de Fiscalización y Control Social de Pensiones</v>
          </cell>
          <cell r="D119" t="str">
            <v>Belén Espejo</v>
          </cell>
          <cell r="E119" t="str">
            <v>Huascar Nova</v>
          </cell>
          <cell r="F119" t="str">
            <v>2183333 - 1651</v>
          </cell>
          <cell r="G119" t="str">
            <v>huascar.nova@economiayfinanzas.gob.bo</v>
          </cell>
        </row>
        <row r="120">
          <cell r="A120">
            <v>314</v>
          </cell>
          <cell r="B120">
            <v>2</v>
          </cell>
          <cell r="C120" t="str">
            <v>Autoridad de Fiscalización y Control Social de Electricidad</v>
          </cell>
          <cell r="D120" t="str">
            <v>Virginia Callisaya</v>
          </cell>
          <cell r="E120" t="str">
            <v>Huascar Nova</v>
          </cell>
          <cell r="F120" t="str">
            <v>2183333 - 1651</v>
          </cell>
          <cell r="G120" t="str">
            <v>huascar.nova@economiayfinanzas.gob.bo</v>
          </cell>
        </row>
        <row r="121">
          <cell r="A121">
            <v>315</v>
          </cell>
          <cell r="B121">
            <v>3</v>
          </cell>
          <cell r="C121" t="str">
            <v>Autoridad de Fiscalización y Control Social de Empresas</v>
          </cell>
          <cell r="D121" t="str">
            <v>Virginia Huanca</v>
          </cell>
          <cell r="E121" t="str">
            <v>Virginia Huanca</v>
          </cell>
          <cell r="F121" t="str">
            <v>2183333 - 1636</v>
          </cell>
          <cell r="G121" t="str">
            <v>virginia.huanca@economiayfinanzas.gob.bo</v>
          </cell>
        </row>
        <row r="122">
          <cell r="A122">
            <v>324</v>
          </cell>
          <cell r="B122">
            <v>3</v>
          </cell>
          <cell r="C122" t="str">
            <v>Escuela Boliviana Intercultural de Música</v>
          </cell>
          <cell r="D122" t="str">
            <v>Virginia Huanca</v>
          </cell>
          <cell r="E122" t="str">
            <v>Jeovana Zabala</v>
          </cell>
          <cell r="F122" t="str">
            <v>2183333 - 1663</v>
          </cell>
          <cell r="G122" t="str">
            <v>jeovana.zabala@economiayfinanzas.gob.bo</v>
          </cell>
        </row>
        <row r="123">
          <cell r="A123">
            <v>340</v>
          </cell>
          <cell r="B123">
            <v>2</v>
          </cell>
          <cell r="C123" t="str">
            <v>Servicio General de Identificación Personal</v>
          </cell>
          <cell r="D123" t="str">
            <v>Emma Ticonipa</v>
          </cell>
          <cell r="E123" t="str">
            <v>Judith Machicado</v>
          </cell>
          <cell r="F123" t="str">
            <v>2183333 - 1648</v>
          </cell>
          <cell r="G123" t="str">
            <v>judith.machicado@economiayfinanzas.gob.bo</v>
          </cell>
        </row>
        <row r="124">
          <cell r="A124">
            <v>342</v>
          </cell>
          <cell r="B124">
            <v>3</v>
          </cell>
          <cell r="C124" t="str">
            <v>Agencia Estatal de Vivienda</v>
          </cell>
          <cell r="D124" t="str">
            <v>Guadalupe Challco</v>
          </cell>
          <cell r="E124" t="str">
            <v>José Rivas</v>
          </cell>
          <cell r="F124" t="str">
            <v>2183333 - 1632</v>
          </cell>
          <cell r="G124" t="str">
            <v>jose.rivas@economiayfinanzas.gob.bo</v>
          </cell>
        </row>
        <row r="125">
          <cell r="A125">
            <v>343</v>
          </cell>
          <cell r="B125">
            <v>3</v>
          </cell>
          <cell r="C125" t="str">
            <v>Escuela de Jueces del Estado</v>
          </cell>
          <cell r="D125" t="str">
            <v>Guadalupe Challco</v>
          </cell>
          <cell r="E125" t="str">
            <v>Emma Ticonipa</v>
          </cell>
          <cell r="F125" t="str">
            <v>2183333 - 1635</v>
          </cell>
          <cell r="G125" t="str">
            <v>emma.ticonipa@economiayfinanzas.gob.bo</v>
          </cell>
        </row>
        <row r="126">
          <cell r="A126">
            <v>344</v>
          </cell>
          <cell r="B126">
            <v>3</v>
          </cell>
          <cell r="C126" t="str">
            <v>Instituto Plurinacional del Estudio de Lenguas y Culturas</v>
          </cell>
          <cell r="D126" t="str">
            <v>Belén Espejo</v>
          </cell>
          <cell r="E126" t="str">
            <v>Belén Espejo</v>
          </cell>
          <cell r="F126" t="str">
            <v>2183333 - 1644</v>
          </cell>
          <cell r="G126" t="str">
            <v>belen.espejo@economiayfinanzas.gob.bo</v>
          </cell>
        </row>
        <row r="127">
          <cell r="A127">
            <v>345</v>
          </cell>
          <cell r="B127">
            <v>3</v>
          </cell>
          <cell r="C127" t="str">
            <v>Mutual de Servicios al Policía</v>
          </cell>
          <cell r="D127" t="str">
            <v>Belén Espejo</v>
          </cell>
          <cell r="E127" t="str">
            <v>Belén Espejo</v>
          </cell>
          <cell r="F127" t="str">
            <v>2183333 - 1644</v>
          </cell>
          <cell r="G127" t="str">
            <v>belen.espejo@economiayfinanzas.gob.bo</v>
          </cell>
        </row>
        <row r="128">
          <cell r="A128">
            <v>346</v>
          </cell>
          <cell r="B128">
            <v>3</v>
          </cell>
          <cell r="C128" t="str">
            <v>Unidad de Investigaciones Financieras</v>
          </cell>
          <cell r="D128" t="str">
            <v>Yesenia Apaza</v>
          </cell>
          <cell r="E128" t="str">
            <v>Huascar Nova</v>
          </cell>
          <cell r="F128" t="str">
            <v>2183333 - 1651</v>
          </cell>
          <cell r="G128" t="str">
            <v>huascar.nova@economiayfinanzas.gob.bo</v>
          </cell>
        </row>
        <row r="129">
          <cell r="A129">
            <v>347</v>
          </cell>
          <cell r="B129">
            <v>3</v>
          </cell>
          <cell r="C129" t="str">
            <v>Autoridad de Fiscalización y Control de Cooperativas</v>
          </cell>
          <cell r="D129" t="str">
            <v>Jorge Vargas</v>
          </cell>
          <cell r="E129" t="str">
            <v>Jorge Vargas</v>
          </cell>
          <cell r="F129" t="str">
            <v>2183333 - 1633</v>
          </cell>
          <cell r="G129" t="str">
            <v>jorge.vargas@economiayfinanzas.gob.bo</v>
          </cell>
        </row>
        <row r="130">
          <cell r="A130">
            <v>348</v>
          </cell>
          <cell r="B130">
            <v>3</v>
          </cell>
          <cell r="C130" t="str">
            <v>Autoridad Plurinacional de la Madre Tierra</v>
          </cell>
          <cell r="D130" t="str">
            <v>Guadalupe Challco</v>
          </cell>
          <cell r="E130" t="str">
            <v>Guadalupe Challco</v>
          </cell>
          <cell r="F130" t="str">
            <v>2183333 - 1640</v>
          </cell>
          <cell r="G130" t="str">
            <v>guadalupe.challco@economiayfinanzas.gob.bo</v>
          </cell>
        </row>
        <row r="131">
          <cell r="A131">
            <v>349</v>
          </cell>
          <cell r="B131">
            <v>3</v>
          </cell>
          <cell r="C131" t="str">
            <v>Centro de Investig.  Arqueológicas, Antropológicas y Adm. Tiwanaku</v>
          </cell>
          <cell r="D131" t="str">
            <v>José Rivas</v>
          </cell>
          <cell r="E131" t="str">
            <v>José Rivas</v>
          </cell>
          <cell r="F131" t="str">
            <v>2183333 - 1632</v>
          </cell>
          <cell r="G131" t="str">
            <v>jose.rivas@economiayfinanzas.gob.bo</v>
          </cell>
        </row>
        <row r="132">
          <cell r="A132">
            <v>371</v>
          </cell>
          <cell r="B132">
            <v>3</v>
          </cell>
          <cell r="C132" t="str">
            <v>Centro Internacional de la Quinua</v>
          </cell>
          <cell r="D132" t="str">
            <v>Rommel Cuba</v>
          </cell>
          <cell r="E132" t="str">
            <v>Rommel Cuba</v>
          </cell>
          <cell r="F132" t="str">
            <v>2183333 - 1649</v>
          </cell>
          <cell r="G132" t="str">
            <v>rommel.cuba@economiayfinanzas.gob.bo</v>
          </cell>
        </row>
        <row r="133">
          <cell r="A133">
            <v>373</v>
          </cell>
          <cell r="B133">
            <v>3</v>
          </cell>
          <cell r="C133" t="str">
            <v>Fondo de Desarrollo Indígena</v>
          </cell>
          <cell r="D133" t="str">
            <v>Rommel Cuba</v>
          </cell>
          <cell r="E133" t="str">
            <v>Rommel Cuba</v>
          </cell>
          <cell r="F133" t="str">
            <v>2183333 - 1649</v>
          </cell>
          <cell r="G133" t="str">
            <v>rommel.cuba@economiayfinanzas.gob.bo</v>
          </cell>
        </row>
        <row r="134">
          <cell r="A134">
            <v>374</v>
          </cell>
          <cell r="B134">
            <v>3</v>
          </cell>
          <cell r="C134" t="str">
            <v>Agencia de Gobierno Electrónico y Tecnologías de Información y Comunicación</v>
          </cell>
          <cell r="D134" t="str">
            <v>Rommel Cuba</v>
          </cell>
          <cell r="E134" t="str">
            <v>Virginia Callisaya</v>
          </cell>
          <cell r="F134" t="str">
            <v>2183333 - 1645</v>
          </cell>
          <cell r="G134" t="str">
            <v>virginia.callisaya@economiayfinanzas.gob.bo</v>
          </cell>
        </row>
        <row r="135">
          <cell r="A135">
            <v>376</v>
          </cell>
          <cell r="B135">
            <v>3</v>
          </cell>
          <cell r="C135" t="str">
            <v>Agencia Boliviana de Energía Nuclear</v>
          </cell>
          <cell r="D135" t="str">
            <v>Jorge Vargas</v>
          </cell>
          <cell r="E135" t="str">
            <v>Belén Espejo</v>
          </cell>
          <cell r="F135" t="str">
            <v>2183333 - 1644</v>
          </cell>
          <cell r="G135" t="str">
            <v>belen.espejo@economiayfinanzas.gob.bo</v>
          </cell>
        </row>
        <row r="136">
          <cell r="A136">
            <v>378</v>
          </cell>
          <cell r="B136">
            <v>3</v>
          </cell>
          <cell r="C136" t="str">
            <v>Servicio Nacional Textil</v>
          </cell>
          <cell r="D136" t="str">
            <v>Jorge Vargas</v>
          </cell>
          <cell r="E136" t="str">
            <v>Rommel Cuba</v>
          </cell>
          <cell r="F136" t="str">
            <v>2183333 - 1649</v>
          </cell>
          <cell r="G136" t="str">
            <v>rommel.cuba@economiayfinanzas.gob.bo</v>
          </cell>
        </row>
        <row r="137">
          <cell r="A137">
            <v>379</v>
          </cell>
          <cell r="B137">
            <v>3</v>
          </cell>
          <cell r="C137" t="str">
            <v xml:space="preserve">Escuela Boliviana Intercultural de Danza </v>
          </cell>
          <cell r="D137" t="str">
            <v>Rommel Cuba</v>
          </cell>
          <cell r="E137" t="str">
            <v>Jeovana Zabala</v>
          </cell>
          <cell r="F137" t="str">
            <v>2183333 - 1663</v>
          </cell>
          <cell r="G137" t="str">
            <v>jeovana.zabala@economiayfinanzas.gob.bo</v>
          </cell>
        </row>
        <row r="138">
          <cell r="A138">
            <v>382</v>
          </cell>
          <cell r="B138">
            <v>2</v>
          </cell>
          <cell r="C138" t="str">
            <v>Agencia de Infraestructura en Salud y Equipamiento Médico</v>
          </cell>
          <cell r="D138" t="str">
            <v>Emma Ticonipa</v>
          </cell>
          <cell r="E138" t="str">
            <v>Rommel Cuba</v>
          </cell>
          <cell r="F138" t="str">
            <v>2183333 - 1649</v>
          </cell>
          <cell r="G138" t="str">
            <v>rommel.cuba@economiayfinanzas.gob.bo</v>
          </cell>
        </row>
        <row r="139">
          <cell r="A139">
            <v>383</v>
          </cell>
          <cell r="B139">
            <v>3</v>
          </cell>
          <cell r="C139" t="str">
            <v>Agencia Boliviana de Correos "Correos de Bolivia"</v>
          </cell>
          <cell r="D139" t="str">
            <v>Yesenia Apaza</v>
          </cell>
          <cell r="E139" t="str">
            <v>Yesenia Apaza</v>
          </cell>
          <cell r="F139" t="str">
            <v>2183333 - 1637</v>
          </cell>
          <cell r="G139" t="str">
            <v>yesenia.apaza@economiayfinanzas.gob.bo</v>
          </cell>
        </row>
        <row r="140">
          <cell r="A140">
            <v>385</v>
          </cell>
          <cell r="B140">
            <v>2</v>
          </cell>
          <cell r="C140" t="str">
            <v>Autoridad de Supervisión de la Seguridad Social de Corto Plazo</v>
          </cell>
          <cell r="D140" t="str">
            <v>Jorge Vargas</v>
          </cell>
          <cell r="E140" t="str">
            <v>Jorge Vargas</v>
          </cell>
          <cell r="F140" t="str">
            <v>2183333 - 1633</v>
          </cell>
          <cell r="G140" t="str">
            <v>jorge.vargas@economiayfinanzas.gob.bo</v>
          </cell>
        </row>
        <row r="141">
          <cell r="A141">
            <v>386</v>
          </cell>
          <cell r="B141">
            <v>3</v>
          </cell>
          <cell r="C141" t="str">
            <v>Servicio Plurinacional de la Mujer y de la Despatria.</v>
          </cell>
          <cell r="D141" t="str">
            <v>Virginia Callisaya</v>
          </cell>
          <cell r="E141" t="str">
            <v>Belén Espejo</v>
          </cell>
          <cell r="F141" t="str">
            <v>2183333 - 1644</v>
          </cell>
          <cell r="G141" t="str">
            <v>belen.espejo@economiayfinanzas.gob.bo</v>
          </cell>
        </row>
        <row r="142">
          <cell r="A142">
            <v>387</v>
          </cell>
          <cell r="B142">
            <v>3</v>
          </cell>
          <cell r="C142" t="str">
            <v>Agencia del Desarrollo del Cine y Audiovisual Bolivianos</v>
          </cell>
          <cell r="D142" t="str">
            <v>Virginia Callisaya</v>
          </cell>
          <cell r="E142" t="str">
            <v>Huascar Nova</v>
          </cell>
          <cell r="F142" t="str">
            <v>2183333 - 1651</v>
          </cell>
          <cell r="G142" t="str">
            <v>huascar.nova@economiayfinanzas.gob.bo</v>
          </cell>
        </row>
        <row r="143">
          <cell r="A143">
            <v>388</v>
          </cell>
          <cell r="B143">
            <v>3</v>
          </cell>
          <cell r="C143" t="str">
            <v>Servicio Plurinacional de Registro de Comercio</v>
          </cell>
          <cell r="D143" t="str">
            <v>Rommel Cuba</v>
          </cell>
          <cell r="E143" t="str">
            <v>Jorge Vargas</v>
          </cell>
          <cell r="F143" t="str">
            <v>2183333 - 1633</v>
          </cell>
          <cell r="G143" t="str">
            <v>jorge.vargas@economiayfinanzas.gob.bo</v>
          </cell>
        </row>
        <row r="144">
          <cell r="A144">
            <v>389</v>
          </cell>
          <cell r="B144">
            <v>2</v>
          </cell>
          <cell r="C144" t="str">
            <v>NAABOL</v>
          </cell>
          <cell r="D144" t="str">
            <v>Belén Espejo</v>
          </cell>
          <cell r="E144" t="str">
            <v>Belén Espejo</v>
          </cell>
          <cell r="F144" t="str">
            <v>2183333 - 1644</v>
          </cell>
          <cell r="G144" t="str">
            <v>belen.espejo@economiayfinanzas.gob.bo</v>
          </cell>
        </row>
        <row r="145">
          <cell r="A145">
            <v>422</v>
          </cell>
          <cell r="B145">
            <v>3</v>
          </cell>
          <cell r="C145" t="str">
            <v>Caja Bancaria Estatal de Salud</v>
          </cell>
          <cell r="D145" t="str">
            <v>Yesenia Apaza</v>
          </cell>
          <cell r="E145" t="str">
            <v>Yesenia Apaza</v>
          </cell>
          <cell r="F145" t="str">
            <v>2183333 - 1637</v>
          </cell>
          <cell r="G145" t="str">
            <v>yesenia.apaza@economiayfinanzas.gob.bo</v>
          </cell>
        </row>
        <row r="146">
          <cell r="A146">
            <v>423</v>
          </cell>
          <cell r="B146">
            <v>3</v>
          </cell>
          <cell r="C146" t="str">
            <v>Caja de Salud del Servicio Nacional de Caminos y Ramas Anexas</v>
          </cell>
          <cell r="D146" t="str">
            <v>José Rivas</v>
          </cell>
          <cell r="E146" t="str">
            <v>José Rivas</v>
          </cell>
          <cell r="F146" t="str">
            <v>2183333 - 1632</v>
          </cell>
          <cell r="G146" t="str">
            <v>jose.rivas@economiayfinanzas.gob.bo</v>
          </cell>
        </row>
        <row r="147">
          <cell r="A147">
            <v>513</v>
          </cell>
          <cell r="B147">
            <v>1</v>
          </cell>
          <cell r="C147" t="str">
            <v>Yacimientos Petrolíferos Fiscales Bolivianos</v>
          </cell>
          <cell r="D147" t="str">
            <v>Jorge Vargas</v>
          </cell>
          <cell r="E147" t="str">
            <v>Virginia Huanca</v>
          </cell>
          <cell r="F147" t="str">
            <v>2183333 - 1636</v>
          </cell>
          <cell r="G147" t="str">
            <v>virginia.huanca@economiayfinanzas.gob.bo</v>
          </cell>
        </row>
        <row r="148">
          <cell r="A148">
            <v>514</v>
          </cell>
          <cell r="B148">
            <v>2</v>
          </cell>
          <cell r="C148" t="str">
            <v>Empresa Nacional de Electricidad</v>
          </cell>
          <cell r="D148" t="str">
            <v>Jorge Vargas</v>
          </cell>
          <cell r="E148" t="str">
            <v>Judith Machicado</v>
          </cell>
          <cell r="F148" t="str">
            <v>2183333 - 1648</v>
          </cell>
          <cell r="G148" t="str">
            <v>judith.machicado@economiayfinanzas.gob.bo</v>
          </cell>
        </row>
        <row r="149">
          <cell r="A149">
            <v>520</v>
          </cell>
          <cell r="B149">
            <v>3</v>
          </cell>
          <cell r="C149" t="str">
            <v>Empresa Metalúrgica VINTO - Nacionalizada</v>
          </cell>
          <cell r="D149" t="str">
            <v>Virginia Huanca</v>
          </cell>
          <cell r="E149" t="str">
            <v>Virginia Huanca</v>
          </cell>
          <cell r="F149" t="str">
            <v>2183333 - 1636</v>
          </cell>
          <cell r="G149" t="str">
            <v>virginia.huanca@economiayfinanzas.gob.bo</v>
          </cell>
        </row>
        <row r="150">
          <cell r="A150">
            <v>522</v>
          </cell>
          <cell r="B150">
            <v>3</v>
          </cell>
          <cell r="C150" t="str">
            <v>Empresa Nacional de Ferrocarriles - Residual</v>
          </cell>
          <cell r="D150" t="str">
            <v>Virginia Huanca</v>
          </cell>
          <cell r="E150" t="str">
            <v>Virginia Huanca</v>
          </cell>
          <cell r="F150" t="str">
            <v>2183333 - 1636</v>
          </cell>
          <cell r="G150" t="str">
            <v>virginia.huanca@economiayfinanzas.gob.bo</v>
          </cell>
        </row>
        <row r="151">
          <cell r="A151">
            <v>525</v>
          </cell>
          <cell r="B151">
            <v>2</v>
          </cell>
          <cell r="C151" t="str">
            <v>Transportes Aéreo Boliviano</v>
          </cell>
          <cell r="D151" t="str">
            <v>Rommel Cuba</v>
          </cell>
          <cell r="E151" t="str">
            <v>Jorge Vargas</v>
          </cell>
          <cell r="F151" t="str">
            <v>2183333 - 1633</v>
          </cell>
          <cell r="G151" t="str">
            <v>jorge.vargas@economiayfinanzas.gob.bo</v>
          </cell>
        </row>
        <row r="152">
          <cell r="A152">
            <v>526</v>
          </cell>
          <cell r="B152">
            <v>3</v>
          </cell>
          <cell r="C152" t="str">
            <v>Bolivia TV</v>
          </cell>
          <cell r="D152" t="str">
            <v>Jorge Vargas</v>
          </cell>
          <cell r="E152" t="str">
            <v>Virginia Callisaya</v>
          </cell>
          <cell r="F152" t="str">
            <v>2183333 - 1645</v>
          </cell>
          <cell r="G152" t="str">
            <v>virginia.callisaya@economiayfinanzas.gob.bo</v>
          </cell>
        </row>
        <row r="153">
          <cell r="A153">
            <v>548</v>
          </cell>
          <cell r="B153">
            <v>3</v>
          </cell>
          <cell r="C153" t="str">
            <v>Corporación de las Fuerzas Armadas para el Desarrollo Nacional</v>
          </cell>
          <cell r="D153" t="str">
            <v>José Rivas</v>
          </cell>
          <cell r="E153" t="str">
            <v>José Rivas</v>
          </cell>
          <cell r="F153" t="str">
            <v>2183333 - 1632</v>
          </cell>
          <cell r="G153" t="str">
            <v>jose.rivas@economiayfinanzas.gob.bo</v>
          </cell>
        </row>
        <row r="154">
          <cell r="A154">
            <v>551</v>
          </cell>
          <cell r="B154">
            <v>3</v>
          </cell>
          <cell r="C154" t="str">
            <v>Empresa Naviera Boliviana</v>
          </cell>
          <cell r="D154" t="str">
            <v>Rommel Cuba</v>
          </cell>
          <cell r="E154" t="str">
            <v>Jorge Vargas</v>
          </cell>
          <cell r="F154" t="str">
            <v>2183333 - 1633</v>
          </cell>
          <cell r="G154" t="str">
            <v>jorge.vargas@economiayfinanzas.gob.bo</v>
          </cell>
        </row>
        <row r="155">
          <cell r="A155">
            <v>572</v>
          </cell>
          <cell r="B155">
            <v>1</v>
          </cell>
          <cell r="C155" t="str">
            <v>Empresa de Apoyo a la Producción de Alimentos</v>
          </cell>
          <cell r="D155" t="str">
            <v>Yesenia Apaza</v>
          </cell>
          <cell r="E155" t="str">
            <v>Virginia Callisaya</v>
          </cell>
          <cell r="F155" t="str">
            <v>2183333 - 1645</v>
          </cell>
          <cell r="G155" t="str">
            <v>virginia.callisaya@economiayfinanzas.gob.bo</v>
          </cell>
        </row>
        <row r="156">
          <cell r="A156">
            <v>573</v>
          </cell>
          <cell r="B156">
            <v>3</v>
          </cell>
          <cell r="C156" t="str">
            <v>Empresa Siderúrgica del Mutún</v>
          </cell>
          <cell r="D156" t="str">
            <v>Jorge Vargas</v>
          </cell>
          <cell r="E156" t="str">
            <v>Huascar Nova</v>
          </cell>
          <cell r="F156" t="str">
            <v>2183333 - 1651</v>
          </cell>
          <cell r="G156" t="str">
            <v>huascar.nova@economiayfinanzas.gob.bo</v>
          </cell>
        </row>
        <row r="157">
          <cell r="A157">
            <v>576</v>
          </cell>
          <cell r="B157">
            <v>3</v>
          </cell>
          <cell r="C157" t="str">
            <v>Cartones de Bolivia</v>
          </cell>
          <cell r="D157" t="str">
            <v>Jorge Vargas</v>
          </cell>
          <cell r="E157" t="str">
            <v>Rommel Cuba</v>
          </cell>
          <cell r="F157" t="str">
            <v>2183333 - 1649</v>
          </cell>
          <cell r="G157" t="str">
            <v>rommel.cuba@economiayfinanzas.gob.bo</v>
          </cell>
        </row>
        <row r="158">
          <cell r="A158">
            <v>578</v>
          </cell>
          <cell r="B158">
            <v>1</v>
          </cell>
          <cell r="C158" t="str">
            <v>Boliviana de Aviación</v>
          </cell>
          <cell r="D158" t="str">
            <v>José Rivas</v>
          </cell>
          <cell r="E158" t="str">
            <v>José Rivas</v>
          </cell>
          <cell r="F158" t="str">
            <v>2183333 - 1632</v>
          </cell>
          <cell r="G158" t="str">
            <v>jose.rivas@economiayfinanzas.gob.bo</v>
          </cell>
        </row>
        <row r="159">
          <cell r="A159">
            <v>580</v>
          </cell>
          <cell r="B159">
            <v>3</v>
          </cell>
          <cell r="C159" t="str">
            <v>Depósitos Aduaneros Bolivianos</v>
          </cell>
          <cell r="D159" t="str">
            <v>Belén Espejo</v>
          </cell>
          <cell r="E159" t="str">
            <v>Huascar Nova</v>
          </cell>
          <cell r="F159" t="str">
            <v>2183333 - 1651</v>
          </cell>
          <cell r="G159" t="str">
            <v>huascar.nova@economiayfinanzas.gob.bo</v>
          </cell>
        </row>
        <row r="160">
          <cell r="A160">
            <v>584</v>
          </cell>
          <cell r="B160">
            <v>3</v>
          </cell>
          <cell r="C160" t="str">
            <v>Empresa Boliviana de Industrialización de Hidrocarburos</v>
          </cell>
          <cell r="D160" t="str">
            <v>Yesenia Apaza</v>
          </cell>
          <cell r="E160" t="str">
            <v>Yesenia Apaza</v>
          </cell>
          <cell r="F160" t="str">
            <v>2183333 - 1637</v>
          </cell>
          <cell r="G160" t="str">
            <v>yesenia.apaza@economiayfinanzas.gob.bo</v>
          </cell>
        </row>
        <row r="161">
          <cell r="A161">
            <v>585</v>
          </cell>
          <cell r="B161">
            <v>3</v>
          </cell>
          <cell r="C161" t="str">
            <v>Agencia Bolivia Espacial</v>
          </cell>
          <cell r="D161" t="str">
            <v>Huascar Nova</v>
          </cell>
          <cell r="E161" t="str">
            <v>Jorge Vargas</v>
          </cell>
          <cell r="F161" t="str">
            <v>2183333 - 1633</v>
          </cell>
          <cell r="G161" t="str">
            <v>jorge.vargas@economiayfinanzas.gob.bo</v>
          </cell>
        </row>
        <row r="162">
          <cell r="A162">
            <v>586</v>
          </cell>
          <cell r="B162">
            <v>2</v>
          </cell>
          <cell r="C162" t="str">
            <v>Empresa Azucarera San Buenaventura</v>
          </cell>
          <cell r="D162" t="str">
            <v>Huascar Nova</v>
          </cell>
          <cell r="E162" t="str">
            <v>Huascar Nova</v>
          </cell>
          <cell r="F162" t="str">
            <v>2183333 - 1651</v>
          </cell>
          <cell r="G162" t="str">
            <v>huascar.nova@economiayfinanzas.gob.bo</v>
          </cell>
        </row>
        <row r="163">
          <cell r="A163">
            <v>587</v>
          </cell>
          <cell r="B163">
            <v>3</v>
          </cell>
          <cell r="C163" t="str">
            <v>Empresa Estratégica Boliviana de Construcción y Conservación I.C.</v>
          </cell>
          <cell r="D163" t="str">
            <v>Judith Machicado</v>
          </cell>
          <cell r="E163" t="str">
            <v>Rommel Cuba</v>
          </cell>
          <cell r="F163" t="str">
            <v>2183333 - 1649</v>
          </cell>
          <cell r="G163" t="str">
            <v>rommel.cuba@economiayfinanzas.gob.bo</v>
          </cell>
        </row>
        <row r="164">
          <cell r="A164">
            <v>590</v>
          </cell>
          <cell r="B164">
            <v>3</v>
          </cell>
          <cell r="C164" t="str">
            <v>Empresa Pública "QUIPUS"</v>
          </cell>
          <cell r="D164" t="str">
            <v>José Rivas</v>
          </cell>
          <cell r="E164" t="str">
            <v>Jeovana Zabala</v>
          </cell>
          <cell r="F164" t="str">
            <v>2183333 - 1663</v>
          </cell>
          <cell r="G164" t="str">
            <v>jeovana.zabala@economiayfinanzas.gob.bo</v>
          </cell>
        </row>
        <row r="165">
          <cell r="A165">
            <v>591</v>
          </cell>
          <cell r="B165">
            <v>2</v>
          </cell>
          <cell r="C165" t="str">
            <v>Empresa Estatal de Transporte por Cable "Mi Teleférico"</v>
          </cell>
          <cell r="D165" t="str">
            <v>Emma Ticonipa</v>
          </cell>
          <cell r="E165" t="str">
            <v>Judith Machicado</v>
          </cell>
          <cell r="F165" t="str">
            <v>2183333 - 1648</v>
          </cell>
          <cell r="G165" t="str">
            <v>judith.machicado@economiayfinanzas.gob.bo</v>
          </cell>
        </row>
        <row r="166">
          <cell r="A166">
            <v>593</v>
          </cell>
          <cell r="B166">
            <v>3</v>
          </cell>
          <cell r="C166" t="str">
            <v>Empresa Pública YACANA</v>
          </cell>
          <cell r="D166" t="str">
            <v>Guadalupe Challco</v>
          </cell>
          <cell r="E166" t="str">
            <v>Jorge Vargas</v>
          </cell>
          <cell r="F166" t="str">
            <v>2183333 - 1633</v>
          </cell>
          <cell r="G166" t="str">
            <v>jorge.vargas@economiayfinanzas.gob.bo</v>
          </cell>
        </row>
        <row r="167">
          <cell r="A167">
            <v>594</v>
          </cell>
          <cell r="B167">
            <v>2</v>
          </cell>
          <cell r="C167" t="str">
            <v>Administración de Servicios Portuarios - Bolivia</v>
          </cell>
          <cell r="D167" t="str">
            <v>Virginia Huanca</v>
          </cell>
          <cell r="E167" t="str">
            <v>Virginia Huanca</v>
          </cell>
          <cell r="F167" t="str">
            <v>2183333 - 1636</v>
          </cell>
          <cell r="G167" t="str">
            <v>virginia.huanca@economiayfinanzas.gob.bo</v>
          </cell>
        </row>
        <row r="168">
          <cell r="A168">
            <v>595</v>
          </cell>
          <cell r="B168">
            <v>2</v>
          </cell>
          <cell r="C168" t="str">
            <v>Gestora Pública de la Seguridad Social de Largo Plazo</v>
          </cell>
          <cell r="D168" t="str">
            <v>Virginia Huanca</v>
          </cell>
          <cell r="E168" t="str">
            <v>Virginia Huanca</v>
          </cell>
          <cell r="F168" t="str">
            <v>2183333 - 1636</v>
          </cell>
          <cell r="G168" t="str">
            <v>virginia.huanca@economiayfinanzas.gob.bo</v>
          </cell>
        </row>
        <row r="169">
          <cell r="A169">
            <v>596</v>
          </cell>
          <cell r="B169">
            <v>2</v>
          </cell>
          <cell r="C169" t="str">
            <v>Empresa Pública Transporte Aéreo Militar</v>
          </cell>
          <cell r="D169" t="str">
            <v>José Rivas</v>
          </cell>
          <cell r="E169" t="str">
            <v>Guadalupe Challco</v>
          </cell>
          <cell r="F169" t="str">
            <v>2183333 - 1640</v>
          </cell>
          <cell r="G169" t="str">
            <v>guadalupe.challco@economiayfinanzas.gob.bo</v>
          </cell>
        </row>
        <row r="170">
          <cell r="A170">
            <v>597</v>
          </cell>
          <cell r="B170">
            <v>2</v>
          </cell>
          <cell r="C170" t="str">
            <v>Empresa Pública Nacional Estratégica de Yacimientos de Litio Bolivianos</v>
          </cell>
          <cell r="D170" t="str">
            <v>Judith Machicado</v>
          </cell>
          <cell r="E170" t="str">
            <v>José Rivas</v>
          </cell>
          <cell r="F170" t="str">
            <v>2183333 - 1632</v>
          </cell>
          <cell r="G170" t="str">
            <v>jose.rivas@economiayfinanzas.gob.bo</v>
          </cell>
        </row>
        <row r="171">
          <cell r="A171">
            <v>598</v>
          </cell>
          <cell r="B171">
            <v>3</v>
          </cell>
          <cell r="C171" t="str">
            <v>Empresa Pública "Editorial del Estado Plurinacional de Bolivia"</v>
          </cell>
          <cell r="D171" t="str">
            <v>Belén Espejo</v>
          </cell>
          <cell r="E171" t="str">
            <v>Belén Espejo</v>
          </cell>
          <cell r="F171" t="str">
            <v>2183333 - 1644</v>
          </cell>
          <cell r="G171" t="str">
            <v>belen.espejo@economiayfinanzas.gob.bo</v>
          </cell>
        </row>
        <row r="172">
          <cell r="A172">
            <v>599</v>
          </cell>
          <cell r="B172">
            <v>2</v>
          </cell>
          <cell r="C172" t="str">
            <v>Empresa Boliviana de Alimentos y Derivados</v>
          </cell>
          <cell r="D172" t="str">
            <v>Belén Espejo</v>
          </cell>
          <cell r="E172" t="str">
            <v>Belén Espejo</v>
          </cell>
          <cell r="F172" t="str">
            <v>2183333 - 1644</v>
          </cell>
          <cell r="G172" t="str">
            <v>belen.espejo@economiayfinanzas.gob.bo</v>
          </cell>
        </row>
        <row r="173">
          <cell r="A173">
            <v>600</v>
          </cell>
          <cell r="B173">
            <v>3</v>
          </cell>
          <cell r="C173" t="str">
            <v>Empresa Servicios Aéreos Bolivianos</v>
          </cell>
          <cell r="D173" t="str">
            <v>Rommel Cuba</v>
          </cell>
          <cell r="E173" t="str">
            <v>Rommel Cuba</v>
          </cell>
          <cell r="F173" t="str">
            <v>2183333 - 1649</v>
          </cell>
          <cell r="G173" t="str">
            <v>rommel.cuba@economiayfinanzas.gob.bo</v>
          </cell>
        </row>
        <row r="174">
          <cell r="A174">
            <v>601</v>
          </cell>
          <cell r="B174">
            <v>3</v>
          </cell>
          <cell r="C174" t="str">
            <v>Empresa Boliviana de Producción Agropecuaria</v>
          </cell>
          <cell r="D174" t="str">
            <v>Emma Ticonipa</v>
          </cell>
          <cell r="E174" t="str">
            <v>Emma Ticonipa</v>
          </cell>
          <cell r="F174" t="str">
            <v>2183333 - 1635</v>
          </cell>
          <cell r="G174" t="str">
            <v>emma.ticonipa@economiayfinanzas.gob.bo</v>
          </cell>
        </row>
        <row r="175">
          <cell r="A175">
            <v>633</v>
          </cell>
          <cell r="B175">
            <v>3</v>
          </cell>
          <cell r="C175" t="str">
            <v>Empresa Misicuni</v>
          </cell>
          <cell r="D175" t="str">
            <v>Judith Machicado</v>
          </cell>
          <cell r="E175" t="str">
            <v>Judith Machicado</v>
          </cell>
          <cell r="F175" t="str">
            <v>2183333 - 1648</v>
          </cell>
          <cell r="G175" t="str">
            <v>judith.machicado@economiayfinanzas.gob.bo</v>
          </cell>
        </row>
        <row r="176">
          <cell r="A176">
            <v>650</v>
          </cell>
          <cell r="B176">
            <v>3</v>
          </cell>
          <cell r="C176" t="str">
            <v>Asamblea Legislativa Plurinacional</v>
          </cell>
          <cell r="D176" t="str">
            <v>Emma Ticonipa</v>
          </cell>
          <cell r="E176" t="str">
            <v>Emma Ticonipa</v>
          </cell>
          <cell r="F176" t="str">
            <v>2183333 - 1635</v>
          </cell>
          <cell r="G176" t="str">
            <v>emma.ticonipa@economiayfinanzas.gob.bo</v>
          </cell>
        </row>
        <row r="177">
          <cell r="A177">
            <v>660</v>
          </cell>
          <cell r="B177">
            <v>2</v>
          </cell>
          <cell r="C177" t="str">
            <v xml:space="preserve">Órgano Judicial </v>
          </cell>
          <cell r="D177" t="str">
            <v>Emma Ticonipa</v>
          </cell>
          <cell r="E177" t="str">
            <v>Virginia Huanca</v>
          </cell>
          <cell r="F177" t="str">
            <v>2183333 - 1636</v>
          </cell>
          <cell r="G177" t="str">
            <v>virginia.huanca@economiayfinanzas.gob.bo</v>
          </cell>
        </row>
        <row r="178">
          <cell r="A178">
            <v>661</v>
          </cell>
          <cell r="B178">
            <v>3</v>
          </cell>
          <cell r="C178" t="str">
            <v>Tribunal Constitucional Plurinacional</v>
          </cell>
          <cell r="D178" t="str">
            <v>Yesenia Apaza</v>
          </cell>
          <cell r="E178" t="str">
            <v>Yesenia Apaza</v>
          </cell>
          <cell r="F178" t="str">
            <v>2183333 - 1637</v>
          </cell>
          <cell r="G178" t="str">
            <v>yesenia.apaza@economiayfinanzas.gob.bo</v>
          </cell>
        </row>
        <row r="179">
          <cell r="A179">
            <v>670</v>
          </cell>
          <cell r="B179">
            <v>2</v>
          </cell>
          <cell r="C179" t="str">
            <v>Órgano Electoral Plurinacional</v>
          </cell>
          <cell r="D179" t="str">
            <v>Virginia Huanca</v>
          </cell>
          <cell r="E179" t="str">
            <v>Yesenia Apaza</v>
          </cell>
          <cell r="F179" t="str">
            <v>2183333 - 1637</v>
          </cell>
          <cell r="G179" t="str">
            <v>yesenia.apaza@economiayfinanzas.gob.bo</v>
          </cell>
        </row>
        <row r="180">
          <cell r="A180">
            <v>680</v>
          </cell>
          <cell r="B180">
            <v>3</v>
          </cell>
          <cell r="C180" t="str">
            <v>Contraloría General del Estado</v>
          </cell>
          <cell r="D180" t="str">
            <v>Yesenia Apaza</v>
          </cell>
          <cell r="E180" t="str">
            <v>Belén Espejo</v>
          </cell>
          <cell r="F180" t="str">
            <v>2183333 - 1644</v>
          </cell>
          <cell r="G180" t="str">
            <v>belen.espejo@economiayfinanzas.gob.bo</v>
          </cell>
        </row>
        <row r="181">
          <cell r="A181">
            <v>681</v>
          </cell>
          <cell r="B181">
            <v>3</v>
          </cell>
          <cell r="C181" t="str">
            <v>MINISTERIO PUBLICO</v>
          </cell>
          <cell r="D181" t="str">
            <v>Virginia Huanca</v>
          </cell>
          <cell r="E181" t="str">
            <v>Yesenia Apaza</v>
          </cell>
          <cell r="F181" t="str">
            <v>2183333 - 1637</v>
          </cell>
          <cell r="G181" t="str">
            <v>yesenia.apaza@economiayfinanzas.gob.bo</v>
          </cell>
        </row>
        <row r="182">
          <cell r="A182">
            <v>682</v>
          </cell>
          <cell r="B182">
            <v>3</v>
          </cell>
          <cell r="C182" t="str">
            <v>Defensoría del Pueblo</v>
          </cell>
          <cell r="D182" t="str">
            <v>Judith Machicado</v>
          </cell>
          <cell r="E182" t="str">
            <v>Jeovana Zabala</v>
          </cell>
          <cell r="F182" t="str">
            <v>2183333 - 1663</v>
          </cell>
          <cell r="G182" t="str">
            <v>jeovana.zabala@economiayfinanzas.gob.bo</v>
          </cell>
        </row>
        <row r="183">
          <cell r="A183">
            <v>683</v>
          </cell>
          <cell r="B183">
            <v>3</v>
          </cell>
          <cell r="C183" t="str">
            <v>Procuraduría General del Estado</v>
          </cell>
          <cell r="D183" t="str">
            <v>Yesenia Apaza</v>
          </cell>
          <cell r="E183" t="str">
            <v>Yesenia Apaza</v>
          </cell>
          <cell r="F183" t="str">
            <v>2183333 - 1637</v>
          </cell>
          <cell r="G183" t="str">
            <v>yesenia.apaza@economiayfinanzas.gob.bo</v>
          </cell>
        </row>
        <row r="184">
          <cell r="A184">
            <v>802</v>
          </cell>
          <cell r="B184">
            <v>3</v>
          </cell>
          <cell r="C184" t="str">
            <v>Empresa Local de Agua Potable y Alcantarillado Sucre</v>
          </cell>
          <cell r="D184" t="str">
            <v>Judith Machicado</v>
          </cell>
          <cell r="E184" t="str">
            <v>Judith Machicado</v>
          </cell>
          <cell r="F184" t="str">
            <v>2183333 - 1648</v>
          </cell>
          <cell r="G184" t="str">
            <v>judith.machicado@economiayfinanzas.gob.bo</v>
          </cell>
        </row>
        <row r="185">
          <cell r="A185">
            <v>862</v>
          </cell>
          <cell r="B185">
            <v>1</v>
          </cell>
          <cell r="C185" t="str">
            <v>Fondo Nacional de Desarrollo Regional</v>
          </cell>
          <cell r="D185" t="str">
            <v>Emma Ticonipa</v>
          </cell>
          <cell r="E185" t="str">
            <v>Yesenia Apaza</v>
          </cell>
          <cell r="F185" t="str">
            <v>2183333 - 1637</v>
          </cell>
          <cell r="G185" t="str">
            <v>yesenia.apaza@economiayfinanzas.gob.bo</v>
          </cell>
        </row>
        <row r="186">
          <cell r="A186">
            <v>865</v>
          </cell>
          <cell r="B186">
            <v>3</v>
          </cell>
          <cell r="C186" t="str">
            <v>Fondo Desarrollo del Sistema Financiero y Apoyo al Sector Productivo</v>
          </cell>
          <cell r="D186" t="str">
            <v>Judith Machicado</v>
          </cell>
          <cell r="E186" t="str">
            <v>Judith Machicado</v>
          </cell>
          <cell r="F186" t="str">
            <v>2183333 - 1648</v>
          </cell>
          <cell r="G186" t="str">
            <v>judith.machicado@economiayfinanzas.gob.bo</v>
          </cell>
        </row>
        <row r="187">
          <cell r="A187">
            <v>867</v>
          </cell>
          <cell r="B187">
            <v>3</v>
          </cell>
          <cell r="C187" t="str">
            <v>Fondo Rotatorio de Fomento Productivo Regional</v>
          </cell>
          <cell r="D187" t="str">
            <v>Judith Machicado</v>
          </cell>
          <cell r="E187" t="str">
            <v>Judith Machicado</v>
          </cell>
          <cell r="F187" t="str">
            <v>2183333 - 1648</v>
          </cell>
          <cell r="G187" t="str">
            <v>judith.machicado@economiayfinanzas.gob.bo</v>
          </cell>
        </row>
        <row r="188">
          <cell r="A188">
            <v>901</v>
          </cell>
          <cell r="C188" t="str">
            <v>Gobierno Autónomo Departamental de Chuquisaca</v>
          </cell>
          <cell r="D188" t="str">
            <v>Virginia Callisaya</v>
          </cell>
          <cell r="E188" t="str">
            <v>Belén Espejo</v>
          </cell>
          <cell r="F188" t="str">
            <v>2183333 - 1644</v>
          </cell>
          <cell r="G188" t="str">
            <v>belen.espejo@economiayfinanzas.gob.bo</v>
          </cell>
        </row>
        <row r="189">
          <cell r="A189">
            <v>902</v>
          </cell>
          <cell r="C189" t="str">
            <v>Gobierno Autónomo Departamental de La Paz</v>
          </cell>
          <cell r="D189" t="str">
            <v>Virginia Callisaya</v>
          </cell>
          <cell r="E189" t="str">
            <v>Belén Espejo</v>
          </cell>
          <cell r="F189" t="str">
            <v>2183333 - 1644</v>
          </cell>
          <cell r="G189" t="str">
            <v>belen.espejo@economiayfinanzas.gob.bo</v>
          </cell>
        </row>
        <row r="190">
          <cell r="A190">
            <v>903</v>
          </cell>
          <cell r="C190" t="str">
            <v>Gobierno Autónomo Departamental de Cochabamba</v>
          </cell>
          <cell r="D190" t="str">
            <v>Virginia Callisaya</v>
          </cell>
          <cell r="E190" t="str">
            <v>Belén Espejo</v>
          </cell>
          <cell r="F190" t="str">
            <v>2183333 - 1644</v>
          </cell>
          <cell r="G190" t="str">
            <v>belen.espejo@economiayfinanzas.gob.bo</v>
          </cell>
        </row>
        <row r="191">
          <cell r="A191">
            <v>904</v>
          </cell>
          <cell r="C191" t="str">
            <v>Gobierno Autónomo Departamental de Oruro</v>
          </cell>
          <cell r="D191" t="str">
            <v>Virginia Callisaya</v>
          </cell>
          <cell r="E191" t="str">
            <v>Belén Espejo</v>
          </cell>
          <cell r="F191" t="str">
            <v>2183333 - 1644</v>
          </cell>
          <cell r="G191" t="str">
            <v>belen.espejo@economiayfinanzas.gob.bo</v>
          </cell>
        </row>
        <row r="192">
          <cell r="A192">
            <v>905</v>
          </cell>
          <cell r="C192" t="str">
            <v>Gobierno Autónomo Departamental de Potosí</v>
          </cell>
          <cell r="D192" t="str">
            <v>Virginia Callisaya</v>
          </cell>
          <cell r="E192" t="str">
            <v>Belén Espejo</v>
          </cell>
          <cell r="F192" t="str">
            <v>2183333 - 1644</v>
          </cell>
          <cell r="G192" t="str">
            <v>belen.espejo@economiayfinanzas.gob.bo</v>
          </cell>
        </row>
        <row r="193">
          <cell r="A193">
            <v>906</v>
          </cell>
          <cell r="C193" t="str">
            <v>Gobierno Autónomo Departamental de Tarija</v>
          </cell>
          <cell r="D193" t="str">
            <v>Virginia Callisaya</v>
          </cell>
          <cell r="E193" t="str">
            <v>Belén Espejo</v>
          </cell>
          <cell r="F193" t="str">
            <v>2183333 - 1644</v>
          </cell>
          <cell r="G193" t="str">
            <v>belen.espejo@economiayfinanzas.gob.bo</v>
          </cell>
        </row>
        <row r="194">
          <cell r="A194">
            <v>907</v>
          </cell>
          <cell r="C194" t="str">
            <v>Gobierno Autónomo Departamental de Santa Cruz</v>
          </cell>
          <cell r="D194" t="str">
            <v>Virginia Callisaya</v>
          </cell>
          <cell r="E194" t="str">
            <v>Belén Espejo</v>
          </cell>
          <cell r="F194" t="str">
            <v>2183333 - 1644</v>
          </cell>
          <cell r="G194" t="str">
            <v>belen.espejo@economiayfinanzas.gob.bo</v>
          </cell>
        </row>
        <row r="195">
          <cell r="A195">
            <v>908</v>
          </cell>
          <cell r="C195" t="str">
            <v>Gobierno Autónomo Departamental del Beni</v>
          </cell>
          <cell r="D195" t="str">
            <v>Virginia Callisaya</v>
          </cell>
          <cell r="E195" t="str">
            <v>Belén Espejo</v>
          </cell>
          <cell r="F195" t="str">
            <v>2183333 - 1644</v>
          </cell>
          <cell r="G195" t="str">
            <v>belen.espejo@economiayfinanzas.gob.bo</v>
          </cell>
        </row>
        <row r="196">
          <cell r="A196">
            <v>909</v>
          </cell>
          <cell r="C196" t="str">
            <v>Gobierno Autónomo Departamental de Pando</v>
          </cell>
          <cell r="D196" t="str">
            <v>Virginia Callisaya</v>
          </cell>
          <cell r="E196" t="str">
            <v>Belén Espejo</v>
          </cell>
          <cell r="F196" t="str">
            <v>2183333 - 1644</v>
          </cell>
          <cell r="G196" t="str">
            <v>belen.espejo@economiayfinanzas.gob.bo</v>
          </cell>
        </row>
        <row r="197">
          <cell r="A197">
            <v>1101</v>
          </cell>
          <cell r="B197">
            <v>3</v>
          </cell>
          <cell r="C197" t="str">
            <v>Gobierno Autónomo Municipal de Sucre</v>
          </cell>
          <cell r="D197" t="str">
            <v>Huascar Nova</v>
          </cell>
          <cell r="E197" t="str">
            <v>Emma Ticonipa</v>
          </cell>
          <cell r="F197" t="str">
            <v>2183333 - 1635</v>
          </cell>
          <cell r="G197" t="str">
            <v>emma.ticonipa@economiayfinanzas.gob.bo</v>
          </cell>
        </row>
        <row r="198">
          <cell r="A198">
            <v>1102</v>
          </cell>
          <cell r="C198" t="str">
            <v>Gobierno Autónomo Municipal de Yotala</v>
          </cell>
          <cell r="D198" t="str">
            <v>Huascar Nova</v>
          </cell>
          <cell r="E198" t="str">
            <v>Emma Ticonipa</v>
          </cell>
          <cell r="F198" t="str">
            <v>2183333 - 1635</v>
          </cell>
          <cell r="G198" t="str">
            <v>emma.ticonipa@economiayfinanzas.gob.bo</v>
          </cell>
        </row>
        <row r="199">
          <cell r="A199">
            <v>1103</v>
          </cell>
          <cell r="C199" t="str">
            <v>Gobierno Autónomo Municipal de Poroma</v>
          </cell>
          <cell r="D199" t="str">
            <v>Huascar Nova</v>
          </cell>
          <cell r="E199" t="str">
            <v>Emma Ticonipa</v>
          </cell>
          <cell r="F199" t="str">
            <v>2183333 - 1635</v>
          </cell>
          <cell r="G199" t="str">
            <v>emma.ticonipa@economiayfinanzas.gob.bo</v>
          </cell>
        </row>
        <row r="200">
          <cell r="A200">
            <v>1104</v>
          </cell>
          <cell r="C200" t="str">
            <v>Gobierno Autónomo Municipal de Villa Azurduy</v>
          </cell>
          <cell r="D200" t="str">
            <v>Huascar Nova</v>
          </cell>
          <cell r="E200" t="str">
            <v>Emma Ticonipa</v>
          </cell>
          <cell r="F200" t="str">
            <v>2183333 - 1635</v>
          </cell>
          <cell r="G200" t="str">
            <v>emma.ticonipa@economiayfinanzas.gob.bo</v>
          </cell>
        </row>
        <row r="201">
          <cell r="A201">
            <v>1105</v>
          </cell>
          <cell r="C201" t="str">
            <v>Gobierno Autónomo Municipal de Tarvita (Villa Orías)</v>
          </cell>
          <cell r="D201" t="str">
            <v>Huascar Nova</v>
          </cell>
          <cell r="E201" t="str">
            <v>Emma Ticonipa</v>
          </cell>
          <cell r="F201" t="str">
            <v>2183333 - 1635</v>
          </cell>
          <cell r="G201" t="str">
            <v>emma.ticonipa@economiayfinanzas.gob.bo</v>
          </cell>
        </row>
        <row r="202">
          <cell r="A202">
            <v>1106</v>
          </cell>
          <cell r="C202" t="str">
            <v>Gobierno Autónomo Municipal de Villa Zudañez (Tacopaya)</v>
          </cell>
          <cell r="D202" t="str">
            <v>Huascar Nova</v>
          </cell>
          <cell r="E202" t="str">
            <v>Emma Ticonipa</v>
          </cell>
          <cell r="F202" t="str">
            <v>2183333 - 1635</v>
          </cell>
          <cell r="G202" t="str">
            <v>emma.ticonipa@economiayfinanzas.gob.bo</v>
          </cell>
        </row>
        <row r="203">
          <cell r="A203">
            <v>1107</v>
          </cell>
          <cell r="C203" t="str">
            <v>Gobierno Autónomo Municipal de Presto</v>
          </cell>
          <cell r="D203" t="str">
            <v>Huascar Nova</v>
          </cell>
          <cell r="E203" t="str">
            <v>Emma Ticonipa</v>
          </cell>
          <cell r="F203" t="str">
            <v>2183333 - 1635</v>
          </cell>
          <cell r="G203" t="str">
            <v>emma.ticonipa@economiayfinanzas.gob.bo</v>
          </cell>
        </row>
        <row r="204">
          <cell r="A204">
            <v>1108</v>
          </cell>
          <cell r="C204" t="str">
            <v>Gobierno Autónomo Municipal de Villa Mojocoya</v>
          </cell>
          <cell r="D204" t="str">
            <v>Huascar Nova</v>
          </cell>
          <cell r="E204" t="str">
            <v>Emma Ticonipa</v>
          </cell>
          <cell r="F204" t="str">
            <v>2183333 - 1635</v>
          </cell>
          <cell r="G204" t="str">
            <v>emma.ticonipa@economiayfinanzas.gob.bo</v>
          </cell>
        </row>
        <row r="205">
          <cell r="A205">
            <v>1109</v>
          </cell>
          <cell r="C205" t="str">
            <v>Gobierno Autónomo Municipal de Icla</v>
          </cell>
          <cell r="D205" t="str">
            <v>Huascar Nova</v>
          </cell>
          <cell r="E205" t="str">
            <v>Emma Ticonipa</v>
          </cell>
          <cell r="F205" t="str">
            <v>2183333 - 1635</v>
          </cell>
          <cell r="G205" t="str">
            <v>emma.ticonipa@economiayfinanzas.gob.bo</v>
          </cell>
        </row>
        <row r="206">
          <cell r="A206">
            <v>1110</v>
          </cell>
          <cell r="C206" t="str">
            <v>Gobierno Autónomo Municipal de Padilla</v>
          </cell>
          <cell r="D206" t="str">
            <v>Huascar Nova</v>
          </cell>
          <cell r="E206" t="str">
            <v>Emma Ticonipa</v>
          </cell>
          <cell r="F206" t="str">
            <v>2183333 - 1635</v>
          </cell>
          <cell r="G206" t="str">
            <v>emma.ticonipa@economiayfinanzas.gob.bo</v>
          </cell>
        </row>
        <row r="207">
          <cell r="A207">
            <v>1111</v>
          </cell>
          <cell r="C207" t="str">
            <v>Gobierno Autónomo Municipal de Tomina</v>
          </cell>
          <cell r="D207" t="str">
            <v>Huascar Nova</v>
          </cell>
          <cell r="E207" t="str">
            <v>Emma Ticonipa</v>
          </cell>
          <cell r="F207" t="str">
            <v>2183333 - 1635</v>
          </cell>
          <cell r="G207" t="str">
            <v>emma.ticonipa@economiayfinanzas.gob.bo</v>
          </cell>
        </row>
        <row r="208">
          <cell r="A208">
            <v>1112</v>
          </cell>
          <cell r="C208" t="str">
            <v>Gobierno Autónomo Municipal de Sopachuy</v>
          </cell>
          <cell r="D208" t="str">
            <v>Huascar Nova</v>
          </cell>
          <cell r="E208" t="str">
            <v>Emma Ticonipa</v>
          </cell>
          <cell r="F208" t="str">
            <v>2183333 - 1635</v>
          </cell>
          <cell r="G208" t="str">
            <v>emma.ticonipa@economiayfinanzas.gob.bo</v>
          </cell>
        </row>
        <row r="209">
          <cell r="A209">
            <v>1113</v>
          </cell>
          <cell r="C209" t="str">
            <v>Gobierno Autónomo Municipal de Villa Alcalá</v>
          </cell>
          <cell r="D209" t="str">
            <v>Huascar Nova</v>
          </cell>
          <cell r="E209" t="str">
            <v>Emma Ticonipa</v>
          </cell>
          <cell r="F209" t="str">
            <v>2183333 - 1635</v>
          </cell>
          <cell r="G209" t="str">
            <v>emma.ticonipa@economiayfinanzas.gob.bo</v>
          </cell>
        </row>
        <row r="210">
          <cell r="A210">
            <v>1114</v>
          </cell>
          <cell r="C210" t="str">
            <v>Gobierno Autónomo Municipal de El Villar</v>
          </cell>
          <cell r="D210" t="str">
            <v>Huascar Nova</v>
          </cell>
          <cell r="E210" t="str">
            <v>Emma Ticonipa</v>
          </cell>
          <cell r="F210" t="str">
            <v>2183333 - 1635</v>
          </cell>
          <cell r="G210" t="str">
            <v>emma.ticonipa@economiayfinanzas.gob.bo</v>
          </cell>
        </row>
        <row r="211">
          <cell r="A211">
            <v>1115</v>
          </cell>
          <cell r="C211" t="str">
            <v>Gobierno Autónomo Municipal de Monteagudo</v>
          </cell>
          <cell r="D211" t="str">
            <v>Huascar Nova</v>
          </cell>
          <cell r="E211" t="str">
            <v>Emma Ticonipa</v>
          </cell>
          <cell r="F211" t="str">
            <v>2183333 - 1635</v>
          </cell>
          <cell r="G211" t="str">
            <v>emma.ticonipa@economiayfinanzas.gob.bo</v>
          </cell>
        </row>
        <row r="212">
          <cell r="A212">
            <v>1116</v>
          </cell>
          <cell r="C212" t="str">
            <v>Gobierno Autónomo Municipal de San Pablo de Huacareta</v>
          </cell>
          <cell r="D212" t="str">
            <v>Huascar Nova</v>
          </cell>
          <cell r="E212" t="str">
            <v>Emma Ticonipa</v>
          </cell>
          <cell r="F212" t="str">
            <v>2183333 - 1635</v>
          </cell>
          <cell r="G212" t="str">
            <v>emma.ticonipa@economiayfinanzas.gob.bo</v>
          </cell>
        </row>
        <row r="213">
          <cell r="A213">
            <v>1117</v>
          </cell>
          <cell r="C213" t="str">
            <v>Gobierno Autónomo Municipal de Tarabuco</v>
          </cell>
          <cell r="D213" t="str">
            <v>Huascar Nova</v>
          </cell>
          <cell r="E213" t="str">
            <v>Emma Ticonipa</v>
          </cell>
          <cell r="F213" t="str">
            <v>2183333 - 1635</v>
          </cell>
          <cell r="G213" t="str">
            <v>emma.ticonipa@economiayfinanzas.gob.bo</v>
          </cell>
        </row>
        <row r="214">
          <cell r="A214">
            <v>1118</v>
          </cell>
          <cell r="C214" t="str">
            <v>Gobierno Autónomo Municipal de Yamparáez</v>
          </cell>
          <cell r="D214" t="str">
            <v>Huascar Nova</v>
          </cell>
          <cell r="E214" t="str">
            <v>Emma Ticonipa</v>
          </cell>
          <cell r="F214" t="str">
            <v>2183333 - 1635</v>
          </cell>
          <cell r="G214" t="str">
            <v>emma.ticonipa@economiayfinanzas.gob.bo</v>
          </cell>
        </row>
        <row r="215">
          <cell r="A215">
            <v>1119</v>
          </cell>
          <cell r="C215" t="str">
            <v>Gobierno Autónomo Municipal de Camargo</v>
          </cell>
          <cell r="D215" t="str">
            <v>Huascar Nova</v>
          </cell>
          <cell r="E215" t="str">
            <v>Emma Ticonipa</v>
          </cell>
          <cell r="F215" t="str">
            <v>2183333 - 1635</v>
          </cell>
          <cell r="G215" t="str">
            <v>emma.ticonipa@economiayfinanzas.gob.bo</v>
          </cell>
        </row>
        <row r="216">
          <cell r="A216">
            <v>1120</v>
          </cell>
          <cell r="C216" t="str">
            <v>Gobierno Autónomo Municipal de San Lucas</v>
          </cell>
          <cell r="D216" t="str">
            <v>Huascar Nova</v>
          </cell>
          <cell r="E216" t="str">
            <v>Emma Ticonipa</v>
          </cell>
          <cell r="F216" t="str">
            <v>2183333 - 1635</v>
          </cell>
          <cell r="G216" t="str">
            <v>emma.ticonipa@economiayfinanzas.gob.bo</v>
          </cell>
        </row>
        <row r="217">
          <cell r="A217">
            <v>1121</v>
          </cell>
          <cell r="C217" t="str">
            <v>Gobierno Autónomo Municipal de Incahuasi</v>
          </cell>
          <cell r="D217" t="str">
            <v>Huascar Nova</v>
          </cell>
          <cell r="E217" t="str">
            <v>Emma Ticonipa</v>
          </cell>
          <cell r="F217" t="str">
            <v>2183333 - 1635</v>
          </cell>
          <cell r="G217" t="str">
            <v>emma.ticonipa@economiayfinanzas.gob.bo</v>
          </cell>
        </row>
        <row r="218">
          <cell r="A218">
            <v>1122</v>
          </cell>
          <cell r="C218" t="str">
            <v>Gobierno Autónomo Municipal de Villa Serrano</v>
          </cell>
          <cell r="D218" t="str">
            <v>Huascar Nova</v>
          </cell>
          <cell r="E218" t="str">
            <v>Emma Ticonipa</v>
          </cell>
          <cell r="F218" t="str">
            <v>2183333 - 1635</v>
          </cell>
          <cell r="G218" t="str">
            <v>emma.ticonipa@economiayfinanzas.gob.bo</v>
          </cell>
        </row>
        <row r="219">
          <cell r="A219">
            <v>1123</v>
          </cell>
          <cell r="C219" t="str">
            <v>Gobierno Autónomo Municipal de Camataqui (Villa Abecia)</v>
          </cell>
          <cell r="D219" t="str">
            <v>Huascar Nova</v>
          </cell>
          <cell r="E219" t="str">
            <v>Emma Ticonipa</v>
          </cell>
          <cell r="F219" t="str">
            <v>2183333 - 1635</v>
          </cell>
          <cell r="G219" t="str">
            <v>emma.ticonipa@economiayfinanzas.gob.bo</v>
          </cell>
        </row>
        <row r="220">
          <cell r="A220">
            <v>1124</v>
          </cell>
          <cell r="C220" t="str">
            <v>Gobierno Autónomo Municipal de Culpina</v>
          </cell>
          <cell r="D220" t="str">
            <v>Huascar Nova</v>
          </cell>
          <cell r="E220" t="str">
            <v>Emma Ticonipa</v>
          </cell>
          <cell r="F220" t="str">
            <v>2183333 - 1635</v>
          </cell>
          <cell r="G220" t="str">
            <v>emma.ticonipa@economiayfinanzas.gob.bo</v>
          </cell>
        </row>
        <row r="221">
          <cell r="A221">
            <v>1125</v>
          </cell>
          <cell r="C221" t="str">
            <v>Gobierno Autónomo Municipal de Las Carreras</v>
          </cell>
          <cell r="D221" t="str">
            <v>Huascar Nova</v>
          </cell>
          <cell r="E221" t="str">
            <v>Emma Ticonipa</v>
          </cell>
          <cell r="F221" t="str">
            <v>2183333 - 1635</v>
          </cell>
          <cell r="G221" t="str">
            <v>emma.ticonipa@economiayfinanzas.gob.bo</v>
          </cell>
        </row>
        <row r="222">
          <cell r="A222">
            <v>1126</v>
          </cell>
          <cell r="C222" t="str">
            <v>Gobierno Autónomo Municipal de Villa Vaca Guzmán</v>
          </cell>
          <cell r="D222" t="str">
            <v>Huascar Nova</v>
          </cell>
          <cell r="E222" t="str">
            <v>Emma Ticonipa</v>
          </cell>
          <cell r="F222" t="str">
            <v>2183333 - 1635</v>
          </cell>
          <cell r="G222" t="str">
            <v>emma.ticonipa@economiayfinanzas.gob.bo</v>
          </cell>
        </row>
        <row r="223">
          <cell r="A223">
            <v>1127</v>
          </cell>
          <cell r="C223" t="str">
            <v>Gobierno Autónomo Municipal de Villa de Huacaya</v>
          </cell>
          <cell r="D223" t="str">
            <v>Huascar Nova</v>
          </cell>
          <cell r="E223" t="str">
            <v>Emma Ticonipa</v>
          </cell>
          <cell r="F223" t="str">
            <v>2183333 - 1635</v>
          </cell>
          <cell r="G223" t="str">
            <v>emma.ticonipa@economiayfinanzas.gob.bo</v>
          </cell>
        </row>
        <row r="224">
          <cell r="A224">
            <v>1128</v>
          </cell>
          <cell r="C224" t="str">
            <v>Gobierno Autónomo Municipal de Machareti</v>
          </cell>
          <cell r="D224" t="str">
            <v>Huascar Nova</v>
          </cell>
          <cell r="E224" t="str">
            <v>Emma Ticonipa</v>
          </cell>
          <cell r="F224" t="str">
            <v>2183333 - 1635</v>
          </cell>
          <cell r="G224" t="str">
            <v>emma.ticonipa@economiayfinanzas.gob.bo</v>
          </cell>
        </row>
        <row r="225">
          <cell r="A225">
            <v>1129</v>
          </cell>
          <cell r="C225" t="str">
            <v>Gobierno Autónomo Municipal de Villa Charcas</v>
          </cell>
          <cell r="D225" t="str">
            <v>Huascar Nova</v>
          </cell>
          <cell r="E225" t="str">
            <v>Emma Ticonipa</v>
          </cell>
          <cell r="F225" t="str">
            <v>2183333 - 1635</v>
          </cell>
          <cell r="G225" t="str">
            <v>emma.ticonipa@economiayfinanzas.gob.bo</v>
          </cell>
        </row>
        <row r="226">
          <cell r="A226">
            <v>1201</v>
          </cell>
          <cell r="C226" t="str">
            <v>Gobierno Autónomo Municipal de La Paz</v>
          </cell>
          <cell r="D226" t="str">
            <v>Huascar Nova</v>
          </cell>
          <cell r="E226" t="str">
            <v>Emma Ticonipa</v>
          </cell>
          <cell r="F226" t="str">
            <v>2183333 - 1635</v>
          </cell>
          <cell r="G226" t="str">
            <v>emma.ticonipa@economiayfinanzas.gob.bo</v>
          </cell>
        </row>
        <row r="227">
          <cell r="A227">
            <v>1202</v>
          </cell>
          <cell r="C227" t="str">
            <v>Gobierno Autónomo Municipal de Palca</v>
          </cell>
          <cell r="D227" t="str">
            <v>Huascar Nova</v>
          </cell>
          <cell r="E227" t="str">
            <v>Emma Ticonipa</v>
          </cell>
          <cell r="F227" t="str">
            <v>2183333 - 1635</v>
          </cell>
          <cell r="G227" t="str">
            <v>emma.ticonipa@economiayfinanzas.gob.bo</v>
          </cell>
        </row>
        <row r="228">
          <cell r="A228">
            <v>1203</v>
          </cell>
          <cell r="C228" t="str">
            <v>Gobierno Autónomo Municipal de Mecapaca</v>
          </cell>
          <cell r="D228" t="str">
            <v>Huascar Nova</v>
          </cell>
          <cell r="E228" t="str">
            <v>Emma Ticonipa</v>
          </cell>
          <cell r="F228" t="str">
            <v>2183333 - 1635</v>
          </cell>
          <cell r="G228" t="str">
            <v>emma.ticonipa@economiayfinanzas.gob.bo</v>
          </cell>
        </row>
        <row r="229">
          <cell r="A229">
            <v>1204</v>
          </cell>
          <cell r="C229" t="str">
            <v>Gobierno Autónomo Municipal de Achocalla</v>
          </cell>
          <cell r="D229" t="str">
            <v>Huascar Nova</v>
          </cell>
          <cell r="E229" t="str">
            <v>Emma Ticonipa</v>
          </cell>
          <cell r="F229" t="str">
            <v>2183333 - 1635</v>
          </cell>
          <cell r="G229" t="str">
            <v>emma.ticonipa@economiayfinanzas.gob.bo</v>
          </cell>
        </row>
        <row r="230">
          <cell r="A230">
            <v>1205</v>
          </cell>
          <cell r="C230" t="str">
            <v>Gobierno Autónomo Municipal de El Alto de La Paz</v>
          </cell>
          <cell r="D230" t="str">
            <v>Huascar Nova</v>
          </cell>
          <cell r="E230" t="str">
            <v>Emma Ticonipa</v>
          </cell>
          <cell r="F230" t="str">
            <v>2183333 - 1635</v>
          </cell>
          <cell r="G230" t="str">
            <v>emma.ticonipa@economiayfinanzas.gob.bo</v>
          </cell>
        </row>
        <row r="231">
          <cell r="A231">
            <v>1206</v>
          </cell>
          <cell r="C231" t="str">
            <v>Gobierno Autónomo Municipal de Viacha</v>
          </cell>
          <cell r="D231" t="str">
            <v>Huascar Nova</v>
          </cell>
          <cell r="E231" t="str">
            <v>Emma Ticonipa</v>
          </cell>
          <cell r="F231" t="str">
            <v>2183333 - 1635</v>
          </cell>
          <cell r="G231" t="str">
            <v>emma.ticonipa@economiayfinanzas.gob.bo</v>
          </cell>
        </row>
        <row r="232">
          <cell r="A232">
            <v>1207</v>
          </cell>
          <cell r="C232" t="str">
            <v>Gobierno Autónomo Municipal de Guaqui</v>
          </cell>
          <cell r="D232" t="str">
            <v>Huascar Nova</v>
          </cell>
          <cell r="E232" t="str">
            <v>Emma Ticonipa</v>
          </cell>
          <cell r="F232" t="str">
            <v>2183333 - 1635</v>
          </cell>
          <cell r="G232" t="str">
            <v>emma.ticonipa@economiayfinanzas.gob.bo</v>
          </cell>
        </row>
        <row r="233">
          <cell r="A233">
            <v>1208</v>
          </cell>
          <cell r="C233" t="str">
            <v>Gobierno Autónomo Municipal de Tiahuanacu</v>
          </cell>
          <cell r="D233" t="str">
            <v>Huascar Nova</v>
          </cell>
          <cell r="E233" t="str">
            <v>Emma Ticonipa</v>
          </cell>
          <cell r="F233" t="str">
            <v>2183333 - 1635</v>
          </cell>
          <cell r="G233" t="str">
            <v>emma.ticonipa@economiayfinanzas.gob.bo</v>
          </cell>
        </row>
        <row r="234">
          <cell r="A234">
            <v>1209</v>
          </cell>
          <cell r="C234" t="str">
            <v>Gobierno Autónomo Municipal de Desaguadero</v>
          </cell>
          <cell r="D234" t="str">
            <v>Huascar Nova</v>
          </cell>
          <cell r="E234" t="str">
            <v>Emma Ticonipa</v>
          </cell>
          <cell r="F234" t="str">
            <v>2183333 - 1635</v>
          </cell>
          <cell r="G234" t="str">
            <v>emma.ticonipa@economiayfinanzas.gob.bo</v>
          </cell>
        </row>
        <row r="235">
          <cell r="A235">
            <v>1210</v>
          </cell>
          <cell r="C235" t="str">
            <v>Gobierno Autónomo Municipal de Caranavi</v>
          </cell>
          <cell r="D235" t="str">
            <v>Huascar Nova</v>
          </cell>
          <cell r="E235" t="str">
            <v>Emma Ticonipa</v>
          </cell>
          <cell r="F235" t="str">
            <v>2183333 - 1635</v>
          </cell>
          <cell r="G235" t="str">
            <v>emma.ticonipa@economiayfinanzas.gob.bo</v>
          </cell>
        </row>
        <row r="236">
          <cell r="A236">
            <v>1211</v>
          </cell>
          <cell r="C236" t="str">
            <v>Gobierno Autónomo Municipal de Sica Sica (Villa Aroma)</v>
          </cell>
          <cell r="D236" t="str">
            <v>Huascar Nova</v>
          </cell>
          <cell r="E236" t="str">
            <v>Emma Ticonipa</v>
          </cell>
          <cell r="F236" t="str">
            <v>2183333 - 1635</v>
          </cell>
          <cell r="G236" t="str">
            <v>emma.ticonipa@economiayfinanzas.gob.bo</v>
          </cell>
        </row>
        <row r="237">
          <cell r="A237">
            <v>1212</v>
          </cell>
          <cell r="C237" t="str">
            <v>Gobierno Autónomo Municipal de Umala</v>
          </cell>
          <cell r="D237" t="str">
            <v>Huascar Nova</v>
          </cell>
          <cell r="E237" t="str">
            <v>Emma Ticonipa</v>
          </cell>
          <cell r="F237" t="str">
            <v>2183333 - 1635</v>
          </cell>
          <cell r="G237" t="str">
            <v>emma.ticonipa@economiayfinanzas.gob.bo</v>
          </cell>
        </row>
        <row r="238">
          <cell r="A238">
            <v>1213</v>
          </cell>
          <cell r="C238" t="str">
            <v>Gobierno Autónomo Municipal de Ayo Ayo</v>
          </cell>
          <cell r="D238" t="str">
            <v>Huascar Nova</v>
          </cell>
          <cell r="E238" t="str">
            <v>Emma Ticonipa</v>
          </cell>
          <cell r="F238" t="str">
            <v>2183333 - 1635</v>
          </cell>
          <cell r="G238" t="str">
            <v>emma.ticonipa@economiayfinanzas.gob.bo</v>
          </cell>
        </row>
        <row r="239">
          <cell r="A239">
            <v>1214</v>
          </cell>
          <cell r="C239" t="str">
            <v>Gobierno Autónomo Municipal de Calamarca</v>
          </cell>
          <cell r="D239" t="str">
            <v>Huascar Nova</v>
          </cell>
          <cell r="E239" t="str">
            <v>Emma Ticonipa</v>
          </cell>
          <cell r="F239" t="str">
            <v>2183333 - 1635</v>
          </cell>
          <cell r="G239" t="str">
            <v>emma.ticonipa@economiayfinanzas.gob.bo</v>
          </cell>
        </row>
        <row r="240">
          <cell r="A240">
            <v>1215</v>
          </cell>
          <cell r="C240" t="str">
            <v>Gobierno Autónomo Municipal de Patacamaya</v>
          </cell>
          <cell r="D240" t="str">
            <v>Huascar Nova</v>
          </cell>
          <cell r="E240" t="str">
            <v>Emma Ticonipa</v>
          </cell>
          <cell r="F240" t="str">
            <v>2183333 - 1635</v>
          </cell>
          <cell r="G240" t="str">
            <v>emma.ticonipa@economiayfinanzas.gob.bo</v>
          </cell>
        </row>
        <row r="241">
          <cell r="A241">
            <v>1216</v>
          </cell>
          <cell r="C241" t="str">
            <v>Gobierno Autónomo Municipal de Colquencha</v>
          </cell>
          <cell r="D241" t="str">
            <v>Huascar Nova</v>
          </cell>
          <cell r="E241" t="str">
            <v>Emma Ticonipa</v>
          </cell>
          <cell r="F241" t="str">
            <v>2183333 - 1635</v>
          </cell>
          <cell r="G241" t="str">
            <v>emma.ticonipa@economiayfinanzas.gob.bo</v>
          </cell>
        </row>
        <row r="242">
          <cell r="A242">
            <v>1217</v>
          </cell>
          <cell r="C242" t="str">
            <v>Gobierno Autónomo Municipal de Collana</v>
          </cell>
          <cell r="D242" t="str">
            <v>Huascar Nova</v>
          </cell>
          <cell r="E242" t="str">
            <v>Emma Ticonipa</v>
          </cell>
          <cell r="F242" t="str">
            <v>2183333 - 1635</v>
          </cell>
          <cell r="G242" t="str">
            <v>emma.ticonipa@economiayfinanzas.gob.bo</v>
          </cell>
        </row>
        <row r="243">
          <cell r="A243">
            <v>1218</v>
          </cell>
          <cell r="C243" t="str">
            <v>Gobierno Autónomo Municipal de Inquisivi</v>
          </cell>
          <cell r="D243" t="str">
            <v>Huascar Nova</v>
          </cell>
          <cell r="E243" t="str">
            <v>Emma Ticonipa</v>
          </cell>
          <cell r="F243" t="str">
            <v>2183333 - 1635</v>
          </cell>
          <cell r="G243" t="str">
            <v>emma.ticonipa@economiayfinanzas.gob.bo</v>
          </cell>
        </row>
        <row r="244">
          <cell r="A244">
            <v>1219</v>
          </cell>
          <cell r="C244" t="str">
            <v>Gobierno Autónomo Municipal de Quime</v>
          </cell>
          <cell r="D244" t="str">
            <v>Huascar Nova</v>
          </cell>
          <cell r="E244" t="str">
            <v>Emma Ticonipa</v>
          </cell>
          <cell r="F244" t="str">
            <v>2183333 - 1635</v>
          </cell>
          <cell r="G244" t="str">
            <v>emma.ticonipa@economiayfinanzas.gob.bo</v>
          </cell>
        </row>
        <row r="245">
          <cell r="A245">
            <v>1220</v>
          </cell>
          <cell r="C245" t="str">
            <v>Gobierno Autónomo Municipal de Cajuata</v>
          </cell>
          <cell r="D245" t="str">
            <v>Huascar Nova</v>
          </cell>
          <cell r="E245" t="str">
            <v>Emma Ticonipa</v>
          </cell>
          <cell r="F245" t="str">
            <v>2183333 - 1635</v>
          </cell>
          <cell r="G245" t="str">
            <v>emma.ticonipa@economiayfinanzas.gob.bo</v>
          </cell>
        </row>
        <row r="246">
          <cell r="A246">
            <v>1221</v>
          </cell>
          <cell r="C246" t="str">
            <v>Gobierno Autónomo Municipal de Colquiri</v>
          </cell>
          <cell r="D246" t="str">
            <v>Huascar Nova</v>
          </cell>
          <cell r="E246" t="str">
            <v>Emma Ticonipa</v>
          </cell>
          <cell r="F246" t="str">
            <v>2183333 - 1635</v>
          </cell>
          <cell r="G246" t="str">
            <v>emma.ticonipa@economiayfinanzas.gob.bo</v>
          </cell>
        </row>
        <row r="247">
          <cell r="A247">
            <v>1222</v>
          </cell>
          <cell r="C247" t="str">
            <v>Gobierno Autónomo Municipal de Ichoca</v>
          </cell>
          <cell r="D247" t="str">
            <v>Huascar Nova</v>
          </cell>
          <cell r="E247" t="str">
            <v>Emma Ticonipa</v>
          </cell>
          <cell r="F247" t="str">
            <v>2183333 - 1635</v>
          </cell>
          <cell r="G247" t="str">
            <v>emma.ticonipa@economiayfinanzas.gob.bo</v>
          </cell>
        </row>
        <row r="248">
          <cell r="A248">
            <v>1223</v>
          </cell>
          <cell r="C248" t="str">
            <v>Gobierno Autónomo Municipal de Villa Libertad Licoma</v>
          </cell>
          <cell r="D248" t="str">
            <v>Huascar Nova</v>
          </cell>
          <cell r="E248" t="str">
            <v>Emma Ticonipa</v>
          </cell>
          <cell r="F248" t="str">
            <v>2183333 - 1635</v>
          </cell>
          <cell r="G248" t="str">
            <v>emma.ticonipa@economiayfinanzas.gob.bo</v>
          </cell>
        </row>
        <row r="249">
          <cell r="A249">
            <v>1224</v>
          </cell>
          <cell r="C249" t="str">
            <v>Gobierno Autónomo Municipal de Achacachi</v>
          </cell>
          <cell r="D249" t="str">
            <v>Huascar Nova</v>
          </cell>
          <cell r="E249" t="str">
            <v>Emma Ticonipa</v>
          </cell>
          <cell r="F249" t="str">
            <v>2183333 - 1635</v>
          </cell>
          <cell r="G249" t="str">
            <v>emma.ticonipa@economiayfinanzas.gob.bo</v>
          </cell>
        </row>
        <row r="250">
          <cell r="A250">
            <v>1225</v>
          </cell>
          <cell r="C250" t="str">
            <v>Gobierno Autónomo Municipal de Ancoraimes</v>
          </cell>
          <cell r="D250" t="str">
            <v>Huascar Nova</v>
          </cell>
          <cell r="E250" t="str">
            <v>Emma Ticonipa</v>
          </cell>
          <cell r="F250" t="str">
            <v>2183333 - 1635</v>
          </cell>
          <cell r="G250" t="str">
            <v>emma.ticonipa@economiayfinanzas.gob.bo</v>
          </cell>
        </row>
        <row r="251">
          <cell r="A251">
            <v>1226</v>
          </cell>
          <cell r="C251" t="str">
            <v>Gobierno Autónomo Municipal de Sorata</v>
          </cell>
          <cell r="D251" t="str">
            <v>Huascar Nova</v>
          </cell>
          <cell r="E251" t="str">
            <v>Emma Ticonipa</v>
          </cell>
          <cell r="F251" t="str">
            <v>2183333 - 1635</v>
          </cell>
          <cell r="G251" t="str">
            <v>emma.ticonipa@economiayfinanzas.gob.bo</v>
          </cell>
        </row>
        <row r="252">
          <cell r="A252">
            <v>1227</v>
          </cell>
          <cell r="C252" t="str">
            <v>Gobierno Autónomo Municipal de Guanay</v>
          </cell>
          <cell r="D252" t="str">
            <v>Huascar Nova</v>
          </cell>
          <cell r="E252" t="str">
            <v>Emma Ticonipa</v>
          </cell>
          <cell r="F252" t="str">
            <v>2183333 - 1635</v>
          </cell>
          <cell r="G252" t="str">
            <v>emma.ticonipa@economiayfinanzas.gob.bo</v>
          </cell>
        </row>
        <row r="253">
          <cell r="A253">
            <v>1228</v>
          </cell>
          <cell r="C253" t="str">
            <v>Gobierno Autónomo Municipal de Tacacoma</v>
          </cell>
          <cell r="D253" t="str">
            <v>Huascar Nova</v>
          </cell>
          <cell r="E253" t="str">
            <v>Emma Ticonipa</v>
          </cell>
          <cell r="F253" t="str">
            <v>2183333 - 1635</v>
          </cell>
          <cell r="G253" t="str">
            <v>emma.ticonipa@economiayfinanzas.gob.bo</v>
          </cell>
        </row>
        <row r="254">
          <cell r="A254">
            <v>1229</v>
          </cell>
          <cell r="C254" t="str">
            <v>Gobierno Autónomo Municipal de Tipuani</v>
          </cell>
          <cell r="D254" t="str">
            <v>Huascar Nova</v>
          </cell>
          <cell r="E254" t="str">
            <v>Emma Ticonipa</v>
          </cell>
          <cell r="F254" t="str">
            <v>2183333 - 1635</v>
          </cell>
          <cell r="G254" t="str">
            <v>emma.ticonipa@economiayfinanzas.gob.bo</v>
          </cell>
        </row>
        <row r="255">
          <cell r="A255">
            <v>1230</v>
          </cell>
          <cell r="C255" t="str">
            <v>Gobierno Autónomo Municipal de Quiabaya</v>
          </cell>
          <cell r="D255" t="str">
            <v>Huascar Nova</v>
          </cell>
          <cell r="E255" t="str">
            <v>Emma Ticonipa</v>
          </cell>
          <cell r="F255" t="str">
            <v>2183333 - 1635</v>
          </cell>
          <cell r="G255" t="str">
            <v>emma.ticonipa@economiayfinanzas.gob.bo</v>
          </cell>
        </row>
        <row r="256">
          <cell r="A256">
            <v>1231</v>
          </cell>
          <cell r="C256" t="str">
            <v>Gobierno Autónomo Municipal de Combaya</v>
          </cell>
          <cell r="D256" t="str">
            <v>Huascar Nova</v>
          </cell>
          <cell r="E256" t="str">
            <v>Emma Ticonipa</v>
          </cell>
          <cell r="F256" t="str">
            <v>2183333 - 1635</v>
          </cell>
          <cell r="G256" t="str">
            <v>emma.ticonipa@economiayfinanzas.gob.bo</v>
          </cell>
        </row>
        <row r="257">
          <cell r="A257">
            <v>1232</v>
          </cell>
          <cell r="C257" t="str">
            <v>Gobierno Autónomo Municipal de Copacabana</v>
          </cell>
          <cell r="D257" t="str">
            <v>Huascar Nova</v>
          </cell>
          <cell r="E257" t="str">
            <v>Emma Ticonipa</v>
          </cell>
          <cell r="F257" t="str">
            <v>2183333 - 1635</v>
          </cell>
          <cell r="G257" t="str">
            <v>emma.ticonipa@economiayfinanzas.gob.bo</v>
          </cell>
        </row>
        <row r="258">
          <cell r="A258">
            <v>1233</v>
          </cell>
          <cell r="C258" t="str">
            <v>Gobierno Autónomo Municipal de San Pedro de Tiquina</v>
          </cell>
          <cell r="D258" t="str">
            <v>Huascar Nova</v>
          </cell>
          <cell r="E258" t="str">
            <v>Emma Ticonipa</v>
          </cell>
          <cell r="F258" t="str">
            <v>2183333 - 1635</v>
          </cell>
          <cell r="G258" t="str">
            <v>emma.ticonipa@economiayfinanzas.gob.bo</v>
          </cell>
        </row>
        <row r="259">
          <cell r="A259">
            <v>1234</v>
          </cell>
          <cell r="C259" t="str">
            <v>Gobierno Autónomo Municipal de Tito Yupanqui</v>
          </cell>
          <cell r="D259" t="str">
            <v>Huascar Nova</v>
          </cell>
          <cell r="E259" t="str">
            <v>Emma Ticonipa</v>
          </cell>
          <cell r="F259" t="str">
            <v>2183333 - 1635</v>
          </cell>
          <cell r="G259" t="str">
            <v>emma.ticonipa@economiayfinanzas.gob.bo</v>
          </cell>
        </row>
        <row r="260">
          <cell r="A260">
            <v>1235</v>
          </cell>
          <cell r="C260" t="str">
            <v>Gobierno Autónomo Municipal de Chuma</v>
          </cell>
          <cell r="D260" t="str">
            <v>Huascar Nova</v>
          </cell>
          <cell r="E260" t="str">
            <v>Emma Ticonipa</v>
          </cell>
          <cell r="F260" t="str">
            <v>2183333 - 1635</v>
          </cell>
          <cell r="G260" t="str">
            <v>emma.ticonipa@economiayfinanzas.gob.bo</v>
          </cell>
        </row>
        <row r="261">
          <cell r="A261">
            <v>1236</v>
          </cell>
          <cell r="C261" t="str">
            <v>Gobierno Autónomo Municipal de Ayata</v>
          </cell>
          <cell r="D261" t="str">
            <v>Huascar Nova</v>
          </cell>
          <cell r="E261" t="str">
            <v>Emma Ticonipa</v>
          </cell>
          <cell r="F261" t="str">
            <v>2183333 - 1635</v>
          </cell>
          <cell r="G261" t="str">
            <v>emma.ticonipa@economiayfinanzas.gob.bo</v>
          </cell>
        </row>
        <row r="262">
          <cell r="A262">
            <v>1237</v>
          </cell>
          <cell r="C262" t="str">
            <v>Gobierno Autónomo Municipal de Aucapata</v>
          </cell>
          <cell r="D262" t="str">
            <v>Huascar Nova</v>
          </cell>
          <cell r="E262" t="str">
            <v>Emma Ticonipa</v>
          </cell>
          <cell r="F262" t="str">
            <v>2183333 - 1635</v>
          </cell>
          <cell r="G262" t="str">
            <v>emma.ticonipa@economiayfinanzas.gob.bo</v>
          </cell>
        </row>
        <row r="263">
          <cell r="A263">
            <v>1238</v>
          </cell>
          <cell r="C263" t="str">
            <v>Gobierno Autónomo Municipal de Corocoro</v>
          </cell>
          <cell r="D263" t="str">
            <v>Huascar Nova</v>
          </cell>
          <cell r="E263" t="str">
            <v>Emma Ticonipa</v>
          </cell>
          <cell r="F263" t="str">
            <v>2183333 - 1635</v>
          </cell>
          <cell r="G263" t="str">
            <v>emma.ticonipa@economiayfinanzas.gob.bo</v>
          </cell>
        </row>
        <row r="264">
          <cell r="A264">
            <v>1239</v>
          </cell>
          <cell r="C264" t="str">
            <v>Gobierno Autónomo Municipal de Caquiaviri</v>
          </cell>
          <cell r="D264" t="str">
            <v>Huascar Nova</v>
          </cell>
          <cell r="E264" t="str">
            <v>Emma Ticonipa</v>
          </cell>
          <cell r="F264" t="str">
            <v>2183333 - 1635</v>
          </cell>
          <cell r="G264" t="str">
            <v>emma.ticonipa@economiayfinanzas.gob.bo</v>
          </cell>
        </row>
        <row r="265">
          <cell r="A265">
            <v>1240</v>
          </cell>
          <cell r="C265" t="str">
            <v>Gobierno Autónomo Municipal de Calacoto</v>
          </cell>
          <cell r="D265" t="str">
            <v>Huascar Nova</v>
          </cell>
          <cell r="E265" t="str">
            <v>Emma Ticonipa</v>
          </cell>
          <cell r="F265" t="str">
            <v>2183333 - 1635</v>
          </cell>
          <cell r="G265" t="str">
            <v>emma.ticonipa@economiayfinanzas.gob.bo</v>
          </cell>
        </row>
        <row r="266">
          <cell r="A266">
            <v>1241</v>
          </cell>
          <cell r="C266" t="str">
            <v>Gobierno Autónomo Municipal de Comanche</v>
          </cell>
          <cell r="D266" t="str">
            <v>Huascar Nova</v>
          </cell>
          <cell r="E266" t="str">
            <v>Emma Ticonipa</v>
          </cell>
          <cell r="F266" t="str">
            <v>2183333 - 1635</v>
          </cell>
          <cell r="G266" t="str">
            <v>emma.ticonipa@economiayfinanzas.gob.bo</v>
          </cell>
        </row>
        <row r="267">
          <cell r="A267">
            <v>1242</v>
          </cell>
          <cell r="C267" t="str">
            <v>Gobierno Autónomo Municipal de Charaña</v>
          </cell>
          <cell r="D267" t="str">
            <v>Huascar Nova</v>
          </cell>
          <cell r="E267" t="str">
            <v>Emma Ticonipa</v>
          </cell>
          <cell r="F267" t="str">
            <v>2183333 - 1635</v>
          </cell>
          <cell r="G267" t="str">
            <v>emma.ticonipa@economiayfinanzas.gob.bo</v>
          </cell>
        </row>
        <row r="268">
          <cell r="A268">
            <v>1243</v>
          </cell>
          <cell r="C268" t="str">
            <v>Gobierno Autónomo Municipal de Waldo Ballivián</v>
          </cell>
          <cell r="D268" t="str">
            <v>Huascar Nova</v>
          </cell>
          <cell r="E268" t="str">
            <v>Emma Ticonipa</v>
          </cell>
          <cell r="F268" t="str">
            <v>2183333 - 1635</v>
          </cell>
          <cell r="G268" t="str">
            <v>emma.ticonipa@economiayfinanzas.gob.bo</v>
          </cell>
        </row>
        <row r="269">
          <cell r="A269">
            <v>1244</v>
          </cell>
          <cell r="C269" t="str">
            <v>Gobierno Autónomo Municipal de Nazacara de Pacajes</v>
          </cell>
          <cell r="D269" t="str">
            <v>Huascar Nova</v>
          </cell>
          <cell r="E269" t="str">
            <v>Emma Ticonipa</v>
          </cell>
          <cell r="F269" t="str">
            <v>2183333 - 1635</v>
          </cell>
          <cell r="G269" t="str">
            <v>emma.ticonipa@economiayfinanzas.gob.bo</v>
          </cell>
        </row>
        <row r="270">
          <cell r="A270">
            <v>1245</v>
          </cell>
          <cell r="C270" t="str">
            <v>Gobierno Autónomo Municipal de Santiago de Callapa</v>
          </cell>
          <cell r="D270" t="str">
            <v>Huascar Nova</v>
          </cell>
          <cell r="E270" t="str">
            <v>Emma Ticonipa</v>
          </cell>
          <cell r="F270" t="str">
            <v>2183333 - 1635</v>
          </cell>
          <cell r="G270" t="str">
            <v>emma.ticonipa@economiayfinanzas.gob.bo</v>
          </cell>
        </row>
        <row r="271">
          <cell r="A271">
            <v>1246</v>
          </cell>
          <cell r="C271" t="str">
            <v>Gobierno Autónomo Municipal de Puerto Acosta</v>
          </cell>
          <cell r="D271" t="str">
            <v>Huascar Nova</v>
          </cell>
          <cell r="E271" t="str">
            <v>Emma Ticonipa</v>
          </cell>
          <cell r="F271" t="str">
            <v>2183333 - 1635</v>
          </cell>
          <cell r="G271" t="str">
            <v>emma.ticonipa@economiayfinanzas.gob.bo</v>
          </cell>
        </row>
        <row r="272">
          <cell r="A272">
            <v>1247</v>
          </cell>
          <cell r="C272" t="str">
            <v>Gobierno Autónomo Municipal de Mocomoco</v>
          </cell>
          <cell r="D272" t="str">
            <v>Huascar Nova</v>
          </cell>
          <cell r="E272" t="str">
            <v>Emma Ticonipa</v>
          </cell>
          <cell r="F272" t="str">
            <v>2183333 - 1635</v>
          </cell>
          <cell r="G272" t="str">
            <v>emma.ticonipa@economiayfinanzas.gob.bo</v>
          </cell>
        </row>
        <row r="273">
          <cell r="A273">
            <v>1248</v>
          </cell>
          <cell r="C273" t="str">
            <v>Gobierno Autónomo Municipal de Carabuco</v>
          </cell>
          <cell r="D273" t="str">
            <v>Huascar Nova</v>
          </cell>
          <cell r="E273" t="str">
            <v>Emma Ticonipa</v>
          </cell>
          <cell r="F273" t="str">
            <v>2183333 - 1635</v>
          </cell>
          <cell r="G273" t="str">
            <v>emma.ticonipa@economiayfinanzas.gob.bo</v>
          </cell>
        </row>
        <row r="274">
          <cell r="A274">
            <v>1249</v>
          </cell>
          <cell r="C274" t="str">
            <v>Gobierno Autónomo Municipal de Apolo</v>
          </cell>
          <cell r="D274" t="str">
            <v>Huascar Nova</v>
          </cell>
          <cell r="E274" t="str">
            <v>Emma Ticonipa</v>
          </cell>
          <cell r="F274" t="str">
            <v>2183333 - 1635</v>
          </cell>
          <cell r="G274" t="str">
            <v>emma.ticonipa@economiayfinanzas.gob.bo</v>
          </cell>
        </row>
        <row r="275">
          <cell r="A275">
            <v>1250</v>
          </cell>
          <cell r="C275" t="str">
            <v>Gobierno Autónomo Municipal de Pelechuco</v>
          </cell>
          <cell r="D275" t="str">
            <v>Huascar Nova</v>
          </cell>
          <cell r="E275" t="str">
            <v>Emma Ticonipa</v>
          </cell>
          <cell r="F275" t="str">
            <v>2183333 - 1635</v>
          </cell>
          <cell r="G275" t="str">
            <v>emma.ticonipa@economiayfinanzas.gob.bo</v>
          </cell>
        </row>
        <row r="276">
          <cell r="A276">
            <v>1251</v>
          </cell>
          <cell r="C276" t="str">
            <v>Gobierno Autónomo Municipal de Luribay</v>
          </cell>
          <cell r="D276" t="str">
            <v>Huascar Nova</v>
          </cell>
          <cell r="E276" t="str">
            <v>Emma Ticonipa</v>
          </cell>
          <cell r="F276" t="str">
            <v>2183333 - 1635</v>
          </cell>
          <cell r="G276" t="str">
            <v>emma.ticonipa@economiayfinanzas.gob.bo</v>
          </cell>
        </row>
        <row r="277">
          <cell r="A277">
            <v>1252</v>
          </cell>
          <cell r="C277" t="str">
            <v>Gobierno Autónomo Municipal de Sapahaqui</v>
          </cell>
          <cell r="D277" t="str">
            <v>Huascar Nova</v>
          </cell>
          <cell r="E277" t="str">
            <v>Emma Ticonipa</v>
          </cell>
          <cell r="F277" t="str">
            <v>2183333 - 1635</v>
          </cell>
          <cell r="G277" t="str">
            <v>emma.ticonipa@economiayfinanzas.gob.bo</v>
          </cell>
        </row>
        <row r="278">
          <cell r="A278">
            <v>1253</v>
          </cell>
          <cell r="C278" t="str">
            <v>Gobierno Autónomo Municipal de Yaco</v>
          </cell>
          <cell r="D278" t="str">
            <v>Huascar Nova</v>
          </cell>
          <cell r="E278" t="str">
            <v>Emma Ticonipa</v>
          </cell>
          <cell r="F278" t="str">
            <v>2183333 - 1635</v>
          </cell>
          <cell r="G278" t="str">
            <v>emma.ticonipa@economiayfinanzas.gob.bo</v>
          </cell>
        </row>
        <row r="279">
          <cell r="A279">
            <v>1254</v>
          </cell>
          <cell r="C279" t="str">
            <v>Gobierno Autónomo Municipal de Malla</v>
          </cell>
          <cell r="D279" t="str">
            <v>Huascar Nova</v>
          </cell>
          <cell r="E279" t="str">
            <v>Emma Ticonipa</v>
          </cell>
          <cell r="F279" t="str">
            <v>2183333 - 1635</v>
          </cell>
          <cell r="G279" t="str">
            <v>emma.ticonipa@economiayfinanzas.gob.bo</v>
          </cell>
        </row>
        <row r="280">
          <cell r="A280">
            <v>1255</v>
          </cell>
          <cell r="C280" t="str">
            <v>Gobierno Autónomo Municipal de Cairoma</v>
          </cell>
          <cell r="D280" t="str">
            <v>Huascar Nova</v>
          </cell>
          <cell r="E280" t="str">
            <v>Emma Ticonipa</v>
          </cell>
          <cell r="F280" t="str">
            <v>2183333 - 1635</v>
          </cell>
          <cell r="G280" t="str">
            <v>emma.ticonipa@economiayfinanzas.gob.bo</v>
          </cell>
        </row>
        <row r="281">
          <cell r="A281">
            <v>1256</v>
          </cell>
          <cell r="C281" t="str">
            <v>Gobierno Autónomo Municipal de Chulumani (Villa de la Libertad)</v>
          </cell>
          <cell r="D281" t="str">
            <v>Huascar Nova</v>
          </cell>
          <cell r="E281" t="str">
            <v>Emma Ticonipa</v>
          </cell>
          <cell r="F281" t="str">
            <v>2183333 - 1635</v>
          </cell>
          <cell r="G281" t="str">
            <v>emma.ticonipa@economiayfinanzas.gob.bo</v>
          </cell>
        </row>
        <row r="282">
          <cell r="A282">
            <v>1257</v>
          </cell>
          <cell r="C282" t="str">
            <v>Gobierno Autónomo Municipal de Irupana (Villa de Lanza)</v>
          </cell>
          <cell r="D282" t="str">
            <v>Huascar Nova</v>
          </cell>
          <cell r="E282" t="str">
            <v>Emma Ticonipa</v>
          </cell>
          <cell r="F282" t="str">
            <v>2183333 - 1635</v>
          </cell>
          <cell r="G282" t="str">
            <v>emma.ticonipa@economiayfinanzas.gob.bo</v>
          </cell>
        </row>
        <row r="283">
          <cell r="A283">
            <v>1258</v>
          </cell>
          <cell r="C283" t="str">
            <v>Gobierno Autónomo Municipal de Yanacachi</v>
          </cell>
          <cell r="D283" t="str">
            <v>Huascar Nova</v>
          </cell>
          <cell r="E283" t="str">
            <v>Emma Ticonipa</v>
          </cell>
          <cell r="F283" t="str">
            <v>2183333 - 1635</v>
          </cell>
          <cell r="G283" t="str">
            <v>emma.ticonipa@economiayfinanzas.gob.bo</v>
          </cell>
        </row>
        <row r="284">
          <cell r="A284">
            <v>1259</v>
          </cell>
          <cell r="C284" t="str">
            <v>Gobierno Autónomo Municipal de Palos Blancos</v>
          </cell>
          <cell r="D284" t="str">
            <v>Huascar Nova</v>
          </cell>
          <cell r="E284" t="str">
            <v>Emma Ticonipa</v>
          </cell>
          <cell r="F284" t="str">
            <v>2183333 - 1635</v>
          </cell>
          <cell r="G284" t="str">
            <v>emma.ticonipa@economiayfinanzas.gob.bo</v>
          </cell>
        </row>
        <row r="285">
          <cell r="A285">
            <v>1260</v>
          </cell>
          <cell r="C285" t="str">
            <v>Gobierno Autónomo Municipal de La Asunta</v>
          </cell>
          <cell r="D285" t="str">
            <v>Huascar Nova</v>
          </cell>
          <cell r="E285" t="str">
            <v>Emma Ticonipa</v>
          </cell>
          <cell r="F285" t="str">
            <v>2183333 - 1635</v>
          </cell>
          <cell r="G285" t="str">
            <v>emma.ticonipa@economiayfinanzas.gob.bo</v>
          </cell>
        </row>
        <row r="286">
          <cell r="A286">
            <v>1261</v>
          </cell>
          <cell r="C286" t="str">
            <v>Gobierno Autónomo Municipal de Pucarani</v>
          </cell>
          <cell r="D286" t="str">
            <v>Huascar Nova</v>
          </cell>
          <cell r="E286" t="str">
            <v>Emma Ticonipa</v>
          </cell>
          <cell r="F286" t="str">
            <v>2183333 - 1635</v>
          </cell>
          <cell r="G286" t="str">
            <v>emma.ticonipa@economiayfinanzas.gob.bo</v>
          </cell>
        </row>
        <row r="287">
          <cell r="A287">
            <v>1262</v>
          </cell>
          <cell r="C287" t="str">
            <v>Gobierno Autónomo Municipal de Laja</v>
          </cell>
          <cell r="D287" t="str">
            <v>Huascar Nova</v>
          </cell>
          <cell r="E287" t="str">
            <v>Emma Ticonipa</v>
          </cell>
          <cell r="F287" t="str">
            <v>2183333 - 1635</v>
          </cell>
          <cell r="G287" t="str">
            <v>emma.ticonipa@economiayfinanzas.gob.bo</v>
          </cell>
        </row>
        <row r="288">
          <cell r="A288">
            <v>1263</v>
          </cell>
          <cell r="C288" t="str">
            <v>Gobierno Autónomo Municipal de Batallas</v>
          </cell>
          <cell r="D288" t="str">
            <v>Huascar Nova</v>
          </cell>
          <cell r="E288" t="str">
            <v>Emma Ticonipa</v>
          </cell>
          <cell r="F288" t="str">
            <v>2183333 - 1635</v>
          </cell>
          <cell r="G288" t="str">
            <v>emma.ticonipa@economiayfinanzas.gob.bo</v>
          </cell>
        </row>
        <row r="289">
          <cell r="A289">
            <v>1264</v>
          </cell>
          <cell r="C289" t="str">
            <v>Gobierno Autónomo Municipal de Puerto Pérez</v>
          </cell>
          <cell r="D289" t="str">
            <v>Huascar Nova</v>
          </cell>
          <cell r="E289" t="str">
            <v>Emma Ticonipa</v>
          </cell>
          <cell r="F289" t="str">
            <v>2183333 - 1635</v>
          </cell>
          <cell r="G289" t="str">
            <v>emma.ticonipa@economiayfinanzas.gob.bo</v>
          </cell>
        </row>
        <row r="290">
          <cell r="A290">
            <v>1265</v>
          </cell>
          <cell r="C290" t="str">
            <v>Gobierno Autónomo Municipal de Coroico</v>
          </cell>
          <cell r="D290" t="str">
            <v>Huascar Nova</v>
          </cell>
          <cell r="E290" t="str">
            <v>Emma Ticonipa</v>
          </cell>
          <cell r="F290" t="str">
            <v>2183333 - 1635</v>
          </cell>
          <cell r="G290" t="str">
            <v>emma.ticonipa@economiayfinanzas.gob.bo</v>
          </cell>
        </row>
        <row r="291">
          <cell r="A291">
            <v>1266</v>
          </cell>
          <cell r="C291" t="str">
            <v>Gobierno Autónomo Municipal de Coripata</v>
          </cell>
          <cell r="D291" t="str">
            <v>Huascar Nova</v>
          </cell>
          <cell r="E291" t="str">
            <v>Emma Ticonipa</v>
          </cell>
          <cell r="F291" t="str">
            <v>2183333 - 1635</v>
          </cell>
          <cell r="G291" t="str">
            <v>emma.ticonipa@economiayfinanzas.gob.bo</v>
          </cell>
        </row>
        <row r="292">
          <cell r="A292">
            <v>1267</v>
          </cell>
          <cell r="C292" t="str">
            <v>Gobierno Autónomo Municipal de Ixiamas</v>
          </cell>
          <cell r="D292" t="str">
            <v>Huascar Nova</v>
          </cell>
          <cell r="E292" t="str">
            <v>Emma Ticonipa</v>
          </cell>
          <cell r="F292" t="str">
            <v>2183333 - 1635</v>
          </cell>
          <cell r="G292" t="str">
            <v>emma.ticonipa@economiayfinanzas.gob.bo</v>
          </cell>
        </row>
        <row r="293">
          <cell r="A293">
            <v>1268</v>
          </cell>
          <cell r="C293" t="str">
            <v>Gobierno Autónomo Municipal de San Buenaventura</v>
          </cell>
          <cell r="D293" t="str">
            <v>Huascar Nova</v>
          </cell>
          <cell r="E293" t="str">
            <v>Emma Ticonipa</v>
          </cell>
          <cell r="F293" t="str">
            <v>2183333 - 1635</v>
          </cell>
          <cell r="G293" t="str">
            <v>emma.ticonipa@economiayfinanzas.gob.bo</v>
          </cell>
        </row>
        <row r="294">
          <cell r="A294">
            <v>1269</v>
          </cell>
          <cell r="C294" t="str">
            <v>Gobierno Autónomo Municipal de General Juan José Pérez (Charazani)</v>
          </cell>
          <cell r="D294" t="str">
            <v>Huascar Nova</v>
          </cell>
          <cell r="E294" t="str">
            <v>Emma Ticonipa</v>
          </cell>
          <cell r="F294" t="str">
            <v>2183333 - 1635</v>
          </cell>
          <cell r="G294" t="str">
            <v>emma.ticonipa@economiayfinanzas.gob.bo</v>
          </cell>
        </row>
        <row r="295">
          <cell r="A295">
            <v>1270</v>
          </cell>
          <cell r="C295" t="str">
            <v>Gobierno Autónomo Municipal de Curva</v>
          </cell>
          <cell r="D295" t="str">
            <v>Huascar Nova</v>
          </cell>
          <cell r="E295" t="str">
            <v>Emma Ticonipa</v>
          </cell>
          <cell r="F295" t="str">
            <v>2183333 - 1635</v>
          </cell>
          <cell r="G295" t="str">
            <v>emma.ticonipa@economiayfinanzas.gob.bo</v>
          </cell>
        </row>
        <row r="296">
          <cell r="A296">
            <v>1271</v>
          </cell>
          <cell r="C296" t="str">
            <v>Gobierno Autónomo Municipal de San Pedro de Curahuara</v>
          </cell>
          <cell r="D296" t="str">
            <v>Huascar Nova</v>
          </cell>
          <cell r="E296" t="str">
            <v>Emma Ticonipa</v>
          </cell>
          <cell r="F296" t="str">
            <v>2183333 - 1635</v>
          </cell>
          <cell r="G296" t="str">
            <v>emma.ticonipa@economiayfinanzas.gob.bo</v>
          </cell>
        </row>
        <row r="297">
          <cell r="A297">
            <v>1272</v>
          </cell>
          <cell r="C297" t="str">
            <v>Gobierno Autónomo Municipal de Papel Pampa</v>
          </cell>
          <cell r="D297" t="str">
            <v>Huascar Nova</v>
          </cell>
          <cell r="E297" t="str">
            <v>Emma Ticonipa</v>
          </cell>
          <cell r="F297" t="str">
            <v>2183333 - 1635</v>
          </cell>
          <cell r="G297" t="str">
            <v>emma.ticonipa@economiayfinanzas.gob.bo</v>
          </cell>
        </row>
        <row r="298">
          <cell r="A298">
            <v>1273</v>
          </cell>
          <cell r="C298" t="str">
            <v>Gobierno Autónomo Municipal de Chacarilla</v>
          </cell>
          <cell r="D298" t="str">
            <v>Huascar Nova</v>
          </cell>
          <cell r="E298" t="str">
            <v>Emma Ticonipa</v>
          </cell>
          <cell r="F298" t="str">
            <v>2183333 - 1635</v>
          </cell>
          <cell r="G298" t="str">
            <v>emma.ticonipa@economiayfinanzas.gob.bo</v>
          </cell>
        </row>
        <row r="299">
          <cell r="A299">
            <v>1274</v>
          </cell>
          <cell r="C299" t="str">
            <v>Gobierno Autónomo Municipal de Santiago de Machaca</v>
          </cell>
          <cell r="D299" t="str">
            <v>Huascar Nova</v>
          </cell>
          <cell r="E299" t="str">
            <v>Emma Ticonipa</v>
          </cell>
          <cell r="F299" t="str">
            <v>2183333 - 1635</v>
          </cell>
          <cell r="G299" t="str">
            <v>emma.ticonipa@economiayfinanzas.gob.bo</v>
          </cell>
        </row>
        <row r="300">
          <cell r="A300">
            <v>1275</v>
          </cell>
          <cell r="C300" t="str">
            <v>Gobierno Autónomo Municipal de Catacora</v>
          </cell>
          <cell r="D300" t="str">
            <v>Huascar Nova</v>
          </cell>
          <cell r="E300" t="str">
            <v>Emma Ticonipa</v>
          </cell>
          <cell r="F300" t="str">
            <v>2183333 - 1635</v>
          </cell>
          <cell r="G300" t="str">
            <v>emma.ticonipa@economiayfinanzas.gob.bo</v>
          </cell>
        </row>
        <row r="301">
          <cell r="A301">
            <v>1276</v>
          </cell>
          <cell r="C301" t="str">
            <v>Gobierno Autónomo Municipal de Mapiri</v>
          </cell>
          <cell r="D301" t="str">
            <v>Huascar Nova</v>
          </cell>
          <cell r="E301" t="str">
            <v>Emma Ticonipa</v>
          </cell>
          <cell r="F301" t="str">
            <v>2183333 - 1635</v>
          </cell>
          <cell r="G301" t="str">
            <v>emma.ticonipa@economiayfinanzas.gob.bo</v>
          </cell>
        </row>
        <row r="302">
          <cell r="A302">
            <v>1277</v>
          </cell>
          <cell r="C302" t="str">
            <v>Gobierno Autónomo Municipal de Teoponte</v>
          </cell>
          <cell r="D302" t="str">
            <v>Huascar Nova</v>
          </cell>
          <cell r="E302" t="str">
            <v>Emma Ticonipa</v>
          </cell>
          <cell r="F302" t="str">
            <v>2183333 - 1635</v>
          </cell>
          <cell r="G302" t="str">
            <v>emma.ticonipa@economiayfinanzas.gob.bo</v>
          </cell>
        </row>
        <row r="303">
          <cell r="A303">
            <v>1278</v>
          </cell>
          <cell r="C303" t="str">
            <v>Gobierno Autónomo Municipal de San Andrés de Machaca</v>
          </cell>
          <cell r="D303" t="str">
            <v>Huascar Nova</v>
          </cell>
          <cell r="E303" t="str">
            <v>Emma Ticonipa</v>
          </cell>
          <cell r="F303" t="str">
            <v>2183333 - 1635</v>
          </cell>
          <cell r="G303" t="str">
            <v>emma.ticonipa@economiayfinanzas.gob.bo</v>
          </cell>
        </row>
        <row r="304">
          <cell r="A304">
            <v>1279</v>
          </cell>
          <cell r="C304" t="str">
            <v>Gobierno Autónomo Municipal de Jesús de Machaca</v>
          </cell>
          <cell r="D304" t="str">
            <v>Huascar Nova</v>
          </cell>
          <cell r="E304" t="str">
            <v>Emma Ticonipa</v>
          </cell>
          <cell r="F304" t="str">
            <v>2183333 - 1635</v>
          </cell>
          <cell r="G304" t="str">
            <v>emma.ticonipa@economiayfinanzas.gob.bo</v>
          </cell>
        </row>
        <row r="305">
          <cell r="A305">
            <v>1280</v>
          </cell>
          <cell r="C305" t="str">
            <v>Gobierno Autónomo Municipal de Taraco</v>
          </cell>
          <cell r="D305" t="str">
            <v>Huascar Nova</v>
          </cell>
          <cell r="E305" t="str">
            <v>Emma Ticonipa</v>
          </cell>
          <cell r="F305" t="str">
            <v>2183333 - 1635</v>
          </cell>
          <cell r="G305" t="str">
            <v>emma.ticonipa@economiayfinanzas.gob.bo</v>
          </cell>
        </row>
        <row r="306">
          <cell r="A306">
            <v>1281</v>
          </cell>
          <cell r="C306" t="str">
            <v>Gobierno Autónomo Municipal de Huarina</v>
          </cell>
          <cell r="D306" t="str">
            <v>Huascar Nova</v>
          </cell>
          <cell r="E306" t="str">
            <v>Emma Ticonipa</v>
          </cell>
          <cell r="F306" t="str">
            <v>2183333 - 1635</v>
          </cell>
          <cell r="G306" t="str">
            <v>emma.ticonipa@economiayfinanzas.gob.bo</v>
          </cell>
        </row>
        <row r="307">
          <cell r="A307">
            <v>1282</v>
          </cell>
          <cell r="C307" t="str">
            <v>Gobierno Autónomo Municipal de Santiago de Huata</v>
          </cell>
          <cell r="D307" t="str">
            <v>Huascar Nova</v>
          </cell>
          <cell r="E307" t="str">
            <v>Emma Ticonipa</v>
          </cell>
          <cell r="F307" t="str">
            <v>2183333 - 1635</v>
          </cell>
          <cell r="G307" t="str">
            <v>emma.ticonipa@economiayfinanzas.gob.bo</v>
          </cell>
        </row>
        <row r="308">
          <cell r="A308">
            <v>1283</v>
          </cell>
          <cell r="C308" t="str">
            <v>Gobierno Autónomo Municipal de Escoma</v>
          </cell>
          <cell r="D308" t="str">
            <v>Huascar Nova</v>
          </cell>
          <cell r="E308" t="str">
            <v>Emma Ticonipa</v>
          </cell>
          <cell r="F308" t="str">
            <v>2183333 - 1635</v>
          </cell>
          <cell r="G308" t="str">
            <v>emma.ticonipa@economiayfinanzas.gob.bo</v>
          </cell>
        </row>
        <row r="309">
          <cell r="A309">
            <v>1284</v>
          </cell>
          <cell r="C309" t="str">
            <v>Gobierno Autónomo Municipal de Humanata</v>
          </cell>
          <cell r="D309" t="str">
            <v>Huascar Nova</v>
          </cell>
          <cell r="E309" t="str">
            <v>Emma Ticonipa</v>
          </cell>
          <cell r="F309" t="str">
            <v>2183333 - 1635</v>
          </cell>
          <cell r="G309" t="str">
            <v>emma.ticonipa@economiayfinanzas.gob.bo</v>
          </cell>
        </row>
        <row r="310">
          <cell r="A310">
            <v>1285</v>
          </cell>
          <cell r="C310" t="str">
            <v>Gobierno Autónomo Municipal de Alto Beni</v>
          </cell>
          <cell r="D310" t="str">
            <v>Huascar Nova</v>
          </cell>
          <cell r="E310" t="str">
            <v>Emma Ticonipa</v>
          </cell>
          <cell r="F310" t="str">
            <v>2183333 - 1635</v>
          </cell>
          <cell r="G310" t="str">
            <v>emma.ticonipa@economiayfinanzas.gob.bo</v>
          </cell>
        </row>
        <row r="311">
          <cell r="A311">
            <v>1286</v>
          </cell>
          <cell r="C311" t="str">
            <v>Gobierno Autónomo Municipal de Huatajata</v>
          </cell>
          <cell r="D311" t="str">
            <v>Huascar Nova</v>
          </cell>
          <cell r="E311" t="str">
            <v>Emma Ticonipa</v>
          </cell>
          <cell r="F311" t="str">
            <v>2183333 - 1635</v>
          </cell>
          <cell r="G311" t="str">
            <v>emma.ticonipa@economiayfinanzas.gob.bo</v>
          </cell>
        </row>
        <row r="312">
          <cell r="A312">
            <v>1287</v>
          </cell>
          <cell r="C312" t="str">
            <v>Gobierno Autónomo Municipal de Chua Cocani</v>
          </cell>
          <cell r="D312" t="str">
            <v>Huascar Nova</v>
          </cell>
          <cell r="E312" t="str">
            <v>Emma Ticonipa</v>
          </cell>
          <cell r="F312" t="str">
            <v>2183333 - 1635</v>
          </cell>
          <cell r="G312" t="str">
            <v>emma.ticonipa@economiayfinanzas.gob.bo</v>
          </cell>
        </row>
        <row r="313">
          <cell r="A313">
            <v>1301</v>
          </cell>
          <cell r="C313" t="str">
            <v>Gobierno Autónomo Municipal de Cochabamba</v>
          </cell>
          <cell r="D313" t="str">
            <v>Huascar Nova</v>
          </cell>
          <cell r="E313" t="str">
            <v>Emma Ticonipa</v>
          </cell>
          <cell r="F313" t="str">
            <v>2183333 - 1635</v>
          </cell>
          <cell r="G313" t="str">
            <v>emma.ticonipa@economiayfinanzas.gob.bo</v>
          </cell>
        </row>
        <row r="314">
          <cell r="A314">
            <v>1302</v>
          </cell>
          <cell r="C314" t="str">
            <v>Gobierno Autónomo Municipal de Quillacollo</v>
          </cell>
          <cell r="D314" t="str">
            <v>Huascar Nova</v>
          </cell>
          <cell r="E314" t="str">
            <v>Emma Ticonipa</v>
          </cell>
          <cell r="F314" t="str">
            <v>2183333 - 1635</v>
          </cell>
          <cell r="G314" t="str">
            <v>emma.ticonipa@economiayfinanzas.gob.bo</v>
          </cell>
        </row>
        <row r="315">
          <cell r="A315">
            <v>1303</v>
          </cell>
          <cell r="C315" t="str">
            <v>Gobierno Autónomo Municipal de Sipe Sipe</v>
          </cell>
          <cell r="D315" t="str">
            <v>Huascar Nova</v>
          </cell>
          <cell r="E315" t="str">
            <v>Emma Ticonipa</v>
          </cell>
          <cell r="F315" t="str">
            <v>2183333 - 1635</v>
          </cell>
          <cell r="G315" t="str">
            <v>emma.ticonipa@economiayfinanzas.gob.bo</v>
          </cell>
        </row>
        <row r="316">
          <cell r="A316">
            <v>1304</v>
          </cell>
          <cell r="C316" t="str">
            <v>Gobierno Autónomo Municipal de Tiquipaya</v>
          </cell>
          <cell r="D316" t="str">
            <v>Huascar Nova</v>
          </cell>
          <cell r="E316" t="str">
            <v>Emma Ticonipa</v>
          </cell>
          <cell r="F316" t="str">
            <v>2183333 - 1635</v>
          </cell>
          <cell r="G316" t="str">
            <v>emma.ticonipa@economiayfinanzas.gob.bo</v>
          </cell>
        </row>
        <row r="317">
          <cell r="A317">
            <v>1305</v>
          </cell>
          <cell r="C317" t="str">
            <v>Gobierno Autónomo Municipal de Vinto</v>
          </cell>
          <cell r="D317" t="str">
            <v>Huascar Nova</v>
          </cell>
          <cell r="E317" t="str">
            <v>Emma Ticonipa</v>
          </cell>
          <cell r="F317" t="str">
            <v>2183333 - 1635</v>
          </cell>
          <cell r="G317" t="str">
            <v>emma.ticonipa@economiayfinanzas.gob.bo</v>
          </cell>
        </row>
        <row r="318">
          <cell r="A318">
            <v>1306</v>
          </cell>
          <cell r="C318" t="str">
            <v>Gobierno Autónomo Municipal de Colcapirhua</v>
          </cell>
          <cell r="D318" t="str">
            <v>Huascar Nova</v>
          </cell>
          <cell r="E318" t="str">
            <v>Emma Ticonipa</v>
          </cell>
          <cell r="F318" t="str">
            <v>2183333 - 1635</v>
          </cell>
          <cell r="G318" t="str">
            <v>emma.ticonipa@economiayfinanzas.gob.bo</v>
          </cell>
        </row>
        <row r="319">
          <cell r="A319">
            <v>1307</v>
          </cell>
          <cell r="C319" t="str">
            <v>Gobierno Autónomo Municipal de Aiquile</v>
          </cell>
          <cell r="D319" t="str">
            <v>Huascar Nova</v>
          </cell>
          <cell r="E319" t="str">
            <v>Emma Ticonipa</v>
          </cell>
          <cell r="F319" t="str">
            <v>2183333 - 1635</v>
          </cell>
          <cell r="G319" t="str">
            <v>emma.ticonipa@economiayfinanzas.gob.bo</v>
          </cell>
        </row>
        <row r="320">
          <cell r="A320">
            <v>1308</v>
          </cell>
          <cell r="C320" t="str">
            <v>Gobierno Autónomo Municipal de Pasorapa</v>
          </cell>
          <cell r="D320" t="str">
            <v>Huascar Nova</v>
          </cell>
          <cell r="E320" t="str">
            <v>Emma Ticonipa</v>
          </cell>
          <cell r="F320" t="str">
            <v>2183333 - 1635</v>
          </cell>
          <cell r="G320" t="str">
            <v>emma.ticonipa@economiayfinanzas.gob.bo</v>
          </cell>
        </row>
        <row r="321">
          <cell r="A321">
            <v>1309</v>
          </cell>
          <cell r="C321" t="str">
            <v>Gobierno Autónomo Municipal de Omereque</v>
          </cell>
          <cell r="D321" t="str">
            <v>Huascar Nova</v>
          </cell>
          <cell r="E321" t="str">
            <v>Emma Ticonipa</v>
          </cell>
          <cell r="F321" t="str">
            <v>2183333 - 1635</v>
          </cell>
          <cell r="G321" t="str">
            <v>emma.ticonipa@economiayfinanzas.gob.bo</v>
          </cell>
        </row>
        <row r="322">
          <cell r="A322">
            <v>1310</v>
          </cell>
          <cell r="C322" t="str">
            <v>Gobierno Autónomo Municipal de Independencia</v>
          </cell>
          <cell r="D322" t="str">
            <v>Huascar Nova</v>
          </cell>
          <cell r="E322" t="str">
            <v>Emma Ticonipa</v>
          </cell>
          <cell r="F322" t="str">
            <v>2183333 - 1635</v>
          </cell>
          <cell r="G322" t="str">
            <v>emma.ticonipa@economiayfinanzas.gob.bo</v>
          </cell>
        </row>
        <row r="323">
          <cell r="A323">
            <v>1311</v>
          </cell>
          <cell r="C323" t="str">
            <v>Gobierno Autónomo Municipal de Morochata</v>
          </cell>
          <cell r="D323" t="str">
            <v>Huascar Nova</v>
          </cell>
          <cell r="E323" t="str">
            <v>Emma Ticonipa</v>
          </cell>
          <cell r="F323" t="str">
            <v>2183333 - 1635</v>
          </cell>
          <cell r="G323" t="str">
            <v>emma.ticonipa@economiayfinanzas.gob.bo</v>
          </cell>
        </row>
        <row r="324">
          <cell r="A324">
            <v>1312</v>
          </cell>
          <cell r="C324" t="str">
            <v>Gobierno Autónomo Municipal de Sacaba</v>
          </cell>
          <cell r="D324" t="str">
            <v>Huascar Nova</v>
          </cell>
          <cell r="E324" t="str">
            <v>Emma Ticonipa</v>
          </cell>
          <cell r="F324" t="str">
            <v>2183333 - 1635</v>
          </cell>
          <cell r="G324" t="str">
            <v>emma.ticonipa@economiayfinanzas.gob.bo</v>
          </cell>
        </row>
        <row r="325">
          <cell r="A325">
            <v>1313</v>
          </cell>
          <cell r="C325" t="str">
            <v>Gobierno Autónomo Municipal de Colomi</v>
          </cell>
          <cell r="D325" t="str">
            <v>Huascar Nova</v>
          </cell>
          <cell r="E325" t="str">
            <v>Emma Ticonipa</v>
          </cell>
          <cell r="F325" t="str">
            <v>2183333 - 1635</v>
          </cell>
          <cell r="G325" t="str">
            <v>emma.ticonipa@economiayfinanzas.gob.bo</v>
          </cell>
        </row>
        <row r="326">
          <cell r="A326">
            <v>1314</v>
          </cell>
          <cell r="C326" t="str">
            <v>Gobierno Autónomo Municipal de Villa Tunari</v>
          </cell>
          <cell r="D326" t="str">
            <v>Huascar Nova</v>
          </cell>
          <cell r="E326" t="str">
            <v>Emma Ticonipa</v>
          </cell>
          <cell r="F326" t="str">
            <v>2183333 - 1635</v>
          </cell>
          <cell r="G326" t="str">
            <v>emma.ticonipa@economiayfinanzas.gob.bo</v>
          </cell>
        </row>
        <row r="327">
          <cell r="A327">
            <v>1315</v>
          </cell>
          <cell r="C327" t="str">
            <v>Gobierno Autónomo Municipal de Punata</v>
          </cell>
          <cell r="D327" t="str">
            <v>Huascar Nova</v>
          </cell>
          <cell r="E327" t="str">
            <v>Emma Ticonipa</v>
          </cell>
          <cell r="F327" t="str">
            <v>2183333 - 1635</v>
          </cell>
          <cell r="G327" t="str">
            <v>emma.ticonipa@economiayfinanzas.gob.bo</v>
          </cell>
        </row>
        <row r="328">
          <cell r="A328">
            <v>1316</v>
          </cell>
          <cell r="C328" t="str">
            <v>Gobierno Autónomo Municipal de Villa Rivero</v>
          </cell>
          <cell r="D328" t="str">
            <v>Huascar Nova</v>
          </cell>
          <cell r="E328" t="str">
            <v>Emma Ticonipa</v>
          </cell>
          <cell r="F328" t="str">
            <v>2183333 - 1635</v>
          </cell>
          <cell r="G328" t="str">
            <v>emma.ticonipa@economiayfinanzas.gob.bo</v>
          </cell>
        </row>
        <row r="329">
          <cell r="A329">
            <v>1317</v>
          </cell>
          <cell r="C329" t="str">
            <v>Gobierno Autónomo Municipal de San Benito (Villa José Quintín Mendoza)</v>
          </cell>
          <cell r="D329" t="str">
            <v>Huascar Nova</v>
          </cell>
          <cell r="E329" t="str">
            <v>Emma Ticonipa</v>
          </cell>
          <cell r="F329" t="str">
            <v>2183333 - 1635</v>
          </cell>
          <cell r="G329" t="str">
            <v>emma.ticonipa@economiayfinanzas.gob.bo</v>
          </cell>
        </row>
        <row r="330">
          <cell r="A330">
            <v>1318</v>
          </cell>
          <cell r="C330" t="str">
            <v>Gobierno Autónomo Municipal de Tacachi</v>
          </cell>
          <cell r="D330" t="str">
            <v>Huascar Nova</v>
          </cell>
          <cell r="E330" t="str">
            <v>Emma Ticonipa</v>
          </cell>
          <cell r="F330" t="str">
            <v>2183333 - 1635</v>
          </cell>
          <cell r="G330" t="str">
            <v>emma.ticonipa@economiayfinanzas.gob.bo</v>
          </cell>
        </row>
        <row r="331">
          <cell r="A331">
            <v>1319</v>
          </cell>
          <cell r="C331" t="str">
            <v>Gobierno Autónomo Municipal Villa Gualberto Villarroel</v>
          </cell>
          <cell r="D331" t="str">
            <v>Huascar Nova</v>
          </cell>
          <cell r="E331" t="str">
            <v>Emma Ticonipa</v>
          </cell>
          <cell r="F331" t="str">
            <v>2183333 - 1635</v>
          </cell>
          <cell r="G331" t="str">
            <v>emma.ticonipa@economiayfinanzas.gob.bo</v>
          </cell>
        </row>
        <row r="332">
          <cell r="A332">
            <v>1320</v>
          </cell>
          <cell r="C332" t="str">
            <v>Gobierno Autónomo Municipal de Tarata</v>
          </cell>
          <cell r="D332" t="str">
            <v>Huascar Nova</v>
          </cell>
          <cell r="E332" t="str">
            <v>Emma Ticonipa</v>
          </cell>
          <cell r="F332" t="str">
            <v>2183333 - 1635</v>
          </cell>
          <cell r="G332" t="str">
            <v>emma.ticonipa@economiayfinanzas.gob.bo</v>
          </cell>
        </row>
        <row r="333">
          <cell r="A333">
            <v>1321</v>
          </cell>
          <cell r="C333" t="str">
            <v>Gobierno Autónomo Municipal de Anzaldo</v>
          </cell>
          <cell r="D333" t="str">
            <v>Huascar Nova</v>
          </cell>
          <cell r="E333" t="str">
            <v>Emma Ticonipa</v>
          </cell>
          <cell r="F333" t="str">
            <v>2183333 - 1635</v>
          </cell>
          <cell r="G333" t="str">
            <v>emma.ticonipa@economiayfinanzas.gob.bo</v>
          </cell>
        </row>
        <row r="334">
          <cell r="A334">
            <v>1322</v>
          </cell>
          <cell r="C334" t="str">
            <v>Gobierno Autónomo Municipal de Arbieto</v>
          </cell>
          <cell r="D334" t="str">
            <v>Huascar Nova</v>
          </cell>
          <cell r="E334" t="str">
            <v>Emma Ticonipa</v>
          </cell>
          <cell r="F334" t="str">
            <v>2183333 - 1635</v>
          </cell>
          <cell r="G334" t="str">
            <v>emma.ticonipa@economiayfinanzas.gob.bo</v>
          </cell>
        </row>
        <row r="335">
          <cell r="A335">
            <v>1323</v>
          </cell>
          <cell r="C335" t="str">
            <v>Gobierno Autónomo Municipal de Sacabamba</v>
          </cell>
          <cell r="D335" t="str">
            <v>Huascar Nova</v>
          </cell>
          <cell r="E335" t="str">
            <v>Emma Ticonipa</v>
          </cell>
          <cell r="F335" t="str">
            <v>2183333 - 1635</v>
          </cell>
          <cell r="G335" t="str">
            <v>emma.ticonipa@economiayfinanzas.gob.bo</v>
          </cell>
        </row>
        <row r="336">
          <cell r="A336">
            <v>1324</v>
          </cell>
          <cell r="C336" t="str">
            <v>Gobierno Autónomo Municipal de Cliza</v>
          </cell>
          <cell r="D336" t="str">
            <v>Huascar Nova</v>
          </cell>
          <cell r="E336" t="str">
            <v>Emma Ticonipa</v>
          </cell>
          <cell r="F336" t="str">
            <v>2183333 - 1635</v>
          </cell>
          <cell r="G336" t="str">
            <v>emma.ticonipa@economiayfinanzas.gob.bo</v>
          </cell>
        </row>
        <row r="337">
          <cell r="A337">
            <v>1325</v>
          </cell>
          <cell r="C337" t="str">
            <v>Gobierno Autónomo Municipal de Toco</v>
          </cell>
          <cell r="D337" t="str">
            <v>Huascar Nova</v>
          </cell>
          <cell r="E337" t="str">
            <v>Emma Ticonipa</v>
          </cell>
          <cell r="F337" t="str">
            <v>2183333 - 1635</v>
          </cell>
          <cell r="G337" t="str">
            <v>emma.ticonipa@economiayfinanzas.gob.bo</v>
          </cell>
        </row>
        <row r="338">
          <cell r="A338">
            <v>1326</v>
          </cell>
          <cell r="C338" t="str">
            <v>Gobierno Autónomo Municipal de Tolata</v>
          </cell>
          <cell r="D338" t="str">
            <v>Huascar Nova</v>
          </cell>
          <cell r="E338" t="str">
            <v>Emma Ticonipa</v>
          </cell>
          <cell r="F338" t="str">
            <v>2183333 - 1635</v>
          </cell>
          <cell r="G338" t="str">
            <v>emma.ticonipa@economiayfinanzas.gob.bo</v>
          </cell>
        </row>
        <row r="339">
          <cell r="A339">
            <v>1327</v>
          </cell>
          <cell r="C339" t="str">
            <v>Gobierno Autónomo Municipal de Capinota</v>
          </cell>
          <cell r="D339" t="str">
            <v>Huascar Nova</v>
          </cell>
          <cell r="E339" t="str">
            <v>Emma Ticonipa</v>
          </cell>
          <cell r="F339" t="str">
            <v>2183333 - 1635</v>
          </cell>
          <cell r="G339" t="str">
            <v>emma.ticonipa@economiayfinanzas.gob.bo</v>
          </cell>
        </row>
        <row r="340">
          <cell r="A340">
            <v>1328</v>
          </cell>
          <cell r="C340" t="str">
            <v>Gobierno Autónomo Municipal de Santivañez</v>
          </cell>
          <cell r="D340" t="str">
            <v>Huascar Nova</v>
          </cell>
          <cell r="E340" t="str">
            <v>Emma Ticonipa</v>
          </cell>
          <cell r="F340" t="str">
            <v>2183333 - 1635</v>
          </cell>
          <cell r="G340" t="str">
            <v>emma.ticonipa@economiayfinanzas.gob.bo</v>
          </cell>
        </row>
        <row r="341">
          <cell r="A341">
            <v>1329</v>
          </cell>
          <cell r="C341" t="str">
            <v>Gobierno Autónomo Municipal de Sicaya</v>
          </cell>
          <cell r="D341" t="str">
            <v>Huascar Nova</v>
          </cell>
          <cell r="E341" t="str">
            <v>Emma Ticonipa</v>
          </cell>
          <cell r="F341" t="str">
            <v>2183333 - 1635</v>
          </cell>
          <cell r="G341" t="str">
            <v>emma.ticonipa@economiayfinanzas.gob.bo</v>
          </cell>
        </row>
        <row r="342">
          <cell r="A342">
            <v>1330</v>
          </cell>
          <cell r="C342" t="str">
            <v>Gobierno Autónomo Municipal de Tapacari</v>
          </cell>
          <cell r="D342" t="str">
            <v>Huascar Nova</v>
          </cell>
          <cell r="E342" t="str">
            <v>Emma Ticonipa</v>
          </cell>
          <cell r="F342" t="str">
            <v>2183333 - 1635</v>
          </cell>
          <cell r="G342" t="str">
            <v>emma.ticonipa@economiayfinanzas.gob.bo</v>
          </cell>
        </row>
        <row r="343">
          <cell r="A343">
            <v>1331</v>
          </cell>
          <cell r="C343" t="str">
            <v>Gobierno Autónomo Municipal de Totora</v>
          </cell>
          <cell r="D343" t="str">
            <v>Huascar Nova</v>
          </cell>
          <cell r="E343" t="str">
            <v>Emma Ticonipa</v>
          </cell>
          <cell r="F343" t="str">
            <v>2183333 - 1635</v>
          </cell>
          <cell r="G343" t="str">
            <v>emma.ticonipa@economiayfinanzas.gob.bo</v>
          </cell>
        </row>
        <row r="344">
          <cell r="A344">
            <v>1332</v>
          </cell>
          <cell r="C344" t="str">
            <v>Gobierno Autónomo Municipal de Pojo</v>
          </cell>
          <cell r="D344" t="str">
            <v>Huascar Nova</v>
          </cell>
          <cell r="E344" t="str">
            <v>Emma Ticonipa</v>
          </cell>
          <cell r="F344" t="str">
            <v>2183333 - 1635</v>
          </cell>
          <cell r="G344" t="str">
            <v>emma.ticonipa@economiayfinanzas.gob.bo</v>
          </cell>
        </row>
        <row r="345">
          <cell r="A345">
            <v>1333</v>
          </cell>
          <cell r="C345" t="str">
            <v>Gobierno Autónomo Municipal de Pocona</v>
          </cell>
          <cell r="D345" t="str">
            <v>Huascar Nova</v>
          </cell>
          <cell r="E345" t="str">
            <v>Emma Ticonipa</v>
          </cell>
          <cell r="F345" t="str">
            <v>2183333 - 1635</v>
          </cell>
          <cell r="G345" t="str">
            <v>emma.ticonipa@economiayfinanzas.gob.bo</v>
          </cell>
        </row>
        <row r="346">
          <cell r="A346">
            <v>1334</v>
          </cell>
          <cell r="C346" t="str">
            <v>Gobierno Autónomo Municipal de Chimoré</v>
          </cell>
          <cell r="D346" t="str">
            <v>Huascar Nova</v>
          </cell>
          <cell r="E346" t="str">
            <v>Emma Ticonipa</v>
          </cell>
          <cell r="F346" t="str">
            <v>2183333 - 1635</v>
          </cell>
          <cell r="G346" t="str">
            <v>emma.ticonipa@economiayfinanzas.gob.bo</v>
          </cell>
        </row>
        <row r="347">
          <cell r="A347">
            <v>1335</v>
          </cell>
          <cell r="C347" t="str">
            <v>Gobierno Autónomo Municipal de Puerto Villarroel</v>
          </cell>
          <cell r="D347" t="str">
            <v>Huascar Nova</v>
          </cell>
          <cell r="E347" t="str">
            <v>Emma Ticonipa</v>
          </cell>
          <cell r="F347" t="str">
            <v>2183333 - 1635</v>
          </cell>
          <cell r="G347" t="str">
            <v>emma.ticonipa@economiayfinanzas.gob.bo</v>
          </cell>
        </row>
        <row r="348">
          <cell r="A348">
            <v>1336</v>
          </cell>
          <cell r="C348" t="str">
            <v>Gobierno Autónomo Municipal de Arani</v>
          </cell>
          <cell r="D348" t="str">
            <v>Huascar Nova</v>
          </cell>
          <cell r="E348" t="str">
            <v>Emma Ticonipa</v>
          </cell>
          <cell r="F348" t="str">
            <v>2183333 - 1635</v>
          </cell>
          <cell r="G348" t="str">
            <v>emma.ticonipa@economiayfinanzas.gob.bo</v>
          </cell>
        </row>
        <row r="349">
          <cell r="A349">
            <v>1337</v>
          </cell>
          <cell r="C349" t="str">
            <v>Gobierno Autónomo Municipal de Vacas</v>
          </cell>
          <cell r="D349" t="str">
            <v>Huascar Nova</v>
          </cell>
          <cell r="E349" t="str">
            <v>Emma Ticonipa</v>
          </cell>
          <cell r="F349" t="str">
            <v>2183333 - 1635</v>
          </cell>
          <cell r="G349" t="str">
            <v>emma.ticonipa@economiayfinanzas.gob.bo</v>
          </cell>
        </row>
        <row r="350">
          <cell r="A350">
            <v>1338</v>
          </cell>
          <cell r="C350" t="str">
            <v>Gobierno Autónomo Municipal de Arque</v>
          </cell>
          <cell r="D350" t="str">
            <v>Huascar Nova</v>
          </cell>
          <cell r="E350" t="str">
            <v>Emma Ticonipa</v>
          </cell>
          <cell r="F350" t="str">
            <v>2183333 - 1635</v>
          </cell>
          <cell r="G350" t="str">
            <v>emma.ticonipa@economiayfinanzas.gob.bo</v>
          </cell>
        </row>
        <row r="351">
          <cell r="A351">
            <v>1339</v>
          </cell>
          <cell r="C351" t="str">
            <v>Gobierno Autónomo Municipal de Tacopaya</v>
          </cell>
          <cell r="D351" t="str">
            <v>Huascar Nova</v>
          </cell>
          <cell r="E351" t="str">
            <v>Emma Ticonipa</v>
          </cell>
          <cell r="F351" t="str">
            <v>2183333 - 1635</v>
          </cell>
          <cell r="G351" t="str">
            <v>emma.ticonipa@economiayfinanzas.gob.bo</v>
          </cell>
        </row>
        <row r="352">
          <cell r="A352">
            <v>1340</v>
          </cell>
          <cell r="C352" t="str">
            <v>Gobierno Autónomo Municipal de Bolivar</v>
          </cell>
          <cell r="D352" t="str">
            <v>Huascar Nova</v>
          </cell>
          <cell r="E352" t="str">
            <v>Emma Ticonipa</v>
          </cell>
          <cell r="F352" t="str">
            <v>2183333 - 1635</v>
          </cell>
          <cell r="G352" t="str">
            <v>emma.ticonipa@economiayfinanzas.gob.bo</v>
          </cell>
        </row>
        <row r="353">
          <cell r="A353">
            <v>1341</v>
          </cell>
          <cell r="C353" t="str">
            <v>Gobierno Autónomo Municipal de Tiraque</v>
          </cell>
          <cell r="D353" t="str">
            <v>Huascar Nova</v>
          </cell>
          <cell r="E353" t="str">
            <v>Emma Ticonipa</v>
          </cell>
          <cell r="F353" t="str">
            <v>2183333 - 1635</v>
          </cell>
          <cell r="G353" t="str">
            <v>emma.ticonipa@economiayfinanzas.gob.bo</v>
          </cell>
        </row>
        <row r="354">
          <cell r="A354">
            <v>1342</v>
          </cell>
          <cell r="C354" t="str">
            <v>Gobierno Autónomo Municipal de Mizque</v>
          </cell>
          <cell r="D354" t="str">
            <v>Huascar Nova</v>
          </cell>
          <cell r="E354" t="str">
            <v>Emma Ticonipa</v>
          </cell>
          <cell r="F354" t="str">
            <v>2183333 - 1635</v>
          </cell>
          <cell r="G354" t="str">
            <v>emma.ticonipa@economiayfinanzas.gob.bo</v>
          </cell>
        </row>
        <row r="355">
          <cell r="A355">
            <v>1343</v>
          </cell>
          <cell r="C355" t="str">
            <v>Gobierno Autónomo Municipal de Vila Vila</v>
          </cell>
          <cell r="D355" t="str">
            <v>Huascar Nova</v>
          </cell>
          <cell r="E355" t="str">
            <v>Emma Ticonipa</v>
          </cell>
          <cell r="F355" t="str">
            <v>2183333 - 1635</v>
          </cell>
          <cell r="G355" t="str">
            <v>emma.ticonipa@economiayfinanzas.gob.bo</v>
          </cell>
        </row>
        <row r="356">
          <cell r="A356">
            <v>1344</v>
          </cell>
          <cell r="C356" t="str">
            <v>Gobierno Autónomo Municipal de Alalay</v>
          </cell>
          <cell r="D356" t="str">
            <v>Huascar Nova</v>
          </cell>
          <cell r="E356" t="str">
            <v>Emma Ticonipa</v>
          </cell>
          <cell r="F356" t="str">
            <v>2183333 - 1635</v>
          </cell>
          <cell r="G356" t="str">
            <v>emma.ticonipa@economiayfinanzas.gob.bo</v>
          </cell>
        </row>
        <row r="357">
          <cell r="A357">
            <v>1345</v>
          </cell>
          <cell r="C357" t="str">
            <v>Gobierno Autónomo Municipal de Entre Rios</v>
          </cell>
          <cell r="D357" t="str">
            <v>Huascar Nova</v>
          </cell>
          <cell r="E357" t="str">
            <v>Emma Ticonipa</v>
          </cell>
          <cell r="F357" t="str">
            <v>2183333 - 1635</v>
          </cell>
          <cell r="G357" t="str">
            <v>emma.ticonipa@economiayfinanzas.gob.bo</v>
          </cell>
        </row>
        <row r="358">
          <cell r="A358">
            <v>1346</v>
          </cell>
          <cell r="C358" t="str">
            <v>Gobierno Autónomo Municipal de Cocapata</v>
          </cell>
          <cell r="D358" t="str">
            <v>Huascar Nova</v>
          </cell>
          <cell r="E358" t="str">
            <v>Emma Ticonipa</v>
          </cell>
          <cell r="F358" t="str">
            <v>2183333 - 1635</v>
          </cell>
          <cell r="G358" t="str">
            <v>emma.ticonipa@economiayfinanzas.gob.bo</v>
          </cell>
        </row>
        <row r="359">
          <cell r="A359">
            <v>1347</v>
          </cell>
          <cell r="C359" t="str">
            <v>Gobierno Autónomo Municipal de Shinahota</v>
          </cell>
          <cell r="D359" t="str">
            <v>Huascar Nova</v>
          </cell>
          <cell r="E359" t="str">
            <v>Emma Ticonipa</v>
          </cell>
          <cell r="F359" t="str">
            <v>2183333 - 1635</v>
          </cell>
          <cell r="G359" t="str">
            <v>emma.ticonipa@economiayfinanzas.gob.bo</v>
          </cell>
        </row>
        <row r="360">
          <cell r="A360">
            <v>1401</v>
          </cell>
          <cell r="C360" t="str">
            <v>Gobierno Autónomo Municipal de Oruro</v>
          </cell>
          <cell r="D360" t="str">
            <v>Huascar Nova</v>
          </cell>
          <cell r="E360" t="str">
            <v>Emma Ticonipa</v>
          </cell>
          <cell r="F360" t="str">
            <v>2183333 - 1635</v>
          </cell>
          <cell r="G360" t="str">
            <v>emma.ticonipa@economiayfinanzas.gob.bo</v>
          </cell>
        </row>
        <row r="361">
          <cell r="A361">
            <v>1402</v>
          </cell>
          <cell r="C361" t="str">
            <v>Gobierno Autónomo Municipal de Caracollo</v>
          </cell>
          <cell r="D361" t="str">
            <v>Huascar Nova</v>
          </cell>
          <cell r="E361" t="str">
            <v>Emma Ticonipa</v>
          </cell>
          <cell r="F361" t="str">
            <v>2183333 - 1635</v>
          </cell>
          <cell r="G361" t="str">
            <v>emma.ticonipa@economiayfinanzas.gob.bo</v>
          </cell>
        </row>
        <row r="362">
          <cell r="A362">
            <v>1403</v>
          </cell>
          <cell r="C362" t="str">
            <v>Gobierno Autónomo Municipal de El Choro</v>
          </cell>
          <cell r="D362" t="str">
            <v>Huascar Nova</v>
          </cell>
          <cell r="E362" t="str">
            <v>Emma Ticonipa</v>
          </cell>
          <cell r="F362" t="str">
            <v>2183333 - 1635</v>
          </cell>
          <cell r="G362" t="str">
            <v>emma.ticonipa@economiayfinanzas.gob.bo</v>
          </cell>
        </row>
        <row r="363">
          <cell r="A363">
            <v>1404</v>
          </cell>
          <cell r="C363" t="str">
            <v>Gobierno Autónomo Municipal de Challapata</v>
          </cell>
          <cell r="D363" t="str">
            <v>Huascar Nova</v>
          </cell>
          <cell r="E363" t="str">
            <v>Emma Ticonipa</v>
          </cell>
          <cell r="F363" t="str">
            <v>2183333 - 1635</v>
          </cell>
          <cell r="G363" t="str">
            <v>emma.ticonipa@economiayfinanzas.gob.bo</v>
          </cell>
        </row>
        <row r="364">
          <cell r="A364">
            <v>1405</v>
          </cell>
          <cell r="C364" t="str">
            <v>Gobierno Autónomo Municipal de Santuario de Quillacas</v>
          </cell>
          <cell r="D364" t="str">
            <v>Huascar Nova</v>
          </cell>
          <cell r="E364" t="str">
            <v>Emma Ticonipa</v>
          </cell>
          <cell r="F364" t="str">
            <v>2183333 - 1635</v>
          </cell>
          <cell r="G364" t="str">
            <v>emma.ticonipa@economiayfinanzas.gob.bo</v>
          </cell>
        </row>
        <row r="365">
          <cell r="A365">
            <v>1406</v>
          </cell>
          <cell r="C365" t="str">
            <v>Gobierno Autónomo Municipal de Huanuni</v>
          </cell>
          <cell r="D365" t="str">
            <v>Huascar Nova</v>
          </cell>
          <cell r="E365" t="str">
            <v>Emma Ticonipa</v>
          </cell>
          <cell r="F365" t="str">
            <v>2183333 - 1635</v>
          </cell>
          <cell r="G365" t="str">
            <v>emma.ticonipa@economiayfinanzas.gob.bo</v>
          </cell>
        </row>
        <row r="366">
          <cell r="A366">
            <v>1407</v>
          </cell>
          <cell r="C366" t="str">
            <v>Gobierno Autónomo Municipal de Machacamarca</v>
          </cell>
          <cell r="D366" t="str">
            <v>Huascar Nova</v>
          </cell>
          <cell r="E366" t="str">
            <v>Emma Ticonipa</v>
          </cell>
          <cell r="F366" t="str">
            <v>2183333 - 1635</v>
          </cell>
          <cell r="G366" t="str">
            <v>emma.ticonipa@economiayfinanzas.gob.bo</v>
          </cell>
        </row>
        <row r="367">
          <cell r="A367">
            <v>1408</v>
          </cell>
          <cell r="C367" t="str">
            <v>Gobierno Autónomo Municipal de Poopó (Villa Poopó)</v>
          </cell>
          <cell r="D367" t="str">
            <v>Huascar Nova</v>
          </cell>
          <cell r="E367" t="str">
            <v>Emma Ticonipa</v>
          </cell>
          <cell r="F367" t="str">
            <v>2183333 - 1635</v>
          </cell>
          <cell r="G367" t="str">
            <v>emma.ticonipa@economiayfinanzas.gob.bo</v>
          </cell>
        </row>
        <row r="368">
          <cell r="A368">
            <v>1409</v>
          </cell>
          <cell r="C368" t="str">
            <v>Gobierno Autónomo Municipal de Pazña</v>
          </cell>
          <cell r="D368" t="str">
            <v>Huascar Nova</v>
          </cell>
          <cell r="E368" t="str">
            <v>Emma Ticonipa</v>
          </cell>
          <cell r="F368" t="str">
            <v>2183333 - 1635</v>
          </cell>
          <cell r="G368" t="str">
            <v>emma.ticonipa@economiayfinanzas.gob.bo</v>
          </cell>
        </row>
        <row r="369">
          <cell r="A369">
            <v>1410</v>
          </cell>
          <cell r="C369" t="str">
            <v>Gobierno Autónomo Municipal de Antequera</v>
          </cell>
          <cell r="D369" t="str">
            <v>Huascar Nova</v>
          </cell>
          <cell r="E369" t="str">
            <v>Emma Ticonipa</v>
          </cell>
          <cell r="F369" t="str">
            <v>2183333 - 1635</v>
          </cell>
          <cell r="G369" t="str">
            <v>emma.ticonipa@economiayfinanzas.gob.bo</v>
          </cell>
        </row>
        <row r="370">
          <cell r="A370">
            <v>1411</v>
          </cell>
          <cell r="C370" t="str">
            <v>Gobierno Autónomo Municipal de Eucaliptus</v>
          </cell>
          <cell r="D370" t="str">
            <v>Huascar Nova</v>
          </cell>
          <cell r="E370" t="str">
            <v>Emma Ticonipa</v>
          </cell>
          <cell r="F370" t="str">
            <v>2183333 - 1635</v>
          </cell>
          <cell r="G370" t="str">
            <v>emma.ticonipa@economiayfinanzas.gob.bo</v>
          </cell>
        </row>
        <row r="371">
          <cell r="A371">
            <v>1412</v>
          </cell>
          <cell r="C371" t="str">
            <v>Gobierno Autónomo Municipal de Santiago de Huari</v>
          </cell>
          <cell r="D371" t="str">
            <v>Huascar Nova</v>
          </cell>
          <cell r="E371" t="str">
            <v>Emma Ticonipa</v>
          </cell>
          <cell r="F371" t="str">
            <v>2183333 - 1635</v>
          </cell>
          <cell r="G371" t="str">
            <v>emma.ticonipa@economiayfinanzas.gob.bo</v>
          </cell>
        </row>
        <row r="372">
          <cell r="A372">
            <v>1413</v>
          </cell>
          <cell r="C372" t="str">
            <v>Gobierno Autónomo Municipal de Totora</v>
          </cell>
          <cell r="D372" t="str">
            <v>Huascar Nova</v>
          </cell>
          <cell r="E372" t="str">
            <v>Emma Ticonipa</v>
          </cell>
          <cell r="F372" t="str">
            <v>2183333 - 1635</v>
          </cell>
          <cell r="G372" t="str">
            <v>emma.ticonipa@economiayfinanzas.gob.bo</v>
          </cell>
        </row>
        <row r="373">
          <cell r="A373">
            <v>1414</v>
          </cell>
          <cell r="C373" t="str">
            <v>Gobierno Autónomo Municipal de Corque</v>
          </cell>
          <cell r="D373" t="str">
            <v>Huascar Nova</v>
          </cell>
          <cell r="E373" t="str">
            <v>Emma Ticonipa</v>
          </cell>
          <cell r="F373" t="str">
            <v>2183333 - 1635</v>
          </cell>
          <cell r="G373" t="str">
            <v>emma.ticonipa@economiayfinanzas.gob.bo</v>
          </cell>
        </row>
        <row r="374">
          <cell r="A374">
            <v>1415</v>
          </cell>
          <cell r="C374" t="str">
            <v>Gobierno Autónomo Municipal de Choquecota</v>
          </cell>
          <cell r="D374" t="str">
            <v>Huascar Nova</v>
          </cell>
          <cell r="E374" t="str">
            <v>Emma Ticonipa</v>
          </cell>
          <cell r="F374" t="str">
            <v>2183333 - 1635</v>
          </cell>
          <cell r="G374" t="str">
            <v>emma.ticonipa@economiayfinanzas.gob.bo</v>
          </cell>
        </row>
        <row r="375">
          <cell r="A375">
            <v>1416</v>
          </cell>
          <cell r="C375" t="str">
            <v>Gobierno Autónomo Municipal de Curahuara de Carangas</v>
          </cell>
          <cell r="D375" t="str">
            <v>Huascar Nova</v>
          </cell>
          <cell r="E375" t="str">
            <v>Emma Ticonipa</v>
          </cell>
          <cell r="F375" t="str">
            <v>2183333 - 1635</v>
          </cell>
          <cell r="G375" t="str">
            <v>emma.ticonipa@economiayfinanzas.gob.bo</v>
          </cell>
        </row>
        <row r="376">
          <cell r="A376">
            <v>1417</v>
          </cell>
          <cell r="C376" t="str">
            <v>Gobierno Autónomo Municipal de Turco</v>
          </cell>
          <cell r="D376" t="str">
            <v>Huascar Nova</v>
          </cell>
          <cell r="E376" t="str">
            <v>Emma Ticonipa</v>
          </cell>
          <cell r="F376" t="str">
            <v>2183333 - 1635</v>
          </cell>
          <cell r="G376" t="str">
            <v>emma.ticonipa@economiayfinanzas.gob.bo</v>
          </cell>
        </row>
        <row r="377">
          <cell r="A377">
            <v>1418</v>
          </cell>
          <cell r="C377" t="str">
            <v>Gobierno Autónomo Municipal de Huachacalla</v>
          </cell>
          <cell r="D377" t="str">
            <v>Huascar Nova</v>
          </cell>
          <cell r="E377" t="str">
            <v>Emma Ticonipa</v>
          </cell>
          <cell r="F377" t="str">
            <v>2183333 - 1635</v>
          </cell>
          <cell r="G377" t="str">
            <v>emma.ticonipa@economiayfinanzas.gob.bo</v>
          </cell>
        </row>
        <row r="378">
          <cell r="A378">
            <v>1419</v>
          </cell>
          <cell r="C378" t="str">
            <v>Gobierno Autónomo Municipal de Escara</v>
          </cell>
          <cell r="D378" t="str">
            <v>Huascar Nova</v>
          </cell>
          <cell r="E378" t="str">
            <v>Emma Ticonipa</v>
          </cell>
          <cell r="F378" t="str">
            <v>2183333 - 1635</v>
          </cell>
          <cell r="G378" t="str">
            <v>emma.ticonipa@economiayfinanzas.gob.bo</v>
          </cell>
        </row>
        <row r="379">
          <cell r="A379">
            <v>1420</v>
          </cell>
          <cell r="C379" t="str">
            <v>Gobierno Autónomo Municipal de Cruz de Machacamarca</v>
          </cell>
          <cell r="D379" t="str">
            <v>Huascar Nova</v>
          </cell>
          <cell r="E379" t="str">
            <v>Emma Ticonipa</v>
          </cell>
          <cell r="F379" t="str">
            <v>2183333 - 1635</v>
          </cell>
          <cell r="G379" t="str">
            <v>emma.ticonipa@economiayfinanzas.gob.bo</v>
          </cell>
        </row>
        <row r="380">
          <cell r="A380">
            <v>1421</v>
          </cell>
          <cell r="C380" t="str">
            <v>Gobierno Autónomo Municipal de Yunguyo de Litoral</v>
          </cell>
          <cell r="D380" t="str">
            <v>Huascar Nova</v>
          </cell>
          <cell r="E380" t="str">
            <v>Emma Ticonipa</v>
          </cell>
          <cell r="F380" t="str">
            <v>2183333 - 1635</v>
          </cell>
          <cell r="G380" t="str">
            <v>emma.ticonipa@economiayfinanzas.gob.bo</v>
          </cell>
        </row>
        <row r="381">
          <cell r="A381">
            <v>1422</v>
          </cell>
          <cell r="C381" t="str">
            <v>Gobierno Autónomo Municipal de Esmeralda</v>
          </cell>
          <cell r="D381" t="str">
            <v>Huascar Nova</v>
          </cell>
          <cell r="E381" t="str">
            <v>Emma Ticonipa</v>
          </cell>
          <cell r="F381" t="str">
            <v>2183333 - 1635</v>
          </cell>
          <cell r="G381" t="str">
            <v>emma.ticonipa@economiayfinanzas.gob.bo</v>
          </cell>
        </row>
        <row r="382">
          <cell r="A382">
            <v>1423</v>
          </cell>
          <cell r="C382" t="str">
            <v>Gobierno Autónomo Municipal de Toledo</v>
          </cell>
          <cell r="D382" t="str">
            <v>Huascar Nova</v>
          </cell>
          <cell r="E382" t="str">
            <v>Emma Ticonipa</v>
          </cell>
          <cell r="F382" t="str">
            <v>2183333 - 1635</v>
          </cell>
          <cell r="G382" t="str">
            <v>emma.ticonipa@economiayfinanzas.gob.bo</v>
          </cell>
        </row>
        <row r="383">
          <cell r="A383">
            <v>1424</v>
          </cell>
          <cell r="C383" t="str">
            <v>Gobierno Autónomo Municipal de Andamarca (Santiago de Andamarca)</v>
          </cell>
          <cell r="D383" t="str">
            <v>Huascar Nova</v>
          </cell>
          <cell r="E383" t="str">
            <v>Emma Ticonipa</v>
          </cell>
          <cell r="F383" t="str">
            <v>2183333 - 1635</v>
          </cell>
          <cell r="G383" t="str">
            <v>emma.ticonipa@economiayfinanzas.gob.bo</v>
          </cell>
        </row>
        <row r="384">
          <cell r="A384">
            <v>1425</v>
          </cell>
          <cell r="C384" t="str">
            <v>Gobierno Autónomo Municipal de Belén de Andamarca</v>
          </cell>
          <cell r="D384" t="str">
            <v>Huascar Nova</v>
          </cell>
          <cell r="E384" t="str">
            <v>Emma Ticonipa</v>
          </cell>
          <cell r="F384" t="str">
            <v>2183333 - 1635</v>
          </cell>
          <cell r="G384" t="str">
            <v>emma.ticonipa@economiayfinanzas.gob.bo</v>
          </cell>
        </row>
        <row r="385">
          <cell r="A385">
            <v>1426</v>
          </cell>
          <cell r="C385" t="str">
            <v>Gobierno Autónomo Municipal de Salinas de G. Mendoza</v>
          </cell>
          <cell r="D385" t="str">
            <v>Huascar Nova</v>
          </cell>
          <cell r="E385" t="str">
            <v>Emma Ticonipa</v>
          </cell>
          <cell r="F385" t="str">
            <v>2183333 - 1635</v>
          </cell>
          <cell r="G385" t="str">
            <v>emma.ticonipa@economiayfinanzas.gob.bo</v>
          </cell>
        </row>
        <row r="386">
          <cell r="A386">
            <v>1427</v>
          </cell>
          <cell r="C386" t="str">
            <v>Gobierno Autónomo Municipal de Pampa Aullagas</v>
          </cell>
          <cell r="D386" t="str">
            <v>Huascar Nova</v>
          </cell>
          <cell r="E386" t="str">
            <v>Emma Ticonipa</v>
          </cell>
          <cell r="F386" t="str">
            <v>2183333 - 1635</v>
          </cell>
          <cell r="G386" t="str">
            <v>emma.ticonipa@economiayfinanzas.gob.bo</v>
          </cell>
        </row>
        <row r="387">
          <cell r="A387">
            <v>1428</v>
          </cell>
          <cell r="C387" t="str">
            <v>Gobierno Autónomo Municipal de La Rivera</v>
          </cell>
          <cell r="D387" t="str">
            <v>Huascar Nova</v>
          </cell>
          <cell r="E387" t="str">
            <v>Emma Ticonipa</v>
          </cell>
          <cell r="F387" t="str">
            <v>2183333 - 1635</v>
          </cell>
          <cell r="G387" t="str">
            <v>emma.ticonipa@economiayfinanzas.gob.bo</v>
          </cell>
        </row>
        <row r="388">
          <cell r="A388">
            <v>1429</v>
          </cell>
          <cell r="C388" t="str">
            <v>Gobierno Autónomo Municipal de Todos Santos</v>
          </cell>
          <cell r="D388" t="str">
            <v>Huascar Nova</v>
          </cell>
          <cell r="E388" t="str">
            <v>Emma Ticonipa</v>
          </cell>
          <cell r="F388" t="str">
            <v>2183333 - 1635</v>
          </cell>
          <cell r="G388" t="str">
            <v>emma.ticonipa@economiayfinanzas.gob.bo</v>
          </cell>
        </row>
        <row r="389">
          <cell r="A389">
            <v>1430</v>
          </cell>
          <cell r="C389" t="str">
            <v>Gobierno Autónomo Municipal de Carangas</v>
          </cell>
          <cell r="D389" t="str">
            <v>Huascar Nova</v>
          </cell>
          <cell r="E389" t="str">
            <v>Emma Ticonipa</v>
          </cell>
          <cell r="F389" t="str">
            <v>2183333 - 1635</v>
          </cell>
          <cell r="G389" t="str">
            <v>emma.ticonipa@economiayfinanzas.gob.bo</v>
          </cell>
        </row>
        <row r="390">
          <cell r="A390">
            <v>1431</v>
          </cell>
          <cell r="C390" t="str">
            <v>Gobierno Autónomo Municipal de Sabaya</v>
          </cell>
          <cell r="D390" t="str">
            <v>Huascar Nova</v>
          </cell>
          <cell r="E390" t="str">
            <v>Emma Ticonipa</v>
          </cell>
          <cell r="F390" t="str">
            <v>2183333 - 1635</v>
          </cell>
          <cell r="G390" t="str">
            <v>emma.ticonipa@economiayfinanzas.gob.bo</v>
          </cell>
        </row>
        <row r="391">
          <cell r="A391">
            <v>1432</v>
          </cell>
          <cell r="C391" t="str">
            <v>Gobierno Autónomo Municipal de Coipasa</v>
          </cell>
          <cell r="D391" t="str">
            <v>Huascar Nova</v>
          </cell>
          <cell r="E391" t="str">
            <v>Emma Ticonipa</v>
          </cell>
          <cell r="F391" t="str">
            <v>2183333 - 1635</v>
          </cell>
          <cell r="G391" t="str">
            <v>emma.ticonipa@economiayfinanzas.gob.bo</v>
          </cell>
        </row>
        <row r="392">
          <cell r="A392">
            <v>1434</v>
          </cell>
          <cell r="C392" t="str">
            <v>Gobierno Autónomo Municipal de Huayllamarca (Santiago de Huayllamarca)</v>
          </cell>
          <cell r="D392" t="str">
            <v>Huascar Nova</v>
          </cell>
          <cell r="E392" t="str">
            <v>Emma Ticonipa</v>
          </cell>
          <cell r="F392" t="str">
            <v>2183333 - 1635</v>
          </cell>
          <cell r="G392" t="str">
            <v>emma.ticonipa@economiayfinanzas.gob.bo</v>
          </cell>
        </row>
        <row r="393">
          <cell r="A393">
            <v>1435</v>
          </cell>
          <cell r="C393" t="str">
            <v>Gobierno Autónomo Municipal de Soracachi</v>
          </cell>
          <cell r="D393" t="str">
            <v>Huascar Nova</v>
          </cell>
          <cell r="E393" t="str">
            <v>Emma Ticonipa</v>
          </cell>
          <cell r="F393" t="str">
            <v>2183333 - 1635</v>
          </cell>
          <cell r="G393" t="str">
            <v>emma.ticonipa@economiayfinanzas.gob.bo</v>
          </cell>
        </row>
        <row r="394">
          <cell r="A394">
            <v>1501</v>
          </cell>
          <cell r="C394" t="str">
            <v>Gobierno Autónomo Municipal de Potosí</v>
          </cell>
          <cell r="D394" t="str">
            <v>Huascar Nova</v>
          </cell>
          <cell r="E394" t="str">
            <v>Emma Ticonipa</v>
          </cell>
          <cell r="F394" t="str">
            <v>2183333 - 1635</v>
          </cell>
          <cell r="G394" t="str">
            <v>emma.ticonipa@economiayfinanzas.gob.bo</v>
          </cell>
        </row>
        <row r="395">
          <cell r="A395">
            <v>1502</v>
          </cell>
          <cell r="C395" t="str">
            <v>Gobierno Autónomo Municipal de Tinguipaya</v>
          </cell>
          <cell r="D395" t="str">
            <v>Huascar Nova</v>
          </cell>
          <cell r="E395" t="str">
            <v>Emma Ticonipa</v>
          </cell>
          <cell r="F395" t="str">
            <v>2183333 - 1635</v>
          </cell>
          <cell r="G395" t="str">
            <v>emma.ticonipa@economiayfinanzas.gob.bo</v>
          </cell>
        </row>
        <row r="396">
          <cell r="A396">
            <v>1503</v>
          </cell>
          <cell r="C396" t="str">
            <v>Gobierno Autónomo Municipal de Yocalla</v>
          </cell>
          <cell r="D396" t="str">
            <v>Huascar Nova</v>
          </cell>
          <cell r="E396" t="str">
            <v>Emma Ticonipa</v>
          </cell>
          <cell r="F396" t="str">
            <v>2183333 - 1635</v>
          </cell>
          <cell r="G396" t="str">
            <v>emma.ticonipa@economiayfinanzas.gob.bo</v>
          </cell>
        </row>
        <row r="397">
          <cell r="A397">
            <v>1504</v>
          </cell>
          <cell r="C397" t="str">
            <v>Gobierno Autónomo Municipal de Urmiri</v>
          </cell>
          <cell r="D397" t="str">
            <v>Huascar Nova</v>
          </cell>
          <cell r="E397" t="str">
            <v>Emma Ticonipa</v>
          </cell>
          <cell r="F397" t="str">
            <v>2183333 - 1635</v>
          </cell>
          <cell r="G397" t="str">
            <v>emma.ticonipa@economiayfinanzas.gob.bo</v>
          </cell>
        </row>
        <row r="398">
          <cell r="A398">
            <v>1505</v>
          </cell>
          <cell r="C398" t="str">
            <v>Gobierno Autónomo Municipal de Uncía</v>
          </cell>
          <cell r="D398" t="str">
            <v>Huascar Nova</v>
          </cell>
          <cell r="E398" t="str">
            <v>Emma Ticonipa</v>
          </cell>
          <cell r="F398" t="str">
            <v>2183333 - 1635</v>
          </cell>
          <cell r="G398" t="str">
            <v>emma.ticonipa@economiayfinanzas.gob.bo</v>
          </cell>
        </row>
        <row r="399">
          <cell r="A399">
            <v>1506</v>
          </cell>
          <cell r="C399" t="str">
            <v>Gobierno Autónomo Municipal de Chayanta</v>
          </cell>
          <cell r="D399" t="str">
            <v>Huascar Nova</v>
          </cell>
          <cell r="E399" t="str">
            <v>Emma Ticonipa</v>
          </cell>
          <cell r="F399" t="str">
            <v>2183333 - 1635</v>
          </cell>
          <cell r="G399" t="str">
            <v>emma.ticonipa@economiayfinanzas.gob.bo</v>
          </cell>
        </row>
        <row r="400">
          <cell r="A400">
            <v>1507</v>
          </cell>
          <cell r="C400" t="str">
            <v>Gobierno Autónomo Municipal de Llallagua</v>
          </cell>
          <cell r="D400" t="str">
            <v>Huascar Nova</v>
          </cell>
          <cell r="E400" t="str">
            <v>Emma Ticonipa</v>
          </cell>
          <cell r="F400" t="str">
            <v>2183333 - 1635</v>
          </cell>
          <cell r="G400" t="str">
            <v>emma.ticonipa@economiayfinanzas.gob.bo</v>
          </cell>
        </row>
        <row r="401">
          <cell r="A401">
            <v>1508</v>
          </cell>
          <cell r="C401" t="str">
            <v>Gobierno Autónomo Municipal de Betanzos</v>
          </cell>
          <cell r="D401" t="str">
            <v>Huascar Nova</v>
          </cell>
          <cell r="E401" t="str">
            <v>Emma Ticonipa</v>
          </cell>
          <cell r="F401" t="str">
            <v>2183333 - 1635</v>
          </cell>
          <cell r="G401" t="str">
            <v>emma.ticonipa@economiayfinanzas.gob.bo</v>
          </cell>
        </row>
        <row r="402">
          <cell r="A402">
            <v>1509</v>
          </cell>
          <cell r="C402" t="str">
            <v>Gobierno Autónomo Municipal de Chaqui</v>
          </cell>
          <cell r="D402" t="str">
            <v>Huascar Nova</v>
          </cell>
          <cell r="E402" t="str">
            <v>Emma Ticonipa</v>
          </cell>
          <cell r="F402" t="str">
            <v>2183333 - 1635</v>
          </cell>
          <cell r="G402" t="str">
            <v>emma.ticonipa@economiayfinanzas.gob.bo</v>
          </cell>
        </row>
        <row r="403">
          <cell r="A403">
            <v>1510</v>
          </cell>
          <cell r="C403" t="str">
            <v>Gobierno Autónomo Municipal de Tacobamba</v>
          </cell>
          <cell r="D403" t="str">
            <v>Huascar Nova</v>
          </cell>
          <cell r="E403" t="str">
            <v>Emma Ticonipa</v>
          </cell>
          <cell r="F403" t="str">
            <v>2183333 - 1635</v>
          </cell>
          <cell r="G403" t="str">
            <v>emma.ticonipa@economiayfinanzas.gob.bo</v>
          </cell>
        </row>
        <row r="404">
          <cell r="A404">
            <v>1511</v>
          </cell>
          <cell r="C404" t="str">
            <v>Gobierno Autónomo Municipal de Colquechaca</v>
          </cell>
          <cell r="D404" t="str">
            <v>Huascar Nova</v>
          </cell>
          <cell r="E404" t="str">
            <v>Emma Ticonipa</v>
          </cell>
          <cell r="F404" t="str">
            <v>2183333 - 1635</v>
          </cell>
          <cell r="G404" t="str">
            <v>emma.ticonipa@economiayfinanzas.gob.bo</v>
          </cell>
        </row>
        <row r="405">
          <cell r="A405">
            <v>1512</v>
          </cell>
          <cell r="C405" t="str">
            <v>Gobierno Autónomo Municipal de Ravelo</v>
          </cell>
          <cell r="D405" t="str">
            <v>Huascar Nova</v>
          </cell>
          <cell r="E405" t="str">
            <v>Emma Ticonipa</v>
          </cell>
          <cell r="F405" t="str">
            <v>2183333 - 1635</v>
          </cell>
          <cell r="G405" t="str">
            <v>emma.ticonipa@economiayfinanzas.gob.bo</v>
          </cell>
        </row>
        <row r="406">
          <cell r="A406">
            <v>1513</v>
          </cell>
          <cell r="C406" t="str">
            <v>Gobierno Autónomo Municipal de Pocoata</v>
          </cell>
          <cell r="D406" t="str">
            <v>Huascar Nova</v>
          </cell>
          <cell r="E406" t="str">
            <v>Emma Ticonipa</v>
          </cell>
          <cell r="F406" t="str">
            <v>2183333 - 1635</v>
          </cell>
          <cell r="G406" t="str">
            <v>emma.ticonipa@economiayfinanzas.gob.bo</v>
          </cell>
        </row>
        <row r="407">
          <cell r="A407">
            <v>1514</v>
          </cell>
          <cell r="C407" t="str">
            <v>Gobierno Autónomo Municipal de Ocurí</v>
          </cell>
          <cell r="D407" t="str">
            <v>Huascar Nova</v>
          </cell>
          <cell r="E407" t="str">
            <v>Emma Ticonipa</v>
          </cell>
          <cell r="F407" t="str">
            <v>2183333 - 1635</v>
          </cell>
          <cell r="G407" t="str">
            <v>emma.ticonipa@economiayfinanzas.gob.bo</v>
          </cell>
        </row>
        <row r="408">
          <cell r="A408">
            <v>1515</v>
          </cell>
          <cell r="C408" t="str">
            <v>Gobierno Autónomo Municipal de San Pedro de Buena Vista</v>
          </cell>
          <cell r="D408" t="str">
            <v>Huascar Nova</v>
          </cell>
          <cell r="E408" t="str">
            <v>Emma Ticonipa</v>
          </cell>
          <cell r="F408" t="str">
            <v>2183333 - 1635</v>
          </cell>
          <cell r="G408" t="str">
            <v>emma.ticonipa@economiayfinanzas.gob.bo</v>
          </cell>
        </row>
        <row r="409">
          <cell r="A409">
            <v>1516</v>
          </cell>
          <cell r="C409" t="str">
            <v>Gobierno Autónomo Municipal de Toro Toro</v>
          </cell>
          <cell r="D409" t="str">
            <v>Huascar Nova</v>
          </cell>
          <cell r="E409" t="str">
            <v>Emma Ticonipa</v>
          </cell>
          <cell r="F409" t="str">
            <v>2183333 - 1635</v>
          </cell>
          <cell r="G409" t="str">
            <v>emma.ticonipa@economiayfinanzas.gob.bo</v>
          </cell>
        </row>
        <row r="410">
          <cell r="A410">
            <v>1517</v>
          </cell>
          <cell r="C410" t="str">
            <v>Gobierno Autónomo Municipal de Cotagaita</v>
          </cell>
          <cell r="D410" t="str">
            <v>Huascar Nova</v>
          </cell>
          <cell r="E410" t="str">
            <v>Emma Ticonipa</v>
          </cell>
          <cell r="F410" t="str">
            <v>2183333 - 1635</v>
          </cell>
          <cell r="G410" t="str">
            <v>emma.ticonipa@economiayfinanzas.gob.bo</v>
          </cell>
        </row>
        <row r="411">
          <cell r="A411">
            <v>1518</v>
          </cell>
          <cell r="C411" t="str">
            <v>Gobierno Autónomo Municipal de Vitichi</v>
          </cell>
          <cell r="D411" t="str">
            <v>Huascar Nova</v>
          </cell>
          <cell r="E411" t="str">
            <v>Emma Ticonipa</v>
          </cell>
          <cell r="F411" t="str">
            <v>2183333 - 1635</v>
          </cell>
          <cell r="G411" t="str">
            <v>emma.ticonipa@economiayfinanzas.gob.bo</v>
          </cell>
        </row>
        <row r="412">
          <cell r="A412">
            <v>1519</v>
          </cell>
          <cell r="C412" t="str">
            <v>Gobierno Autónomo Municipal de Tupiza</v>
          </cell>
          <cell r="D412" t="str">
            <v>Huascar Nova</v>
          </cell>
          <cell r="E412" t="str">
            <v>Emma Ticonipa</v>
          </cell>
          <cell r="F412" t="str">
            <v>2183333 - 1635</v>
          </cell>
          <cell r="G412" t="str">
            <v>emma.ticonipa@economiayfinanzas.gob.bo</v>
          </cell>
        </row>
        <row r="413">
          <cell r="A413">
            <v>1520</v>
          </cell>
          <cell r="C413" t="str">
            <v>Gobierno Autónomo Municipal de Atocha</v>
          </cell>
          <cell r="D413" t="str">
            <v>Huascar Nova</v>
          </cell>
          <cell r="E413" t="str">
            <v>Emma Ticonipa</v>
          </cell>
          <cell r="F413" t="str">
            <v>2183333 - 1635</v>
          </cell>
          <cell r="G413" t="str">
            <v>emma.ticonipa@economiayfinanzas.gob.bo</v>
          </cell>
        </row>
        <row r="414">
          <cell r="A414">
            <v>1521</v>
          </cell>
          <cell r="C414" t="str">
            <v>Gobierno Autónomo Municipal de Colcha"K" (Villa Martín)</v>
          </cell>
          <cell r="D414" t="str">
            <v>Huascar Nova</v>
          </cell>
          <cell r="E414" t="str">
            <v>Emma Ticonipa</v>
          </cell>
          <cell r="F414" t="str">
            <v>2183333 - 1635</v>
          </cell>
          <cell r="G414" t="str">
            <v>emma.ticonipa@economiayfinanzas.gob.bo</v>
          </cell>
        </row>
        <row r="415">
          <cell r="A415">
            <v>1522</v>
          </cell>
          <cell r="C415" t="str">
            <v>Gobierno Autónomo Municipal de San Pedro de Quemes</v>
          </cell>
          <cell r="D415" t="str">
            <v>Huascar Nova</v>
          </cell>
          <cell r="E415" t="str">
            <v>Emma Ticonipa</v>
          </cell>
          <cell r="F415" t="str">
            <v>2183333 - 1635</v>
          </cell>
          <cell r="G415" t="str">
            <v>emma.ticonipa@economiayfinanzas.gob.bo</v>
          </cell>
        </row>
        <row r="416">
          <cell r="A416">
            <v>1523</v>
          </cell>
          <cell r="C416" t="str">
            <v>Gobierno Autónomo Municipal de San Pablo de Lípez</v>
          </cell>
          <cell r="D416" t="str">
            <v>Huascar Nova</v>
          </cell>
          <cell r="E416" t="str">
            <v>Emma Ticonipa</v>
          </cell>
          <cell r="F416" t="str">
            <v>2183333 - 1635</v>
          </cell>
          <cell r="G416" t="str">
            <v>emma.ticonipa@economiayfinanzas.gob.bo</v>
          </cell>
        </row>
        <row r="417">
          <cell r="A417">
            <v>1524</v>
          </cell>
          <cell r="C417" t="str">
            <v>Gobierno Autónomo Municipal de Mojinete</v>
          </cell>
          <cell r="D417" t="str">
            <v>Huascar Nova</v>
          </cell>
          <cell r="E417" t="str">
            <v>Emma Ticonipa</v>
          </cell>
          <cell r="F417" t="str">
            <v>2183333 - 1635</v>
          </cell>
          <cell r="G417" t="str">
            <v>emma.ticonipa@economiayfinanzas.gob.bo</v>
          </cell>
        </row>
        <row r="418">
          <cell r="A418">
            <v>1525</v>
          </cell>
          <cell r="C418" t="str">
            <v>Gobierno Autónomo Municipal de San Antonio de Esmoruco</v>
          </cell>
          <cell r="D418" t="str">
            <v>Huascar Nova</v>
          </cell>
          <cell r="E418" t="str">
            <v>Emma Ticonipa</v>
          </cell>
          <cell r="F418" t="str">
            <v>2183333 - 1635</v>
          </cell>
          <cell r="G418" t="str">
            <v>emma.ticonipa@economiayfinanzas.gob.bo</v>
          </cell>
        </row>
        <row r="419">
          <cell r="A419">
            <v>1526</v>
          </cell>
          <cell r="C419" t="str">
            <v>Gobierno Autónomo Municipal de Sacaca (Villa de Sacaca)</v>
          </cell>
          <cell r="D419" t="str">
            <v>Huascar Nova</v>
          </cell>
          <cell r="E419" t="str">
            <v>Emma Ticonipa</v>
          </cell>
          <cell r="F419" t="str">
            <v>2183333 - 1635</v>
          </cell>
          <cell r="G419" t="str">
            <v>emma.ticonipa@economiayfinanzas.gob.bo</v>
          </cell>
        </row>
        <row r="420">
          <cell r="A420">
            <v>1527</v>
          </cell>
          <cell r="C420" t="str">
            <v>Gobierno Autónomo Municipal de Caripuyo</v>
          </cell>
          <cell r="D420" t="str">
            <v>Huascar Nova</v>
          </cell>
          <cell r="E420" t="str">
            <v>Emma Ticonipa</v>
          </cell>
          <cell r="F420" t="str">
            <v>2183333 - 1635</v>
          </cell>
          <cell r="G420" t="str">
            <v>emma.ticonipa@economiayfinanzas.gob.bo</v>
          </cell>
        </row>
        <row r="421">
          <cell r="A421">
            <v>1528</v>
          </cell>
          <cell r="C421" t="str">
            <v>Gobierno Autónomo Municipal de Puna (Villa Talavera)</v>
          </cell>
          <cell r="D421" t="str">
            <v>Huascar Nova</v>
          </cell>
          <cell r="E421" t="str">
            <v>Emma Ticonipa</v>
          </cell>
          <cell r="F421" t="str">
            <v>2183333 - 1635</v>
          </cell>
          <cell r="G421" t="str">
            <v>emma.ticonipa@economiayfinanzas.gob.bo</v>
          </cell>
        </row>
        <row r="422">
          <cell r="A422">
            <v>1529</v>
          </cell>
          <cell r="C422" t="str">
            <v>Gobierno Autónomo Municipal de Caiza "D"</v>
          </cell>
          <cell r="D422" t="str">
            <v>Huascar Nova</v>
          </cell>
          <cell r="E422" t="str">
            <v>Emma Ticonipa</v>
          </cell>
          <cell r="F422" t="str">
            <v>2183333 - 1635</v>
          </cell>
          <cell r="G422" t="str">
            <v>emma.ticonipa@economiayfinanzas.gob.bo</v>
          </cell>
        </row>
        <row r="423">
          <cell r="A423">
            <v>1530</v>
          </cell>
          <cell r="C423" t="str">
            <v>Gobierno Autónomo Municipal de Uyuni</v>
          </cell>
          <cell r="D423" t="str">
            <v>Huascar Nova</v>
          </cell>
          <cell r="E423" t="str">
            <v>Emma Ticonipa</v>
          </cell>
          <cell r="F423" t="str">
            <v>2183333 - 1635</v>
          </cell>
          <cell r="G423" t="str">
            <v>emma.ticonipa@economiayfinanzas.gob.bo</v>
          </cell>
        </row>
        <row r="424">
          <cell r="A424">
            <v>1531</v>
          </cell>
          <cell r="C424" t="str">
            <v>Gobierno Autónomo Municipal de Tomave</v>
          </cell>
          <cell r="D424" t="str">
            <v>Huascar Nova</v>
          </cell>
          <cell r="E424" t="str">
            <v>Emma Ticonipa</v>
          </cell>
          <cell r="F424" t="str">
            <v>2183333 - 1635</v>
          </cell>
          <cell r="G424" t="str">
            <v>emma.ticonipa@economiayfinanzas.gob.bo</v>
          </cell>
        </row>
        <row r="425">
          <cell r="A425">
            <v>1532</v>
          </cell>
          <cell r="C425" t="str">
            <v>Gobierno Autónomo Municipal de Porco</v>
          </cell>
          <cell r="D425" t="str">
            <v>Huascar Nova</v>
          </cell>
          <cell r="E425" t="str">
            <v>Emma Ticonipa</v>
          </cell>
          <cell r="F425" t="str">
            <v>2183333 - 1635</v>
          </cell>
          <cell r="G425" t="str">
            <v>emma.ticonipa@economiayfinanzas.gob.bo</v>
          </cell>
        </row>
        <row r="426">
          <cell r="A426">
            <v>1533</v>
          </cell>
          <cell r="C426" t="str">
            <v>Gobierno Autónomo Municipal de Arampampa</v>
          </cell>
          <cell r="D426" t="str">
            <v>Huascar Nova</v>
          </cell>
          <cell r="E426" t="str">
            <v>Emma Ticonipa</v>
          </cell>
          <cell r="F426" t="str">
            <v>2183333 - 1635</v>
          </cell>
          <cell r="G426" t="str">
            <v>emma.ticonipa@economiayfinanzas.gob.bo</v>
          </cell>
        </row>
        <row r="427">
          <cell r="A427">
            <v>1534</v>
          </cell>
          <cell r="C427" t="str">
            <v>Gobierno Autónomo Municipal de Acasio</v>
          </cell>
          <cell r="D427" t="str">
            <v>Huascar Nova</v>
          </cell>
          <cell r="E427" t="str">
            <v>Emma Ticonipa</v>
          </cell>
          <cell r="F427" t="str">
            <v>2183333 - 1635</v>
          </cell>
          <cell r="G427" t="str">
            <v>emma.ticonipa@economiayfinanzas.gob.bo</v>
          </cell>
        </row>
        <row r="428">
          <cell r="A428">
            <v>1535</v>
          </cell>
          <cell r="C428" t="str">
            <v>Gobierno Autónomo Municipal de Llica</v>
          </cell>
          <cell r="D428" t="str">
            <v>Huascar Nova</v>
          </cell>
          <cell r="E428" t="str">
            <v>Emma Ticonipa</v>
          </cell>
          <cell r="F428" t="str">
            <v>2183333 - 1635</v>
          </cell>
          <cell r="G428" t="str">
            <v>emma.ticonipa@economiayfinanzas.gob.bo</v>
          </cell>
        </row>
        <row r="429">
          <cell r="A429">
            <v>1536</v>
          </cell>
          <cell r="C429" t="str">
            <v>Gobierno Autónomo Municipal de Tahua</v>
          </cell>
          <cell r="D429" t="str">
            <v>Huascar Nova</v>
          </cell>
          <cell r="E429" t="str">
            <v>Emma Ticonipa</v>
          </cell>
          <cell r="F429" t="str">
            <v>2183333 - 1635</v>
          </cell>
          <cell r="G429" t="str">
            <v>emma.ticonipa@economiayfinanzas.gob.bo</v>
          </cell>
        </row>
        <row r="430">
          <cell r="A430">
            <v>1537</v>
          </cell>
          <cell r="C430" t="str">
            <v>Gobierno Autónomo Municipal de Villazón</v>
          </cell>
          <cell r="D430" t="str">
            <v>Huascar Nova</v>
          </cell>
          <cell r="E430" t="str">
            <v>Emma Ticonipa</v>
          </cell>
          <cell r="F430" t="str">
            <v>2183333 - 1635</v>
          </cell>
          <cell r="G430" t="str">
            <v>emma.ticonipa@economiayfinanzas.gob.bo</v>
          </cell>
        </row>
        <row r="431">
          <cell r="A431">
            <v>1538</v>
          </cell>
          <cell r="C431" t="str">
            <v>Gobierno Autónomo Municipal de San Agustín</v>
          </cell>
          <cell r="D431" t="str">
            <v>Huascar Nova</v>
          </cell>
          <cell r="E431" t="str">
            <v>Emma Ticonipa</v>
          </cell>
          <cell r="F431" t="str">
            <v>2183333 - 1635</v>
          </cell>
          <cell r="G431" t="str">
            <v>emma.ticonipa@economiayfinanzas.gob.bo</v>
          </cell>
        </row>
        <row r="432">
          <cell r="A432">
            <v>1539</v>
          </cell>
          <cell r="C432" t="str">
            <v>Gobierno Autónomo Municipal de Ckochas</v>
          </cell>
          <cell r="D432" t="str">
            <v>Huascar Nova</v>
          </cell>
          <cell r="E432" t="str">
            <v>Emma Ticonipa</v>
          </cell>
          <cell r="F432" t="str">
            <v>2183333 - 1635</v>
          </cell>
          <cell r="G432" t="str">
            <v>emma.ticonipa@economiayfinanzas.gob.bo</v>
          </cell>
        </row>
        <row r="433">
          <cell r="A433">
            <v>1540</v>
          </cell>
          <cell r="C433" t="str">
            <v>Gobierno Autónomo Municipal de Chuquihuta Ayllu Jucumani</v>
          </cell>
          <cell r="D433" t="str">
            <v>Huascar Nova</v>
          </cell>
          <cell r="E433" t="str">
            <v>Emma Ticonipa</v>
          </cell>
          <cell r="F433" t="str">
            <v>2183333 - 1635</v>
          </cell>
          <cell r="G433" t="str">
            <v>emma.ticonipa@economiayfinanzas.gob.bo</v>
          </cell>
        </row>
        <row r="434">
          <cell r="A434">
            <v>1601</v>
          </cell>
          <cell r="C434" t="str">
            <v>Gobierno Autónomo Municipal de Tarija</v>
          </cell>
          <cell r="D434" t="str">
            <v>Huascar Nova</v>
          </cell>
          <cell r="E434" t="str">
            <v>Emma Ticonipa</v>
          </cell>
          <cell r="F434" t="str">
            <v>2183333 - 1635</v>
          </cell>
          <cell r="G434" t="str">
            <v>emma.ticonipa@economiayfinanzas.gob.bo</v>
          </cell>
        </row>
        <row r="435">
          <cell r="A435">
            <v>1602</v>
          </cell>
          <cell r="C435" t="str">
            <v>Gobierno Autónomo Municipal de Padcaya</v>
          </cell>
          <cell r="D435" t="str">
            <v>Huascar Nova</v>
          </cell>
          <cell r="E435" t="str">
            <v>Emma Ticonipa</v>
          </cell>
          <cell r="F435" t="str">
            <v>2183333 - 1635</v>
          </cell>
          <cell r="G435" t="str">
            <v>emma.ticonipa@economiayfinanzas.gob.bo</v>
          </cell>
        </row>
        <row r="436">
          <cell r="A436">
            <v>1603</v>
          </cell>
          <cell r="C436" t="str">
            <v>Gobierno Autónomo Municipal de Bermejo</v>
          </cell>
          <cell r="D436" t="str">
            <v>Huascar Nova</v>
          </cell>
          <cell r="E436" t="str">
            <v>Emma Ticonipa</v>
          </cell>
          <cell r="F436" t="str">
            <v>2183333 - 1635</v>
          </cell>
          <cell r="G436" t="str">
            <v>emma.ticonipa@economiayfinanzas.gob.bo</v>
          </cell>
        </row>
        <row r="437">
          <cell r="A437">
            <v>1604</v>
          </cell>
          <cell r="C437" t="str">
            <v>Gobierno Autónomo Municipal de Yacuiba</v>
          </cell>
          <cell r="D437" t="str">
            <v>Huascar Nova</v>
          </cell>
          <cell r="E437" t="str">
            <v>Emma Ticonipa</v>
          </cell>
          <cell r="F437" t="str">
            <v>2183333 - 1635</v>
          </cell>
          <cell r="G437" t="str">
            <v>emma.ticonipa@economiayfinanzas.gob.bo</v>
          </cell>
        </row>
        <row r="438">
          <cell r="A438">
            <v>1605</v>
          </cell>
          <cell r="C438" t="str">
            <v>Gobierno Autónomo Municipal de Caraparí</v>
          </cell>
          <cell r="D438" t="str">
            <v>Huascar Nova</v>
          </cell>
          <cell r="E438" t="str">
            <v>Emma Ticonipa</v>
          </cell>
          <cell r="F438" t="str">
            <v>2183333 - 1635</v>
          </cell>
          <cell r="G438" t="str">
            <v>emma.ticonipa@economiayfinanzas.gob.bo</v>
          </cell>
        </row>
        <row r="439">
          <cell r="A439">
            <v>1606</v>
          </cell>
          <cell r="C439" t="str">
            <v>Gobierno Autónomo Municipal de Villamontes</v>
          </cell>
          <cell r="D439" t="str">
            <v>Huascar Nova</v>
          </cell>
          <cell r="E439" t="str">
            <v>Emma Ticonipa</v>
          </cell>
          <cell r="F439" t="str">
            <v>2183333 - 1635</v>
          </cell>
          <cell r="G439" t="str">
            <v>emma.ticonipa@economiayfinanzas.gob.bo</v>
          </cell>
        </row>
        <row r="440">
          <cell r="A440">
            <v>1607</v>
          </cell>
          <cell r="C440" t="str">
            <v>Gobierno Autónomo Municipal de Uriondo (Concepción)</v>
          </cell>
          <cell r="D440" t="str">
            <v>Huascar Nova</v>
          </cell>
          <cell r="E440" t="str">
            <v>Emma Ticonipa</v>
          </cell>
          <cell r="F440" t="str">
            <v>2183333 - 1635</v>
          </cell>
          <cell r="G440" t="str">
            <v>emma.ticonipa@economiayfinanzas.gob.bo</v>
          </cell>
        </row>
        <row r="441">
          <cell r="A441">
            <v>1608</v>
          </cell>
          <cell r="C441" t="str">
            <v>Gobierno Autónomo Municipal de Yunchara</v>
          </cell>
          <cell r="D441" t="str">
            <v>Huascar Nova</v>
          </cell>
          <cell r="E441" t="str">
            <v>Emma Ticonipa</v>
          </cell>
          <cell r="F441" t="str">
            <v>2183333 - 1635</v>
          </cell>
          <cell r="G441" t="str">
            <v>emma.ticonipa@economiayfinanzas.gob.bo</v>
          </cell>
        </row>
        <row r="442">
          <cell r="A442">
            <v>1609</v>
          </cell>
          <cell r="C442" t="str">
            <v>Gobierno Autónomo Municipal de San Lorenzo</v>
          </cell>
          <cell r="D442" t="str">
            <v>Huascar Nova</v>
          </cell>
          <cell r="E442" t="str">
            <v>Emma Ticonipa</v>
          </cell>
          <cell r="F442" t="str">
            <v>2183333 - 1635</v>
          </cell>
          <cell r="G442" t="str">
            <v>emma.ticonipa@economiayfinanzas.gob.bo</v>
          </cell>
        </row>
        <row r="443">
          <cell r="A443">
            <v>1610</v>
          </cell>
          <cell r="C443" t="str">
            <v>Gobierno Autónomo Municipal de El Puente</v>
          </cell>
          <cell r="D443" t="str">
            <v>Huascar Nova</v>
          </cell>
          <cell r="E443" t="str">
            <v>Emma Ticonipa</v>
          </cell>
          <cell r="F443" t="str">
            <v>2183333 - 1635</v>
          </cell>
          <cell r="G443" t="str">
            <v>emma.ticonipa@economiayfinanzas.gob.bo</v>
          </cell>
        </row>
        <row r="444">
          <cell r="A444">
            <v>1611</v>
          </cell>
          <cell r="C444" t="str">
            <v>Gobierno Autónomo Municipal de Entre Ríos</v>
          </cell>
          <cell r="D444" t="str">
            <v>Huascar Nova</v>
          </cell>
          <cell r="E444" t="str">
            <v>Emma Ticonipa</v>
          </cell>
          <cell r="F444" t="str">
            <v>2183333 - 1635</v>
          </cell>
          <cell r="G444" t="str">
            <v>emma.ticonipa@economiayfinanzas.gob.bo</v>
          </cell>
        </row>
        <row r="445">
          <cell r="A445">
            <v>1701</v>
          </cell>
          <cell r="C445" t="str">
            <v>Gobierno Autónomo Municipal de Santa Cruz de La Sierra</v>
          </cell>
          <cell r="D445" t="str">
            <v>Huascar Nova</v>
          </cell>
          <cell r="E445" t="str">
            <v>Emma Ticonipa</v>
          </cell>
          <cell r="F445" t="str">
            <v>2183333 - 1635</v>
          </cell>
          <cell r="G445" t="str">
            <v>emma.ticonipa@economiayfinanzas.gob.bo</v>
          </cell>
        </row>
        <row r="446">
          <cell r="A446">
            <v>1702</v>
          </cell>
          <cell r="C446" t="str">
            <v>Gobierno Autónomo Municipal de Cotoca</v>
          </cell>
          <cell r="D446" t="str">
            <v>Huascar Nova</v>
          </cell>
          <cell r="E446" t="str">
            <v>Emma Ticonipa</v>
          </cell>
          <cell r="F446" t="str">
            <v>2183333 - 1635</v>
          </cell>
          <cell r="G446" t="str">
            <v>emma.ticonipa@economiayfinanzas.gob.bo</v>
          </cell>
        </row>
        <row r="447">
          <cell r="A447">
            <v>1703</v>
          </cell>
          <cell r="C447" t="str">
            <v>Gobierno Autónomo Municipal de Porongo (Ayacucho)</v>
          </cell>
          <cell r="D447" t="str">
            <v>Huascar Nova</v>
          </cell>
          <cell r="E447" t="str">
            <v>Emma Ticonipa</v>
          </cell>
          <cell r="F447" t="str">
            <v>2183333 - 1635</v>
          </cell>
          <cell r="G447" t="str">
            <v>emma.ticonipa@economiayfinanzas.gob.bo</v>
          </cell>
        </row>
        <row r="448">
          <cell r="A448">
            <v>1704</v>
          </cell>
          <cell r="C448" t="str">
            <v>Gobierno Autónomo Municipal de La Guardia</v>
          </cell>
          <cell r="D448" t="str">
            <v>Huascar Nova</v>
          </cell>
          <cell r="E448" t="str">
            <v>Emma Ticonipa</v>
          </cell>
          <cell r="F448" t="str">
            <v>2183333 - 1635</v>
          </cell>
          <cell r="G448" t="str">
            <v>emma.ticonipa@economiayfinanzas.gob.bo</v>
          </cell>
        </row>
        <row r="449">
          <cell r="A449">
            <v>1705</v>
          </cell>
          <cell r="C449" t="str">
            <v>Gobierno Autónomo Municipal de El Torno</v>
          </cell>
          <cell r="D449" t="str">
            <v>Huascar Nova</v>
          </cell>
          <cell r="E449" t="str">
            <v>Emma Ticonipa</v>
          </cell>
          <cell r="F449" t="str">
            <v>2183333 - 1635</v>
          </cell>
          <cell r="G449" t="str">
            <v>emma.ticonipa@economiayfinanzas.gob.bo</v>
          </cell>
        </row>
        <row r="450">
          <cell r="A450">
            <v>1706</v>
          </cell>
          <cell r="C450" t="str">
            <v>Gobierno Autónomo Municipal de Warnes</v>
          </cell>
          <cell r="D450" t="str">
            <v>Huascar Nova</v>
          </cell>
          <cell r="E450" t="str">
            <v>Emma Ticonipa</v>
          </cell>
          <cell r="F450" t="str">
            <v>2183333 - 1635</v>
          </cell>
          <cell r="G450" t="str">
            <v>emma.ticonipa@economiayfinanzas.gob.bo</v>
          </cell>
        </row>
        <row r="451">
          <cell r="A451">
            <v>1707</v>
          </cell>
          <cell r="C451" t="str">
            <v>Gobierno Autónomo Municipal de San Ignacio (San Ignacio de Velasco)</v>
          </cell>
          <cell r="D451" t="str">
            <v>Huascar Nova</v>
          </cell>
          <cell r="E451" t="str">
            <v>Emma Ticonipa</v>
          </cell>
          <cell r="F451" t="str">
            <v>2183333 - 1635</v>
          </cell>
          <cell r="G451" t="str">
            <v>emma.ticonipa@economiayfinanzas.gob.bo</v>
          </cell>
        </row>
        <row r="452">
          <cell r="A452">
            <v>1708</v>
          </cell>
          <cell r="C452" t="str">
            <v>Gobierno Autónomo Municipal de San Miguel (San Miguel de Velasco)</v>
          </cell>
          <cell r="D452" t="str">
            <v>Huascar Nova</v>
          </cell>
          <cell r="E452" t="str">
            <v>Emma Ticonipa</v>
          </cell>
          <cell r="F452" t="str">
            <v>2183333 - 1635</v>
          </cell>
          <cell r="G452" t="str">
            <v>emma.ticonipa@economiayfinanzas.gob.bo</v>
          </cell>
        </row>
        <row r="453">
          <cell r="A453">
            <v>1709</v>
          </cell>
          <cell r="C453" t="str">
            <v>Gobierno Autónomo Municipal de San Rafael</v>
          </cell>
          <cell r="D453" t="str">
            <v>Huascar Nova</v>
          </cell>
          <cell r="E453" t="str">
            <v>Emma Ticonipa</v>
          </cell>
          <cell r="F453" t="str">
            <v>2183333 - 1635</v>
          </cell>
          <cell r="G453" t="str">
            <v>emma.ticonipa@economiayfinanzas.gob.bo</v>
          </cell>
        </row>
        <row r="454">
          <cell r="A454">
            <v>1710</v>
          </cell>
          <cell r="C454" t="str">
            <v>Gobierno Autónomo Municipal de Buena Vista</v>
          </cell>
          <cell r="D454" t="str">
            <v>Huascar Nova</v>
          </cell>
          <cell r="E454" t="str">
            <v>Emma Ticonipa</v>
          </cell>
          <cell r="F454" t="str">
            <v>2183333 - 1635</v>
          </cell>
          <cell r="G454" t="str">
            <v>emma.ticonipa@economiayfinanzas.gob.bo</v>
          </cell>
        </row>
        <row r="455">
          <cell r="A455">
            <v>1711</v>
          </cell>
          <cell r="C455" t="str">
            <v>Gobierno Autónomo Municipal de San Carlos</v>
          </cell>
          <cell r="D455" t="str">
            <v>Huascar Nova</v>
          </cell>
          <cell r="E455" t="str">
            <v>Emma Ticonipa</v>
          </cell>
          <cell r="F455" t="str">
            <v>2183333 - 1635</v>
          </cell>
          <cell r="G455" t="str">
            <v>emma.ticonipa@economiayfinanzas.gob.bo</v>
          </cell>
        </row>
        <row r="456">
          <cell r="A456">
            <v>1712</v>
          </cell>
          <cell r="C456" t="str">
            <v>Gobierno Autónomo Municipal de Yapacaní</v>
          </cell>
          <cell r="D456" t="str">
            <v>Huascar Nova</v>
          </cell>
          <cell r="E456" t="str">
            <v>Emma Ticonipa</v>
          </cell>
          <cell r="F456" t="str">
            <v>2183333 - 1635</v>
          </cell>
          <cell r="G456" t="str">
            <v>emma.ticonipa@economiayfinanzas.gob.bo</v>
          </cell>
        </row>
        <row r="457">
          <cell r="A457">
            <v>1713</v>
          </cell>
          <cell r="C457" t="str">
            <v>Gobierno Autónomo Municipal de San José</v>
          </cell>
          <cell r="D457" t="str">
            <v>Huascar Nova</v>
          </cell>
          <cell r="E457" t="str">
            <v>Emma Ticonipa</v>
          </cell>
          <cell r="F457" t="str">
            <v>2183333 - 1635</v>
          </cell>
          <cell r="G457" t="str">
            <v>emma.ticonipa@economiayfinanzas.gob.bo</v>
          </cell>
        </row>
        <row r="458">
          <cell r="A458">
            <v>1714</v>
          </cell>
          <cell r="C458" t="str">
            <v>Gobierno Autónomo Municipal de Pailón</v>
          </cell>
          <cell r="D458" t="str">
            <v>Huascar Nova</v>
          </cell>
          <cell r="E458" t="str">
            <v>Emma Ticonipa</v>
          </cell>
          <cell r="F458" t="str">
            <v>2183333 - 1635</v>
          </cell>
          <cell r="G458" t="str">
            <v>emma.ticonipa@economiayfinanzas.gob.bo</v>
          </cell>
        </row>
        <row r="459">
          <cell r="A459">
            <v>1715</v>
          </cell>
          <cell r="C459" t="str">
            <v>Gobierno Autónomo Municipal de Roboré</v>
          </cell>
          <cell r="D459" t="str">
            <v>Huascar Nova</v>
          </cell>
          <cell r="E459" t="str">
            <v>Emma Ticonipa</v>
          </cell>
          <cell r="F459" t="str">
            <v>2183333 - 1635</v>
          </cell>
          <cell r="G459" t="str">
            <v>emma.ticonipa@economiayfinanzas.gob.bo</v>
          </cell>
        </row>
        <row r="460">
          <cell r="A460">
            <v>1716</v>
          </cell>
          <cell r="C460" t="str">
            <v>Gobierno Autónomo Municipal de Portachuelo</v>
          </cell>
          <cell r="D460" t="str">
            <v>Huascar Nova</v>
          </cell>
          <cell r="E460" t="str">
            <v>Emma Ticonipa</v>
          </cell>
          <cell r="F460" t="str">
            <v>2183333 - 1635</v>
          </cell>
          <cell r="G460" t="str">
            <v>emma.ticonipa@economiayfinanzas.gob.bo</v>
          </cell>
        </row>
        <row r="461">
          <cell r="A461">
            <v>1717</v>
          </cell>
          <cell r="C461" t="str">
            <v>Gobierno Autónomo Municipal de Santa Rosa del Sara</v>
          </cell>
          <cell r="D461" t="str">
            <v>Huascar Nova</v>
          </cell>
          <cell r="E461" t="str">
            <v>Emma Ticonipa</v>
          </cell>
          <cell r="F461" t="str">
            <v>2183333 - 1635</v>
          </cell>
          <cell r="G461" t="str">
            <v>emma.ticonipa@economiayfinanzas.gob.bo</v>
          </cell>
        </row>
        <row r="462">
          <cell r="A462">
            <v>1718</v>
          </cell>
          <cell r="C462" t="str">
            <v>Gobierno Autónomo Municipal de Lagunillas</v>
          </cell>
          <cell r="D462" t="str">
            <v>Huascar Nova</v>
          </cell>
          <cell r="E462" t="str">
            <v>Emma Ticonipa</v>
          </cell>
          <cell r="F462" t="str">
            <v>2183333 - 1635</v>
          </cell>
          <cell r="G462" t="str">
            <v>emma.ticonipa@economiayfinanzas.gob.bo</v>
          </cell>
        </row>
        <row r="463">
          <cell r="A463">
            <v>1720</v>
          </cell>
          <cell r="C463" t="str">
            <v>Gobierno Autónomo Municipal de Cabezas</v>
          </cell>
          <cell r="D463" t="str">
            <v>Huascar Nova</v>
          </cell>
          <cell r="E463" t="str">
            <v>Emma Ticonipa</v>
          </cell>
          <cell r="F463" t="str">
            <v>2183333 - 1635</v>
          </cell>
          <cell r="G463" t="str">
            <v>emma.ticonipa@economiayfinanzas.gob.bo</v>
          </cell>
        </row>
        <row r="464">
          <cell r="A464">
            <v>1721</v>
          </cell>
          <cell r="C464" t="str">
            <v>Gobierno Autónomo Municipal de Cuevo</v>
          </cell>
          <cell r="D464" t="str">
            <v>Huascar Nova</v>
          </cell>
          <cell r="E464" t="str">
            <v>Emma Ticonipa</v>
          </cell>
          <cell r="F464" t="str">
            <v>2183333 - 1635</v>
          </cell>
          <cell r="G464" t="str">
            <v>emma.ticonipa@economiayfinanzas.gob.bo</v>
          </cell>
        </row>
        <row r="465">
          <cell r="A465">
            <v>1722</v>
          </cell>
          <cell r="C465" t="str">
            <v>Gobierno Autónomo Municipal de Gutiérrez</v>
          </cell>
          <cell r="D465" t="str">
            <v>Huascar Nova</v>
          </cell>
          <cell r="E465" t="str">
            <v>Emma Ticonipa</v>
          </cell>
          <cell r="F465" t="str">
            <v>2183333 - 1635</v>
          </cell>
          <cell r="G465" t="str">
            <v>emma.ticonipa@economiayfinanzas.gob.bo</v>
          </cell>
        </row>
        <row r="466">
          <cell r="A466">
            <v>1723</v>
          </cell>
          <cell r="C466" t="str">
            <v>Gobierno Autónomo Municipal de Camiri</v>
          </cell>
          <cell r="D466" t="str">
            <v>Huascar Nova</v>
          </cell>
          <cell r="E466" t="str">
            <v>Emma Ticonipa</v>
          </cell>
          <cell r="F466" t="str">
            <v>2183333 - 1635</v>
          </cell>
          <cell r="G466" t="str">
            <v>emma.ticonipa@economiayfinanzas.gob.bo</v>
          </cell>
        </row>
        <row r="467">
          <cell r="A467">
            <v>1724</v>
          </cell>
          <cell r="C467" t="str">
            <v>Gobierno Autónomo Municipal de Boyuibe</v>
          </cell>
          <cell r="D467" t="str">
            <v>Huascar Nova</v>
          </cell>
          <cell r="E467" t="str">
            <v>Emma Ticonipa</v>
          </cell>
          <cell r="F467" t="str">
            <v>2183333 - 1635</v>
          </cell>
          <cell r="G467" t="str">
            <v>emma.ticonipa@economiayfinanzas.gob.bo</v>
          </cell>
        </row>
        <row r="468">
          <cell r="A468">
            <v>1725</v>
          </cell>
          <cell r="C468" t="str">
            <v>Gobierno Autónomo Municipal de Vallegrande</v>
          </cell>
          <cell r="D468" t="str">
            <v>Huascar Nova</v>
          </cell>
          <cell r="E468" t="str">
            <v>Emma Ticonipa</v>
          </cell>
          <cell r="F468" t="str">
            <v>2183333 - 1635</v>
          </cell>
          <cell r="G468" t="str">
            <v>emma.ticonipa@economiayfinanzas.gob.bo</v>
          </cell>
        </row>
        <row r="469">
          <cell r="A469">
            <v>1726</v>
          </cell>
          <cell r="C469" t="str">
            <v>Gobierno Autónomo Municipal de Trigal</v>
          </cell>
          <cell r="D469" t="str">
            <v>Huascar Nova</v>
          </cell>
          <cell r="E469" t="str">
            <v>Emma Ticonipa</v>
          </cell>
          <cell r="F469" t="str">
            <v>2183333 - 1635</v>
          </cell>
          <cell r="G469" t="str">
            <v>emma.ticonipa@economiayfinanzas.gob.bo</v>
          </cell>
        </row>
        <row r="470">
          <cell r="A470">
            <v>1727</v>
          </cell>
          <cell r="C470" t="str">
            <v>Gobierno Autónomo Municipal de Moro Moro</v>
          </cell>
          <cell r="D470" t="str">
            <v>Huascar Nova</v>
          </cell>
          <cell r="E470" t="str">
            <v>Emma Ticonipa</v>
          </cell>
          <cell r="F470" t="str">
            <v>2183333 - 1635</v>
          </cell>
          <cell r="G470" t="str">
            <v>emma.ticonipa@economiayfinanzas.gob.bo</v>
          </cell>
        </row>
        <row r="471">
          <cell r="A471">
            <v>1728</v>
          </cell>
          <cell r="C471" t="str">
            <v>Gobierno Autónomo Municipal de Postrer Valle</v>
          </cell>
          <cell r="D471" t="str">
            <v>Huascar Nova</v>
          </cell>
          <cell r="E471" t="str">
            <v>Emma Ticonipa</v>
          </cell>
          <cell r="F471" t="str">
            <v>2183333 - 1635</v>
          </cell>
          <cell r="G471" t="str">
            <v>emma.ticonipa@economiayfinanzas.gob.bo</v>
          </cell>
        </row>
        <row r="472">
          <cell r="A472">
            <v>1729</v>
          </cell>
          <cell r="C472" t="str">
            <v>Gobierno Autónomo Municipal de Pucara</v>
          </cell>
          <cell r="D472" t="str">
            <v>Huascar Nova</v>
          </cell>
          <cell r="E472" t="str">
            <v>Emma Ticonipa</v>
          </cell>
          <cell r="F472" t="str">
            <v>2183333 - 1635</v>
          </cell>
          <cell r="G472" t="str">
            <v>emma.ticonipa@economiayfinanzas.gob.bo</v>
          </cell>
        </row>
        <row r="473">
          <cell r="A473">
            <v>1730</v>
          </cell>
          <cell r="C473" t="str">
            <v>Gobierno Autónomo Municipal de Samaipata</v>
          </cell>
          <cell r="D473" t="str">
            <v>Huascar Nova</v>
          </cell>
          <cell r="E473" t="str">
            <v>Emma Ticonipa</v>
          </cell>
          <cell r="F473" t="str">
            <v>2183333 - 1635</v>
          </cell>
          <cell r="G473" t="str">
            <v>emma.ticonipa@economiayfinanzas.gob.bo</v>
          </cell>
        </row>
        <row r="474">
          <cell r="A474">
            <v>1731</v>
          </cell>
          <cell r="C474" t="str">
            <v>Gobierno Autónomo Municipal de Pampa Grande</v>
          </cell>
          <cell r="D474" t="str">
            <v>Huascar Nova</v>
          </cell>
          <cell r="E474" t="str">
            <v>Emma Ticonipa</v>
          </cell>
          <cell r="F474" t="str">
            <v>2183333 - 1635</v>
          </cell>
          <cell r="G474" t="str">
            <v>emma.ticonipa@economiayfinanzas.gob.bo</v>
          </cell>
        </row>
        <row r="475">
          <cell r="A475">
            <v>1732</v>
          </cell>
          <cell r="C475" t="str">
            <v>Gobierno Autónomo Municipal de Mairana</v>
          </cell>
          <cell r="D475" t="str">
            <v>Huascar Nova</v>
          </cell>
          <cell r="E475" t="str">
            <v>Emma Ticonipa</v>
          </cell>
          <cell r="F475" t="str">
            <v>2183333 - 1635</v>
          </cell>
          <cell r="G475" t="str">
            <v>emma.ticonipa@economiayfinanzas.gob.bo</v>
          </cell>
        </row>
        <row r="476">
          <cell r="A476">
            <v>1733</v>
          </cell>
          <cell r="C476" t="str">
            <v>Gobierno Autónomo Municipal de Quirusillas</v>
          </cell>
          <cell r="D476" t="str">
            <v>Huascar Nova</v>
          </cell>
          <cell r="E476" t="str">
            <v>Emma Ticonipa</v>
          </cell>
          <cell r="F476" t="str">
            <v>2183333 - 1635</v>
          </cell>
          <cell r="G476" t="str">
            <v>emma.ticonipa@economiayfinanzas.gob.bo</v>
          </cell>
        </row>
        <row r="477">
          <cell r="A477">
            <v>1734</v>
          </cell>
          <cell r="C477" t="str">
            <v>Gobierno Autónomo Municipal de Montero</v>
          </cell>
          <cell r="D477" t="str">
            <v>Huascar Nova</v>
          </cell>
          <cell r="E477" t="str">
            <v>Emma Ticonipa</v>
          </cell>
          <cell r="F477" t="str">
            <v>2183333 - 1635</v>
          </cell>
          <cell r="G477" t="str">
            <v>emma.ticonipa@economiayfinanzas.gob.bo</v>
          </cell>
        </row>
        <row r="478">
          <cell r="A478">
            <v>1735</v>
          </cell>
          <cell r="C478" t="str">
            <v>Gobierno Autónomo Municipal de General Agustín Saavedra</v>
          </cell>
          <cell r="D478" t="str">
            <v>Huascar Nova</v>
          </cell>
          <cell r="E478" t="str">
            <v>Emma Ticonipa</v>
          </cell>
          <cell r="F478" t="str">
            <v>2183333 - 1635</v>
          </cell>
          <cell r="G478" t="str">
            <v>emma.ticonipa@economiayfinanzas.gob.bo</v>
          </cell>
        </row>
        <row r="479">
          <cell r="A479">
            <v>1736</v>
          </cell>
          <cell r="C479" t="str">
            <v>Gobierno Autónomo Municipal de Mineros</v>
          </cell>
          <cell r="D479" t="str">
            <v>Huascar Nova</v>
          </cell>
          <cell r="E479" t="str">
            <v>Emma Ticonipa</v>
          </cell>
          <cell r="F479" t="str">
            <v>2183333 - 1635</v>
          </cell>
          <cell r="G479" t="str">
            <v>emma.ticonipa@economiayfinanzas.gob.bo</v>
          </cell>
        </row>
        <row r="480">
          <cell r="A480">
            <v>1737</v>
          </cell>
          <cell r="C480" t="str">
            <v>Gobierno Autónomo Municipal de Concepción</v>
          </cell>
          <cell r="D480" t="str">
            <v>Huascar Nova</v>
          </cell>
          <cell r="E480" t="str">
            <v>Emma Ticonipa</v>
          </cell>
          <cell r="F480" t="str">
            <v>2183333 - 1635</v>
          </cell>
          <cell r="G480" t="str">
            <v>emma.ticonipa@economiayfinanzas.gob.bo</v>
          </cell>
        </row>
        <row r="481">
          <cell r="A481">
            <v>1738</v>
          </cell>
          <cell r="C481" t="str">
            <v>Gobierno Autónomo Municipal de San Javier</v>
          </cell>
          <cell r="D481" t="str">
            <v>Huascar Nova</v>
          </cell>
          <cell r="E481" t="str">
            <v>Emma Ticonipa</v>
          </cell>
          <cell r="F481" t="str">
            <v>2183333 - 1635</v>
          </cell>
          <cell r="G481" t="str">
            <v>emma.ticonipa@economiayfinanzas.gob.bo</v>
          </cell>
        </row>
        <row r="482">
          <cell r="A482">
            <v>1739</v>
          </cell>
          <cell r="C482" t="str">
            <v>Gobierno Autónomo Municipal de San Julián</v>
          </cell>
          <cell r="D482" t="str">
            <v>Huascar Nova</v>
          </cell>
          <cell r="E482" t="str">
            <v>Emma Ticonipa</v>
          </cell>
          <cell r="F482" t="str">
            <v>2183333 - 1635</v>
          </cell>
          <cell r="G482" t="str">
            <v>emma.ticonipa@economiayfinanzas.gob.bo</v>
          </cell>
        </row>
        <row r="483">
          <cell r="A483">
            <v>1740</v>
          </cell>
          <cell r="C483" t="str">
            <v>Gobierno Autónomo Municipal de San Matías</v>
          </cell>
          <cell r="D483" t="str">
            <v>Huascar Nova</v>
          </cell>
          <cell r="E483" t="str">
            <v>Emma Ticonipa</v>
          </cell>
          <cell r="F483" t="str">
            <v>2183333 - 1635</v>
          </cell>
          <cell r="G483" t="str">
            <v>emma.ticonipa@economiayfinanzas.gob.bo</v>
          </cell>
        </row>
        <row r="484">
          <cell r="A484">
            <v>1741</v>
          </cell>
          <cell r="C484" t="str">
            <v>Gobierno Autónomo Municipal de Comarapa</v>
          </cell>
          <cell r="D484" t="str">
            <v>Huascar Nova</v>
          </cell>
          <cell r="E484" t="str">
            <v>Emma Ticonipa</v>
          </cell>
          <cell r="F484" t="str">
            <v>2183333 - 1635</v>
          </cell>
          <cell r="G484" t="str">
            <v>emma.ticonipa@economiayfinanzas.gob.bo</v>
          </cell>
        </row>
        <row r="485">
          <cell r="A485">
            <v>1742</v>
          </cell>
          <cell r="C485" t="str">
            <v>Gobierno Autónomo Municipal de Saipina</v>
          </cell>
          <cell r="D485" t="str">
            <v>Huascar Nova</v>
          </cell>
          <cell r="E485" t="str">
            <v>Emma Ticonipa</v>
          </cell>
          <cell r="F485" t="str">
            <v>2183333 - 1635</v>
          </cell>
          <cell r="G485" t="str">
            <v>emma.ticonipa@economiayfinanzas.gob.bo</v>
          </cell>
        </row>
        <row r="486">
          <cell r="A486">
            <v>1743</v>
          </cell>
          <cell r="C486" t="str">
            <v>Gobierno Autónomo Municipal de Puerto Suárez</v>
          </cell>
          <cell r="D486" t="str">
            <v>Huascar Nova</v>
          </cell>
          <cell r="E486" t="str">
            <v>Emma Ticonipa</v>
          </cell>
          <cell r="F486" t="str">
            <v>2183333 - 1635</v>
          </cell>
          <cell r="G486" t="str">
            <v>emma.ticonipa@economiayfinanzas.gob.bo</v>
          </cell>
        </row>
        <row r="487">
          <cell r="A487">
            <v>1744</v>
          </cell>
          <cell r="C487" t="str">
            <v>Gobierno Autónomo Municipal de Puerto Quijarro</v>
          </cell>
          <cell r="D487" t="str">
            <v>Huascar Nova</v>
          </cell>
          <cell r="E487" t="str">
            <v>Emma Ticonipa</v>
          </cell>
          <cell r="F487" t="str">
            <v>2183333 - 1635</v>
          </cell>
          <cell r="G487" t="str">
            <v>emma.ticonipa@economiayfinanzas.gob.bo</v>
          </cell>
        </row>
        <row r="488">
          <cell r="A488">
            <v>1745</v>
          </cell>
          <cell r="C488" t="str">
            <v>Gobierno Autónomo Municipal de Ascención de Guarayos</v>
          </cell>
          <cell r="D488" t="str">
            <v>Huascar Nova</v>
          </cell>
          <cell r="E488" t="str">
            <v>Emma Ticonipa</v>
          </cell>
          <cell r="F488" t="str">
            <v>2183333 - 1635</v>
          </cell>
          <cell r="G488" t="str">
            <v>emma.ticonipa@economiayfinanzas.gob.bo</v>
          </cell>
        </row>
        <row r="489">
          <cell r="A489">
            <v>1746</v>
          </cell>
          <cell r="C489" t="str">
            <v>Gobierno Autónomo Municipal de Urubicha</v>
          </cell>
          <cell r="D489" t="str">
            <v>Huascar Nova</v>
          </cell>
          <cell r="E489" t="str">
            <v>Emma Ticonipa</v>
          </cell>
          <cell r="F489" t="str">
            <v>2183333 - 1635</v>
          </cell>
          <cell r="G489" t="str">
            <v>emma.ticonipa@economiayfinanzas.gob.bo</v>
          </cell>
        </row>
        <row r="490">
          <cell r="A490">
            <v>1747</v>
          </cell>
          <cell r="C490" t="str">
            <v>Gobierno Autónomo Municipal de El Puente</v>
          </cell>
          <cell r="D490" t="str">
            <v>Huascar Nova</v>
          </cell>
          <cell r="E490" t="str">
            <v>Emma Ticonipa</v>
          </cell>
          <cell r="F490" t="str">
            <v>2183333 - 1635</v>
          </cell>
          <cell r="G490" t="str">
            <v>emma.ticonipa@economiayfinanzas.gob.bo</v>
          </cell>
        </row>
        <row r="491">
          <cell r="A491">
            <v>1748</v>
          </cell>
          <cell r="C491" t="str">
            <v>Gobierno Autónomo Municipal de Okinawa Uno</v>
          </cell>
          <cell r="D491" t="str">
            <v>Huascar Nova</v>
          </cell>
          <cell r="E491" t="str">
            <v>Emma Ticonipa</v>
          </cell>
          <cell r="F491" t="str">
            <v>2183333 - 1635</v>
          </cell>
          <cell r="G491" t="str">
            <v>emma.ticonipa@economiayfinanzas.gob.bo</v>
          </cell>
        </row>
        <row r="492">
          <cell r="A492">
            <v>1749</v>
          </cell>
          <cell r="C492" t="str">
            <v>Gobierno Autónomo Municipal de San Antonio de Lomerio</v>
          </cell>
          <cell r="D492" t="str">
            <v>Huascar Nova</v>
          </cell>
          <cell r="E492" t="str">
            <v>Emma Ticonipa</v>
          </cell>
          <cell r="F492" t="str">
            <v>2183333 - 1635</v>
          </cell>
          <cell r="G492" t="str">
            <v>emma.ticonipa@economiayfinanzas.gob.bo</v>
          </cell>
        </row>
        <row r="493">
          <cell r="A493">
            <v>1750</v>
          </cell>
          <cell r="C493" t="str">
            <v>Gobierno Autónomo Municipal de San Ramón</v>
          </cell>
          <cell r="D493" t="str">
            <v>Huascar Nova</v>
          </cell>
          <cell r="E493" t="str">
            <v>Emma Ticonipa</v>
          </cell>
          <cell r="F493" t="str">
            <v>2183333 - 1635</v>
          </cell>
          <cell r="G493" t="str">
            <v>emma.ticonipa@economiayfinanzas.gob.bo</v>
          </cell>
        </row>
        <row r="494">
          <cell r="A494">
            <v>1751</v>
          </cell>
          <cell r="C494" t="str">
            <v>Gobierno Autónomo Municipal de El Carmen Rivero Tórrez</v>
          </cell>
          <cell r="D494" t="str">
            <v>Huascar Nova</v>
          </cell>
          <cell r="E494" t="str">
            <v>Emma Ticonipa</v>
          </cell>
          <cell r="F494" t="str">
            <v>2183333 - 1635</v>
          </cell>
          <cell r="G494" t="str">
            <v>emma.ticonipa@economiayfinanzas.gob.bo</v>
          </cell>
        </row>
        <row r="495">
          <cell r="A495">
            <v>1752</v>
          </cell>
          <cell r="C495" t="str">
            <v>Gobierno Autónomo Municipal de San Juan</v>
          </cell>
          <cell r="D495" t="str">
            <v>Huascar Nova</v>
          </cell>
          <cell r="E495" t="str">
            <v>Emma Ticonipa</v>
          </cell>
          <cell r="F495" t="str">
            <v>2183333 - 1635</v>
          </cell>
          <cell r="G495" t="str">
            <v>emma.ticonipa@economiayfinanzas.gob.bo</v>
          </cell>
        </row>
        <row r="496">
          <cell r="A496">
            <v>1753</v>
          </cell>
          <cell r="C496" t="str">
            <v>Gobierno Autónomo Municipal de Fernández Alonso</v>
          </cell>
          <cell r="D496" t="str">
            <v>Huascar Nova</v>
          </cell>
          <cell r="E496" t="str">
            <v>Emma Ticonipa</v>
          </cell>
          <cell r="F496" t="str">
            <v>2183333 - 1635</v>
          </cell>
          <cell r="G496" t="str">
            <v>emma.ticonipa@economiayfinanzas.gob.bo</v>
          </cell>
        </row>
        <row r="497">
          <cell r="A497">
            <v>1754</v>
          </cell>
          <cell r="C497" t="str">
            <v>Gobierno Autónomo Municipal de San Pedro</v>
          </cell>
          <cell r="D497" t="str">
            <v>Huascar Nova</v>
          </cell>
          <cell r="E497" t="str">
            <v>Emma Ticonipa</v>
          </cell>
          <cell r="F497" t="str">
            <v>2183333 - 1635</v>
          </cell>
          <cell r="G497" t="str">
            <v>emma.ticonipa@economiayfinanzas.gob.bo</v>
          </cell>
        </row>
        <row r="498">
          <cell r="A498">
            <v>1755</v>
          </cell>
          <cell r="C498" t="str">
            <v>Gobierno Autónomo Municipal de Cuatro Cañadas</v>
          </cell>
          <cell r="D498" t="str">
            <v>Huascar Nova</v>
          </cell>
          <cell r="E498" t="str">
            <v>Emma Ticonipa</v>
          </cell>
          <cell r="F498" t="str">
            <v>2183333 - 1635</v>
          </cell>
          <cell r="G498" t="str">
            <v>emma.ticonipa@economiayfinanzas.gob.bo</v>
          </cell>
        </row>
        <row r="499">
          <cell r="A499">
            <v>1756</v>
          </cell>
          <cell r="C499" t="str">
            <v>Gobierno Autónomo Municipal de Colpa Bélgica</v>
          </cell>
          <cell r="D499" t="str">
            <v>Huascar Nova</v>
          </cell>
          <cell r="E499" t="str">
            <v>Emma Ticonipa</v>
          </cell>
          <cell r="F499" t="str">
            <v>2183333 - 1635</v>
          </cell>
          <cell r="G499" t="str">
            <v>emma.ticonipa@economiayfinanzas.gob.bo</v>
          </cell>
        </row>
        <row r="500">
          <cell r="A500">
            <v>1801</v>
          </cell>
          <cell r="C500" t="str">
            <v>Gobierno Autónomo Municipal de Trinidad</v>
          </cell>
          <cell r="D500" t="str">
            <v>Huascar Nova</v>
          </cell>
          <cell r="E500" t="str">
            <v>Emma Ticonipa</v>
          </cell>
          <cell r="F500" t="str">
            <v>2183333 - 1635</v>
          </cell>
          <cell r="G500" t="str">
            <v>emma.ticonipa@economiayfinanzas.gob.bo</v>
          </cell>
        </row>
        <row r="501">
          <cell r="A501">
            <v>1802</v>
          </cell>
          <cell r="C501" t="str">
            <v>Gobierno Autónomo Municipal de San Javier</v>
          </cell>
          <cell r="D501" t="str">
            <v>Huascar Nova</v>
          </cell>
          <cell r="E501" t="str">
            <v>Emma Ticonipa</v>
          </cell>
          <cell r="F501" t="str">
            <v>2183333 - 1635</v>
          </cell>
          <cell r="G501" t="str">
            <v>emma.ticonipa@economiayfinanzas.gob.bo</v>
          </cell>
        </row>
        <row r="502">
          <cell r="A502">
            <v>1803</v>
          </cell>
          <cell r="C502" t="str">
            <v>Gobierno Autónomo Municipal de Riberalta</v>
          </cell>
          <cell r="D502" t="str">
            <v>Huascar Nova</v>
          </cell>
          <cell r="E502" t="str">
            <v>Emma Ticonipa</v>
          </cell>
          <cell r="F502" t="str">
            <v>2183333 - 1635</v>
          </cell>
          <cell r="G502" t="str">
            <v>emma.ticonipa@economiayfinanzas.gob.bo</v>
          </cell>
        </row>
        <row r="503">
          <cell r="A503">
            <v>1805</v>
          </cell>
          <cell r="C503" t="str">
            <v>Gobierno Autónomo Municipal de Puerto Guayaramerín</v>
          </cell>
          <cell r="D503" t="str">
            <v>Huascar Nova</v>
          </cell>
          <cell r="E503" t="str">
            <v>Emma Ticonipa</v>
          </cell>
          <cell r="F503" t="str">
            <v>2183333 - 1635</v>
          </cell>
          <cell r="G503" t="str">
            <v>emma.ticonipa@economiayfinanzas.gob.bo</v>
          </cell>
        </row>
        <row r="504">
          <cell r="A504">
            <v>1806</v>
          </cell>
          <cell r="C504" t="str">
            <v>Gobierno Autónomo Municipal de Reyes</v>
          </cell>
          <cell r="D504" t="str">
            <v>Huascar Nova</v>
          </cell>
          <cell r="E504" t="str">
            <v>Emma Ticonipa</v>
          </cell>
          <cell r="F504" t="str">
            <v>2183333 - 1635</v>
          </cell>
          <cell r="G504" t="str">
            <v>emma.ticonipa@economiayfinanzas.gob.bo</v>
          </cell>
        </row>
        <row r="505">
          <cell r="A505">
            <v>1807</v>
          </cell>
          <cell r="C505" t="str">
            <v>Gobierno Autónomo Municipal de Puerto Rurrenabaque</v>
          </cell>
          <cell r="D505" t="str">
            <v>Huascar Nova</v>
          </cell>
          <cell r="E505" t="str">
            <v>Emma Ticonipa</v>
          </cell>
          <cell r="F505" t="str">
            <v>2183333 - 1635</v>
          </cell>
          <cell r="G505" t="str">
            <v>emma.ticonipa@economiayfinanzas.gob.bo</v>
          </cell>
        </row>
        <row r="506">
          <cell r="A506">
            <v>1808</v>
          </cell>
          <cell r="C506" t="str">
            <v>Gobierno Autónomo Municipal de San Borja</v>
          </cell>
          <cell r="D506" t="str">
            <v>Huascar Nova</v>
          </cell>
          <cell r="E506" t="str">
            <v>Emma Ticonipa</v>
          </cell>
          <cell r="F506" t="str">
            <v>2183333 - 1635</v>
          </cell>
          <cell r="G506" t="str">
            <v>emma.ticonipa@economiayfinanzas.gob.bo</v>
          </cell>
        </row>
        <row r="507">
          <cell r="A507">
            <v>1809</v>
          </cell>
          <cell r="C507" t="str">
            <v>Gobierno Autónomo Municipal de Santa Rosa</v>
          </cell>
          <cell r="D507" t="str">
            <v>Huascar Nova</v>
          </cell>
          <cell r="E507" t="str">
            <v>Emma Ticonipa</v>
          </cell>
          <cell r="F507" t="str">
            <v>2183333 - 1635</v>
          </cell>
          <cell r="G507" t="str">
            <v>emma.ticonipa@economiayfinanzas.gob.bo</v>
          </cell>
        </row>
        <row r="508">
          <cell r="A508">
            <v>1810</v>
          </cell>
          <cell r="C508" t="str">
            <v>Gobierno Autónomo Municipal de Santa Ana</v>
          </cell>
          <cell r="D508" t="str">
            <v>Huascar Nova</v>
          </cell>
          <cell r="E508" t="str">
            <v>Emma Ticonipa</v>
          </cell>
          <cell r="F508" t="str">
            <v>2183333 - 1635</v>
          </cell>
          <cell r="G508" t="str">
            <v>emma.ticonipa@economiayfinanzas.gob.bo</v>
          </cell>
        </row>
        <row r="509">
          <cell r="A509">
            <v>1811</v>
          </cell>
          <cell r="C509" t="str">
            <v>Gobierno Autónomo Municipal de San Ignacio</v>
          </cell>
          <cell r="D509" t="str">
            <v>Huascar Nova</v>
          </cell>
          <cell r="E509" t="str">
            <v>Emma Ticonipa</v>
          </cell>
          <cell r="F509" t="str">
            <v>2183333 - 1635</v>
          </cell>
          <cell r="G509" t="str">
            <v>emma.ticonipa@economiayfinanzas.gob.bo</v>
          </cell>
        </row>
        <row r="510">
          <cell r="A510">
            <v>1812</v>
          </cell>
          <cell r="C510" t="str">
            <v>Gobierno Autónomo Municipal de Loreto</v>
          </cell>
          <cell r="D510" t="str">
            <v>Huascar Nova</v>
          </cell>
          <cell r="E510" t="str">
            <v>Emma Ticonipa</v>
          </cell>
          <cell r="F510" t="str">
            <v>2183333 - 1635</v>
          </cell>
          <cell r="G510" t="str">
            <v>emma.ticonipa@economiayfinanzas.gob.bo</v>
          </cell>
        </row>
        <row r="511">
          <cell r="A511">
            <v>1813</v>
          </cell>
          <cell r="C511" t="str">
            <v>Gobierno Autónomo Municipal de San Andrés</v>
          </cell>
          <cell r="D511" t="str">
            <v>Huascar Nova</v>
          </cell>
          <cell r="E511" t="str">
            <v>Emma Ticonipa</v>
          </cell>
          <cell r="F511" t="str">
            <v>2183333 - 1635</v>
          </cell>
          <cell r="G511" t="str">
            <v>emma.ticonipa@economiayfinanzas.gob.bo</v>
          </cell>
        </row>
        <row r="512">
          <cell r="A512">
            <v>1814</v>
          </cell>
          <cell r="C512" t="str">
            <v>Gobierno Autónomo Municipal de San Joaquín</v>
          </cell>
          <cell r="D512" t="str">
            <v>Huascar Nova</v>
          </cell>
          <cell r="E512" t="str">
            <v>Emma Ticonipa</v>
          </cell>
          <cell r="F512" t="str">
            <v>2183333 - 1635</v>
          </cell>
          <cell r="G512" t="str">
            <v>emma.ticonipa@economiayfinanzas.gob.bo</v>
          </cell>
        </row>
        <row r="513">
          <cell r="A513">
            <v>1815</v>
          </cell>
          <cell r="C513" t="str">
            <v>Gobierno Autónomo Municipal de San Ramón</v>
          </cell>
          <cell r="D513" t="str">
            <v>Huascar Nova</v>
          </cell>
          <cell r="E513" t="str">
            <v>Emma Ticonipa</v>
          </cell>
          <cell r="F513" t="str">
            <v>2183333 - 1635</v>
          </cell>
          <cell r="G513" t="str">
            <v>emma.ticonipa@economiayfinanzas.gob.bo</v>
          </cell>
        </row>
        <row r="514">
          <cell r="A514">
            <v>1816</v>
          </cell>
          <cell r="C514" t="str">
            <v>Gobierno Autónomo Municipal de Puerto Síles</v>
          </cell>
          <cell r="D514" t="str">
            <v>Huascar Nova</v>
          </cell>
          <cell r="E514" t="str">
            <v>Emma Ticonipa</v>
          </cell>
          <cell r="F514" t="str">
            <v>2183333 - 1635</v>
          </cell>
          <cell r="G514" t="str">
            <v>emma.ticonipa@economiayfinanzas.gob.bo</v>
          </cell>
        </row>
        <row r="515">
          <cell r="A515">
            <v>1817</v>
          </cell>
          <cell r="C515" t="str">
            <v>Gobierno Autónomo Municipal de Magdalena</v>
          </cell>
          <cell r="D515" t="str">
            <v>Huascar Nova</v>
          </cell>
          <cell r="E515" t="str">
            <v>Emma Ticonipa</v>
          </cell>
          <cell r="F515" t="str">
            <v>2183333 - 1635</v>
          </cell>
          <cell r="G515" t="str">
            <v>emma.ticonipa@economiayfinanzas.gob.bo</v>
          </cell>
        </row>
        <row r="516">
          <cell r="A516">
            <v>1818</v>
          </cell>
          <cell r="C516" t="str">
            <v>Gobierno Autónomo Municipal de Baures</v>
          </cell>
          <cell r="D516" t="str">
            <v>Huascar Nova</v>
          </cell>
          <cell r="E516" t="str">
            <v>Emma Ticonipa</v>
          </cell>
          <cell r="F516" t="str">
            <v>2183333 - 1635</v>
          </cell>
          <cell r="G516" t="str">
            <v>emma.ticonipa@economiayfinanzas.gob.bo</v>
          </cell>
        </row>
        <row r="517">
          <cell r="A517">
            <v>1819</v>
          </cell>
          <cell r="C517" t="str">
            <v>Gobierno Autónomo Municipal de Huacaraje</v>
          </cell>
          <cell r="D517" t="str">
            <v>Huascar Nova</v>
          </cell>
          <cell r="E517" t="str">
            <v>Emma Ticonipa</v>
          </cell>
          <cell r="F517" t="str">
            <v>2183333 - 1635</v>
          </cell>
          <cell r="G517" t="str">
            <v>emma.ticonipa@economiayfinanzas.gob.bo</v>
          </cell>
        </row>
        <row r="518">
          <cell r="A518">
            <v>1820</v>
          </cell>
          <cell r="C518" t="str">
            <v>Gobierno Autónomo Municipal de Exaltación</v>
          </cell>
          <cell r="D518" t="str">
            <v>Huascar Nova</v>
          </cell>
          <cell r="E518" t="str">
            <v>Emma Ticonipa</v>
          </cell>
          <cell r="F518" t="str">
            <v>2183333 - 1635</v>
          </cell>
          <cell r="G518" t="str">
            <v>emma.ticonipa@economiayfinanzas.gob.bo</v>
          </cell>
        </row>
        <row r="519">
          <cell r="A519">
            <v>1901</v>
          </cell>
          <cell r="C519" t="str">
            <v>Gobierno Autónomo Municipal de Cobija</v>
          </cell>
          <cell r="D519" t="str">
            <v>Huascar Nova</v>
          </cell>
          <cell r="E519" t="str">
            <v>Emma Ticonipa</v>
          </cell>
          <cell r="F519" t="str">
            <v>2183333 - 1635</v>
          </cell>
          <cell r="G519" t="str">
            <v>emma.ticonipa@economiayfinanzas.gob.bo</v>
          </cell>
        </row>
        <row r="520">
          <cell r="A520">
            <v>1902</v>
          </cell>
          <cell r="C520" t="str">
            <v>Gobierno Autónomo Municipal de Porvenir</v>
          </cell>
          <cell r="D520" t="str">
            <v>Huascar Nova</v>
          </cell>
          <cell r="E520" t="str">
            <v>Emma Ticonipa</v>
          </cell>
          <cell r="F520" t="str">
            <v>2183333 - 1635</v>
          </cell>
          <cell r="G520" t="str">
            <v>emma.ticonipa@economiayfinanzas.gob.bo</v>
          </cell>
        </row>
        <row r="521">
          <cell r="A521">
            <v>1903</v>
          </cell>
          <cell r="C521" t="str">
            <v>Gobierno Autónomo Municipal de Bolpebra</v>
          </cell>
          <cell r="D521" t="str">
            <v>Huascar Nova</v>
          </cell>
          <cell r="E521" t="str">
            <v>Emma Ticonipa</v>
          </cell>
          <cell r="F521" t="str">
            <v>2183333 - 1635</v>
          </cell>
          <cell r="G521" t="str">
            <v>emma.ticonipa@economiayfinanzas.gob.bo</v>
          </cell>
        </row>
        <row r="522">
          <cell r="A522">
            <v>1904</v>
          </cell>
          <cell r="C522" t="str">
            <v>Gobierno Autónomo Municipal de Bella Flor</v>
          </cell>
          <cell r="D522" t="str">
            <v>Huascar Nova</v>
          </cell>
          <cell r="E522" t="str">
            <v>Emma Ticonipa</v>
          </cell>
          <cell r="F522" t="str">
            <v>2183333 - 1635</v>
          </cell>
          <cell r="G522" t="str">
            <v>emma.ticonipa@economiayfinanzas.gob.bo</v>
          </cell>
        </row>
        <row r="523">
          <cell r="A523">
            <v>1905</v>
          </cell>
          <cell r="C523" t="str">
            <v>Gobierno Autónomo Municipal de Puerto Rico</v>
          </cell>
          <cell r="D523" t="str">
            <v>Huascar Nova</v>
          </cell>
          <cell r="E523" t="str">
            <v>Emma Ticonipa</v>
          </cell>
          <cell r="F523" t="str">
            <v>2183333 - 1635</v>
          </cell>
          <cell r="G523" t="str">
            <v>emma.ticonipa@economiayfinanzas.gob.bo</v>
          </cell>
        </row>
        <row r="524">
          <cell r="A524">
            <v>1906</v>
          </cell>
          <cell r="C524" t="str">
            <v>Gobierno Autónomo Municipal de San Pedro</v>
          </cell>
          <cell r="D524" t="str">
            <v>Huascar Nova</v>
          </cell>
          <cell r="E524" t="str">
            <v>Emma Ticonipa</v>
          </cell>
          <cell r="F524" t="str">
            <v>2183333 - 1635</v>
          </cell>
          <cell r="G524" t="str">
            <v>emma.ticonipa@economiayfinanzas.gob.bo</v>
          </cell>
        </row>
        <row r="525">
          <cell r="A525">
            <v>1907</v>
          </cell>
          <cell r="C525" t="str">
            <v>Gobierno Autónomo Municipal de Filadelfia</v>
          </cell>
          <cell r="D525" t="str">
            <v>Huascar Nova</v>
          </cell>
          <cell r="E525" t="str">
            <v>Emma Ticonipa</v>
          </cell>
          <cell r="F525" t="str">
            <v>2183333 - 1635</v>
          </cell>
          <cell r="G525" t="str">
            <v>emma.ticonipa@economiayfinanzas.gob.bo</v>
          </cell>
        </row>
        <row r="526">
          <cell r="A526">
            <v>1908</v>
          </cell>
          <cell r="C526" t="str">
            <v>Gobierno Autónomo Municipal de Puerto Gonzalo Moreno</v>
          </cell>
          <cell r="D526" t="str">
            <v>Huascar Nova</v>
          </cell>
          <cell r="E526" t="str">
            <v>Emma Ticonipa</v>
          </cell>
          <cell r="F526" t="str">
            <v>2183333 - 1635</v>
          </cell>
          <cell r="G526" t="str">
            <v>emma.ticonipa@economiayfinanzas.gob.bo</v>
          </cell>
        </row>
        <row r="527">
          <cell r="A527">
            <v>1909</v>
          </cell>
          <cell r="C527" t="str">
            <v>Gobierno Autónomo Municipal de San Lorenzo</v>
          </cell>
          <cell r="D527" t="str">
            <v>Huascar Nova</v>
          </cell>
          <cell r="E527" t="str">
            <v>Emma Ticonipa</v>
          </cell>
          <cell r="F527" t="str">
            <v>2183333 - 1635</v>
          </cell>
          <cell r="G527" t="str">
            <v>emma.ticonipa@economiayfinanzas.gob.bo</v>
          </cell>
        </row>
        <row r="528">
          <cell r="A528">
            <v>1910</v>
          </cell>
          <cell r="C528" t="str">
            <v>Gobierno Autónomo Municipal de Sena</v>
          </cell>
          <cell r="D528" t="str">
            <v>Huascar Nova</v>
          </cell>
          <cell r="E528" t="str">
            <v>Emma Ticonipa</v>
          </cell>
          <cell r="F528" t="str">
            <v>2183333 - 1635</v>
          </cell>
          <cell r="G528" t="str">
            <v>emma.ticonipa@economiayfinanzas.gob.bo</v>
          </cell>
        </row>
        <row r="529">
          <cell r="A529">
            <v>1911</v>
          </cell>
          <cell r="C529" t="str">
            <v>Gobierno Autónomo Municipal de Santa Rosa del Abuná</v>
          </cell>
          <cell r="D529" t="str">
            <v>Huascar Nova</v>
          </cell>
          <cell r="E529" t="str">
            <v>Emma Ticonipa</v>
          </cell>
          <cell r="F529" t="str">
            <v>2183333 - 1635</v>
          </cell>
          <cell r="G529" t="str">
            <v>emma.ticonipa@economiayfinanzas.gob.bo</v>
          </cell>
        </row>
        <row r="530">
          <cell r="A530">
            <v>1912</v>
          </cell>
          <cell r="C530" t="str">
            <v>Gobierno Autónomo Municipal de Ingavi (Humaita)</v>
          </cell>
          <cell r="D530" t="str">
            <v>Huascar Nova</v>
          </cell>
          <cell r="E530" t="str">
            <v>Emma Ticonipa</v>
          </cell>
          <cell r="F530" t="str">
            <v>2183333 - 1635</v>
          </cell>
          <cell r="G530" t="str">
            <v>emma.ticonipa@economiayfinanzas.gob.bo</v>
          </cell>
        </row>
        <row r="531">
          <cell r="A531">
            <v>1913</v>
          </cell>
          <cell r="C531" t="str">
            <v>Gobierno Autónomo Municipal de Nueva Esperanza</v>
          </cell>
          <cell r="D531" t="str">
            <v>Huascar Nova</v>
          </cell>
          <cell r="E531" t="str">
            <v>Emma Ticonipa</v>
          </cell>
          <cell r="F531" t="str">
            <v>2183333 - 1635</v>
          </cell>
          <cell r="G531" t="str">
            <v>emma.ticonipa@economiayfinanzas.gob.bo</v>
          </cell>
        </row>
        <row r="532">
          <cell r="A532">
            <v>1914</v>
          </cell>
          <cell r="C532" t="str">
            <v>Gobierno Autónomo Municipal de Villa Nueva (Loma Alta)</v>
          </cell>
          <cell r="D532" t="str">
            <v>Huascar Nova</v>
          </cell>
          <cell r="E532" t="str">
            <v>Emma Ticonipa</v>
          </cell>
          <cell r="F532" t="str">
            <v>2183333 - 1635</v>
          </cell>
          <cell r="G532" t="str">
            <v>emma.ticonipa@economiayfinanzas.gob.bo</v>
          </cell>
        </row>
        <row r="533">
          <cell r="A533">
            <v>1915</v>
          </cell>
          <cell r="C533" t="str">
            <v>Gobierno Autónomo Municipal de Santos Mercado</v>
          </cell>
          <cell r="D533" t="str">
            <v>Huascar Nova</v>
          </cell>
          <cell r="E533" t="str">
            <v>Emma Ticonipa</v>
          </cell>
          <cell r="F533" t="str">
            <v>2183333 - 1635</v>
          </cell>
          <cell r="G533" t="str">
            <v>emma.ticonipa@economiayfinanzas.gob.bo</v>
          </cell>
        </row>
        <row r="534">
          <cell r="A534">
            <v>3301</v>
          </cell>
          <cell r="B534">
            <v>3</v>
          </cell>
          <cell r="C534" t="str">
            <v>GAIOC del Territorio de Raqaypampa</v>
          </cell>
          <cell r="D534" t="str">
            <v>-</v>
          </cell>
          <cell r="E534" t="str">
            <v>Emma Ticonipa</v>
          </cell>
          <cell r="F534" t="str">
            <v>2183333 - 1635</v>
          </cell>
          <cell r="G534" t="str">
            <v>emma.ticonipa@economiayfinanzas.gob.bo</v>
          </cell>
        </row>
        <row r="535">
          <cell r="A535">
            <v>3401</v>
          </cell>
          <cell r="C535" t="str">
            <v>GAIOC de la Nación Originaria Uru Chipaya</v>
          </cell>
          <cell r="D535" t="str">
            <v>-</v>
          </cell>
          <cell r="E535" t="str">
            <v>Emma Ticonipa</v>
          </cell>
          <cell r="F535" t="str">
            <v>2183333 - 1635</v>
          </cell>
          <cell r="G535" t="str">
            <v>emma.ticonipa@economiayfinanzas.gob.bo</v>
          </cell>
        </row>
        <row r="536">
          <cell r="A536">
            <v>3402</v>
          </cell>
          <cell r="C536" t="str">
            <v>GAIOC de Salinas</v>
          </cell>
          <cell r="D536" t="str">
            <v>-</v>
          </cell>
          <cell r="E536" t="str">
            <v>Emma Ticonipa</v>
          </cell>
          <cell r="F536" t="str">
            <v>2183333 - 1635</v>
          </cell>
          <cell r="G536" t="str">
            <v>emma.ticonipa@economiayfinanzas.gob.bo</v>
          </cell>
        </row>
        <row r="537">
          <cell r="A537">
            <v>3501</v>
          </cell>
          <cell r="C537" t="str">
            <v>GAIOC de la Autonomía Originaria del Jatún Ayllu Yura</v>
          </cell>
          <cell r="D537" t="str">
            <v>-</v>
          </cell>
          <cell r="E537" t="str">
            <v>Emma Ticonipa</v>
          </cell>
          <cell r="F537" t="str">
            <v>2183333 - 1635</v>
          </cell>
          <cell r="G537" t="str">
            <v>emma.ticonipa@economiayfinanzas.gob.bo</v>
          </cell>
        </row>
        <row r="538">
          <cell r="A538">
            <v>3701</v>
          </cell>
          <cell r="C538" t="str">
            <v>GAIOC de Charagua Iyambae</v>
          </cell>
          <cell r="D538" t="str">
            <v>-</v>
          </cell>
          <cell r="E538" t="str">
            <v>Emma Ticonipa</v>
          </cell>
          <cell r="F538" t="str">
            <v>2183333 - 1635</v>
          </cell>
          <cell r="G538" t="str">
            <v>emma.ticonipa@economiayfinanzas.gob.bo</v>
          </cell>
        </row>
        <row r="539">
          <cell r="A539">
            <v>3702</v>
          </cell>
          <cell r="C539" t="str">
            <v>Gobierno Guaraní Kereimba Iyaambae</v>
          </cell>
          <cell r="D539" t="str">
            <v>-</v>
          </cell>
          <cell r="E539" t="str">
            <v>Emma Ticonipa</v>
          </cell>
          <cell r="F539" t="str">
            <v>2183333 - 1635</v>
          </cell>
          <cell r="G539" t="str">
            <v>emma.ticonipa@economiayfinanzas.gob.bo</v>
          </cell>
        </row>
        <row r="540">
          <cell r="A540">
            <v>3801</v>
          </cell>
          <cell r="C540" t="str">
            <v>Gobierno del Territorio Indígena Multiétnico</v>
          </cell>
          <cell r="D540" t="str">
            <v>-</v>
          </cell>
          <cell r="E540" t="str">
            <v>Emma Ticonipa</v>
          </cell>
          <cell r="F540" t="str">
            <v>2183333 - 1635</v>
          </cell>
          <cell r="G540" t="str">
            <v>emma.ticonipa@economiayfinanzas.gob.bo</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419.702327199077" createdVersion="8" refreshedVersion="8" minRefreshableVersion="3" recordCount="1966" xr:uid="{8A969795-D4A2-480D-ABF8-F349EC666975}">
  <cacheSource type="worksheet">
    <worksheetSource ref="A7:T1973" sheet="CUT MN"/>
  </cacheSource>
  <cacheFields count="20">
    <cacheField name="Entidad" numFmtId="0">
      <sharedItems containsMixedTypes="1" containsNumber="1" containsInteger="1" minValue="10" maxValue="951" count="107">
        <n v="513"/>
        <n v="224"/>
        <n v="15"/>
        <s v="N/I"/>
        <n v="206"/>
        <n v="548"/>
        <s v="99 - 04"/>
        <n v="310"/>
        <n v="203"/>
        <s v="99 - 03"/>
        <n v="140"/>
        <n v="587"/>
        <n v="650"/>
        <n v="46"/>
        <n v="681"/>
        <n v="266"/>
        <n v="309"/>
        <n v="902"/>
        <s v="99 - 02"/>
        <n v="47"/>
        <n v="35"/>
        <n v="16"/>
        <n v="192"/>
        <n v="423"/>
        <n v="344"/>
        <n v="597"/>
        <s v="IDH"/>
        <n v="525"/>
        <n v="862"/>
        <n v="213"/>
        <n v="311"/>
        <n v="374"/>
        <n v="908"/>
        <n v="526"/>
        <n v="86"/>
        <n v="269"/>
        <n v="212"/>
        <n v="802"/>
        <n v="951"/>
        <n v="903"/>
        <n v="661"/>
        <n v="10"/>
        <n v="169"/>
        <n v="601"/>
        <n v="41"/>
        <n v="660"/>
        <n v="270"/>
        <n v="378"/>
        <n v="905"/>
        <n v="512"/>
        <n v="522"/>
        <n v="576"/>
        <n v="348"/>
        <n v="78"/>
        <n v="315"/>
        <n v="132"/>
        <n v="222"/>
        <n v="20"/>
        <n v="595"/>
        <n v="283"/>
        <n v="291"/>
        <n v="117"/>
        <n v="292"/>
        <n v="572"/>
        <n v="591"/>
        <n v="670"/>
        <n v="254"/>
        <n v="682"/>
        <n v="383"/>
        <n v="585"/>
        <n v="596"/>
        <n v="578"/>
        <n v="573"/>
        <n v="373"/>
        <n v="170"/>
        <n v="865"/>
        <n v="81"/>
        <n v="340"/>
        <n v="342"/>
        <n v="25"/>
        <n v="155"/>
        <n v="287"/>
        <n v="580"/>
        <n v="290"/>
        <n v="389"/>
        <n v="514"/>
        <n v="190"/>
        <n v="312"/>
        <n v="66"/>
        <n v="299"/>
        <n v="683"/>
        <n v="156"/>
        <n v="599"/>
        <n v="253"/>
        <n v="294"/>
        <n v="159"/>
        <n v="386"/>
        <n v="385"/>
        <n v="70"/>
        <n v="347"/>
        <n v="590"/>
        <n v="293"/>
        <n v="153"/>
        <n v="53"/>
        <n v="30"/>
        <n v="382"/>
        <n v="680"/>
      </sharedItems>
    </cacheField>
    <cacheField name="D.A." numFmtId="0">
      <sharedItems containsNonDate="0" containsString="0" containsBlank="1"/>
    </cacheField>
    <cacheField name="Descripción" numFmtId="0">
      <sharedItems count="107">
        <s v="Yacimientos Petrolíferos Fiscales Bolivianos"/>
        <s v="Insumos Bolivia"/>
        <s v="Ministerio de Gobierno"/>
        <s v="No Identificado"/>
        <s v="Instituto Nacional de Estadística"/>
        <s v="Corporación de las Fuerzas Armadas p/ el Des. Nacional"/>
        <s v="Dirección General de Administración y Finanzas Territoriales"/>
        <s v="Autoridad de Regulación y Fiscalización de Telecomunicaciones y Transportes"/>
        <s v="Autoridad de Supervisión del Sistema Financiero"/>
        <s v="Dirección General de Crédito Público"/>
        <s v="Universidad Pública de El Alto"/>
        <s v="Empresa Estratégica Boliviana de Construcción y Conservación de Infraestructura Civil"/>
        <s v="Asamblea Legislativa Plurinacional"/>
        <s v="Ministerio de Salud y Deportes"/>
        <s v="Ministerio Público"/>
        <s v="Direc. Dptal. de Educación La Paz"/>
        <s v="Autoridad de Fiscalización del Juego"/>
        <s v="Gobierno Autónomo Departamental de La Paz"/>
        <s v="Dirección General de Programación y Operaciones del Tesoro"/>
        <s v="Ministerio de Desarrollo Rural y Tierras"/>
        <s v="Ministerio de Economía y Finanzas Públicas"/>
        <s v="Ministerio de Educación"/>
        <s v="Servicio al Mejoramiento de la Navegación Amazónica"/>
        <s v="Caja de Salud del Servicio Nal. de Caminos y Ramas Anexas"/>
        <s v="Instituto Plurinacional de Estudio de Lenguas y Culturas"/>
        <s v="Empresa Pública Nacional Estratégica de Yacimientos de Litio Bolivianos"/>
        <s v="Impuesto Directo A Los Hidrocarburos"/>
        <s v="Transportes Aéreos Bolivianos"/>
        <s v="Fondo Nacional de Desarrollo Regional"/>
        <s v="Servicio Nacional de Meteorología e Hidrología"/>
        <s v="Autoridad de Fisc y Ctrol Soc de Agua Potable Saneam.Básico"/>
        <s v="Agencia de Gobierno Electrónico y Tecnologías de Información y Comunicación"/>
        <s v="Gobierno Autónomo Departamental del Beni"/>
        <s v="Bolivia TV"/>
        <s v="Ministerio de Medio Ambiente y Agua"/>
        <s v="Direc. Dptal. de Educación Potosí"/>
        <s v="Instituto Nacional de Reforma Agraria"/>
        <s v="Empresa Local de Agua Potable y Alcantarillado Sucre"/>
        <s v="Banco Central de Bolivia"/>
        <s v="Gobierno Autónomo Departamental de Cochabamba"/>
        <s v="Tribunal Constitucional Plurinacional"/>
        <s v="Ministerio de Relaciones Exteriores"/>
        <s v="Autoridad General de Impugnación Tributaria"/>
        <s v="Empresa Boliviana de Producción Agropecuaria"/>
        <s v="Ministerio de Desarrollo Productivo y Economía Plural"/>
        <s v="Órgano Judicial"/>
        <s v="Direc. Dptal. de Educación Tarija"/>
        <s v="Servicio Nacional Textil"/>
        <s v="Gobierno Autónomo Departamental de Potosí"/>
        <s v="Adm.de Aeropuertos y Servicios Auxiliares a la Naveg. Aérea"/>
        <s v="Empresa Nacional de Ferrocarriles - Residual"/>
        <s v="Empresa Pública Nacional Estratégica Cartones de Bolivia"/>
        <s v="Autoridad Plurinacional de la Madre Tierra"/>
        <s v="Ministerio de Hidrocarburos y Energías"/>
        <s v="Autoridad de Fiscalización de Empresas"/>
        <s v="Servicio de Desarrollo de las Empresas Púb. Productivas"/>
        <s v="Instituto Nacional de Innovación Agropecuaria y Forestal"/>
        <s v="Ministerio de Defensa"/>
        <s v="Gestora Pública de la Seguridad Social de Largo Plazo"/>
        <s v="Aduana Nacional"/>
        <s v="Administradora Boliviana de Carreteras"/>
        <s v="Dirección General de Aeronáutica Civil"/>
        <s v="Vías Bolivia"/>
        <s v="Empresa de Apoyo a la Producción de Alimentos"/>
        <s v="Empresa Estatal de Transporte por Cable &quot;Mi teleférico&quot;"/>
        <s v="Órgano Electoral Plurinacional"/>
        <s v="Instituto del Seguro Agrario"/>
        <s v="Defensoria del Pueblo"/>
        <s v="Agencia Boliviana de Correos &quot;Correos de Bolivia&quot;"/>
        <s v="Agencia Boliviana Espacial"/>
        <s v="Empresa Pública Transporte Aéreo Militar "/>
        <s v="Boliviana de Aviación"/>
        <s v="Empresa Siderúrgica del Mutún"/>
        <s v="Fondo de Desarrollo Indigena"/>
        <s v="Escuela Militar de Ingeniería"/>
        <s v="Fondo de Desarrollo del Sist.Fin. y Apoyo al Sec.Productivo"/>
        <s v="Ministerio de Obras Públicas, Servicios y Vivienda"/>
        <s v="Servicio General de Identificación Personal"/>
        <s v="Agencia Estatal de Vivienda"/>
        <s v="Ministerio de la Presidencia"/>
        <s v="Dirección del Notariado Plurinacional"/>
        <s v="Fondo Nacional de Inversión Productiva y Social"/>
        <s v="Depósitos Aduaneros Bolivianos"/>
        <s v="Servicio de Impuestos Nacionales"/>
        <s v="Navegación Aérea y Aeropuertos Bolivianos"/>
        <s v="Empresa Nacional de Electricidad"/>
        <s v="Autoridad Jurisdiccional Administrativa Minera"/>
        <s v="Autoridad de Fiscalizac. y Control Soc de Bosques y Tierras"/>
        <s v="Ministerio de Planificación del Desarrollo"/>
        <s v="Servicio Departamental de Riego - La Paz"/>
        <s v="Procuraduria General del Estado"/>
        <s v="Servicio Plurinacional de Asistencia a la Víctima"/>
        <s v="Empresa Boliviana de Alimentos y Derivados"/>
        <s v="Entidad Ejecutora de Medio Ambiente y Agua"/>
        <s v="Univ. Indígena Bol. Comun. Intercultl Prod. Tupak Katari"/>
        <s v="OficinaTécnica para el Fortalecimiento de la Empresa Pública"/>
        <s v="Servicio Plurinacional de la Mujer y de la Despatriarcalización Ana María Romero"/>
        <s v="Autoridad de Supervisión de la Seguridad Social de Corto Plazo"/>
        <s v="Ministerio de Trabajo, Empleo y Previsión Social"/>
        <s v="Autoridad de Fiscalización y Control de Cooperativas"/>
        <s v="Empresa Pública &quot;QUIPUS&quot;"/>
        <s v="Fundación Cultural del Banco Central de Bolivia"/>
        <s v="Observatorio Plurinacional de la Calidad  Educativa"/>
        <s v="Ministerio de Culturas, Descolonización y Despatriarcalización"/>
        <s v="Ministerio de Justicia y Transparencia Institucional"/>
        <s v="Agencia de Infraestructura en Salud y Equipamiento Médico"/>
        <s v="Contraloria General del Estado"/>
      </sharedItems>
    </cacheField>
    <cacheField name="Fecha de operación_x000a_(DD/MM/AA)" numFmtId="14">
      <sharedItems containsSemiMixedTypes="0" containsNonDate="0" containsDate="1" containsString="0" minDate="2024-01-02T00:00:00" maxDate="2024-05-01T00:00:00" count="82">
        <d v="2024-01-02T00:00:00"/>
        <d v="2024-01-03T00:00:00"/>
        <d v="2024-01-04T00:00:00"/>
        <d v="2024-01-05T00:00:00"/>
        <d v="2024-01-08T00:00:00"/>
        <d v="2024-01-09T00:00:00"/>
        <d v="2024-01-10T00:00:00"/>
        <d v="2024-01-11T00:00:00"/>
        <d v="2024-01-12T00:00:00"/>
        <d v="2024-01-15T00:00:00"/>
        <d v="2024-01-16T00:00:00"/>
        <d v="2024-01-17T00:00:00"/>
        <d v="2024-01-18T00:00:00"/>
        <d v="2024-01-19T00:00:00"/>
        <d v="2024-01-23T00:00:00"/>
        <d v="2024-01-24T00:00:00"/>
        <d v="2024-01-25T00:00:00"/>
        <d v="2024-01-26T00:00:00"/>
        <d v="2024-01-29T00:00:00"/>
        <d v="2024-01-30T00:00:00"/>
        <d v="2024-01-31T00:00:00"/>
        <d v="2024-02-01T00:00:00"/>
        <d v="2024-02-02T00:00:00"/>
        <d v="2024-02-05T00:00:00"/>
        <d v="2024-02-06T00:00:00"/>
        <d v="2024-02-07T00:00:00"/>
        <d v="2024-02-08T00:00:00"/>
        <d v="2024-02-09T00:00:00"/>
        <d v="2024-02-14T00:00:00"/>
        <d v="2024-02-15T00:00:00"/>
        <d v="2024-02-16T00:00:00"/>
        <d v="2024-02-19T00:00:00"/>
        <d v="2024-02-20T00:00:00"/>
        <d v="2024-02-21T00:00:00"/>
        <d v="2024-02-22T00:00:00"/>
        <d v="2024-02-23T00:00:00"/>
        <d v="2024-02-26T00:00:00"/>
        <d v="2024-02-27T00:00:00"/>
        <d v="2024-02-28T00:00:00"/>
        <d v="2024-02-29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4-01T00:00:00"/>
        <d v="2024-04-02T00:00:00"/>
        <d v="2024-04-03T00:00:00"/>
        <d v="2024-04-04T00:00:00"/>
        <d v="2024-04-05T00:00:00"/>
        <d v="2024-04-08T00:00:00"/>
        <d v="2024-04-09T00:00:00"/>
        <d v="2024-04-10T00:00:00"/>
        <d v="2024-04-11T00:00:00"/>
        <d v="2024-04-12T00:00:00"/>
        <d v="2024-04-15T00:00:00"/>
        <d v="2024-04-16T00:00:00"/>
        <d v="2024-04-17T00:00:00"/>
        <d v="2024-04-18T00:00:00"/>
        <d v="2024-04-19T00:00:00"/>
        <d v="2024-04-22T00:00:00"/>
        <d v="2024-04-23T00:00:00"/>
        <d v="2024-04-24T00:00:00"/>
        <d v="2024-04-25T00:00:00"/>
        <d v="2024-04-26T00:00:00"/>
        <d v="2024-04-29T00:00:00"/>
        <d v="2024-04-30T00:00:00"/>
      </sharedItems>
      <fieldGroup base="3">
        <rangePr groupBy="months" startDate="2024-01-02T00:00:00" endDate="2024-05-01T00:00:00"/>
        <groupItems count="14">
          <s v="&lt;2/1/2024"/>
          <s v="ene"/>
          <s v="feb"/>
          <s v="mar"/>
          <s v="abr"/>
          <s v="may"/>
          <s v="jun"/>
          <s v="jul"/>
          <s v="ago"/>
          <s v="sep"/>
          <s v="oct"/>
          <s v="nov"/>
          <s v="dic"/>
          <s v="&gt;1/5/2024"/>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76" maxValue="8112153"/>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402215295.83999997"/>
    </cacheField>
    <cacheField name="Créditos_x000a_(Bs)" numFmtId="164">
      <sharedItems containsSemiMixedTypes="0" containsString="0" containsNumber="1" minValue="0" maxValue="340000000"/>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419.702442708331" createdVersion="8" refreshedVersion="8" minRefreshableVersion="3" recordCount="190" xr:uid="{761B15FF-41CA-46D1-BC10-189069ADE988}">
  <cacheSource type="worksheet">
    <worksheetSource ref="A7:T197" sheet="CUT ME"/>
  </cacheSource>
  <cacheFields count="20">
    <cacheField name="Entidad" numFmtId="0">
      <sharedItems containsMixedTypes="1" containsNumber="1" containsInteger="1" minValue="10" maxValue="865" count="13">
        <s v="99 - 02"/>
        <n v="513"/>
        <s v="99 - 03"/>
        <n v="865"/>
        <n v="86"/>
        <n v="10"/>
        <n v="206"/>
        <n v="650"/>
        <n v="346"/>
        <n v="291"/>
        <n v="514"/>
        <n v="20"/>
        <n v="47"/>
      </sharedItems>
    </cacheField>
    <cacheField name="D.A." numFmtId="0">
      <sharedItems containsNonDate="0" containsString="0" containsBlank="1"/>
    </cacheField>
    <cacheField name="Descripción" numFmtId="0">
      <sharedItems count="13">
        <s v="Dirección General de Programación y Operaciones del Tesoro"/>
        <s v="Yacimientos Petrolíferos Fiscales Bolivianos"/>
        <s v="Dirección General de Crédito Público"/>
        <s v="Fondo de Desarrollo del Sist.Fin. y Apoyo al Sec.Productivo"/>
        <s v="Ministerio de Medio Ambiente y Agua"/>
        <s v="Ministerio de Relaciones Exteriores"/>
        <s v="Instituto Nacional de Estadística"/>
        <s v="Asamblea Legislativa Plurinacional"/>
        <s v="Unidad de Investigaciones Financieras"/>
        <s v="Administradora Boliviana de Carreteras"/>
        <s v="Empresa Nacional de Electricidad"/>
        <s v="Ministerio de Defensa"/>
        <s v="Ministerio de Desarrollo Rural y Tierras"/>
      </sharedItems>
    </cacheField>
    <cacheField name="Fecha de operación_x000a_(DD/MM/AA)" numFmtId="14">
      <sharedItems containsSemiMixedTypes="0" containsNonDate="0" containsDate="1" containsString="0" minDate="2024-01-02T00:00:00" maxDate="2024-05-01T00:00:00" count="72">
        <d v="2024-01-02T00:00:00"/>
        <d v="2024-01-03T00:00:00"/>
        <d v="2024-01-04T00:00:00"/>
        <d v="2024-01-08T00:00:00"/>
        <d v="2024-01-09T00:00:00"/>
        <d v="2024-01-10T00:00:00"/>
        <d v="2024-01-11T00:00:00"/>
        <d v="2024-01-14T00:00:00"/>
        <d v="2024-01-16T00:00:00"/>
        <d v="2024-01-17T00:00:00"/>
        <d v="2024-01-18T00:00:00"/>
        <d v="2024-01-19T00:00:00"/>
        <d v="2024-01-23T00:00:00"/>
        <d v="2024-01-24T00:00:00"/>
        <d v="2024-01-26T00:00:00"/>
        <d v="2024-01-30T00:00:00"/>
        <d v="2024-01-31T00:00:00"/>
        <d v="2024-02-02T00:00:00"/>
        <d v="2024-02-06T00:00:00"/>
        <d v="2024-02-08T00:00:00"/>
        <d v="2024-02-09T00:00:00"/>
        <d v="2024-02-14T00:00:00"/>
        <d v="2024-02-15T00:00:00"/>
        <d v="2024-02-16T00:00:00"/>
        <d v="2024-02-18T00:00:00"/>
        <d v="2024-02-19T00:00:00"/>
        <d v="2024-02-20T00:00:00"/>
        <d v="2024-02-22T00:00:00"/>
        <d v="2024-02-25T00:00:00"/>
        <d v="2024-02-26T00:00:00"/>
        <d v="2024-02-27T00:00:00"/>
        <d v="2024-02-28T00:00:00"/>
        <d v="2024-02-29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7T00:00:00"/>
        <d v="2024-03-28T00:00:00"/>
        <d v="2024-04-01T00:00:00"/>
        <d v="2024-04-02T00:00:00"/>
        <d v="2024-04-03T00:00:00"/>
        <d v="2024-04-04T00:00:00"/>
        <d v="2024-04-05T00:00:00"/>
        <d v="2024-04-08T00:00:00"/>
        <d v="2024-04-09T00:00:00"/>
        <d v="2024-04-10T00:00:00"/>
        <d v="2024-04-11T00:00:00"/>
        <d v="2024-04-12T00:00:00"/>
        <d v="2024-04-15T00:00:00"/>
        <d v="2024-04-16T00:00:00"/>
        <d v="2024-04-17T00:00:00"/>
        <d v="2024-04-18T00:00:00"/>
        <d v="2024-04-19T00:00:00"/>
        <d v="2024-04-22T00:00:00"/>
        <d v="2024-04-23T00:00:00"/>
        <d v="2024-04-24T00:00:00"/>
        <d v="2024-04-25T00:00:00"/>
        <d v="2024-04-26T00:00:00"/>
        <d v="2024-04-29T00:00:00"/>
        <d v="2024-04-30T00:00:00"/>
      </sharedItems>
      <fieldGroup base="3">
        <rangePr groupBy="months" startDate="2024-01-02T00:00:00" endDate="2024-05-01T00:00:00"/>
        <groupItems count="14">
          <s v="&lt;2/1/2024"/>
          <s v="ene"/>
          <s v="feb"/>
          <s v="mar"/>
          <s v="abr"/>
          <s v="may"/>
          <s v="jun"/>
          <s v="jul"/>
          <s v="ago"/>
          <s v="sep"/>
          <s v="oct"/>
          <s v="nov"/>
          <s v="dic"/>
          <s v="&gt;1/5/2024"/>
        </groupItems>
      </fieldGroup>
    </cacheField>
    <cacheField name="Nro. Comp. BCB" numFmtId="14">
      <sharedItems containsBlank="1"/>
    </cacheField>
    <cacheField name="Tipo de Operación" numFmtId="0">
      <sharedItems/>
    </cacheField>
    <cacheField name="Nro. Doc. Extracto" numFmtId="0">
      <sharedItems containsSemiMixedTypes="0" containsString="0" containsNumber="1" containsInteger="1" minValue="18220" maxValue="7698155"/>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4963984.239999998"/>
    </cacheField>
    <cacheField name="Créditos_x000a_(USD)" numFmtId="164">
      <sharedItems containsSemiMixedTypes="0" containsString="0" containsNumber="1" minValue="0" maxValue="57789554"/>
    </cacheField>
    <cacheField name="Débitos_x000a_(Bs)" numFmtId="164">
      <sharedItems containsSemiMixedTypes="0" containsString="0" containsNumber="1" minValue="0" maxValue="171252931.88999999"/>
    </cacheField>
    <cacheField name="Créditos_x000a_(Bs)" numFmtId="164">
      <sharedItems containsSemiMixedTypes="0" containsString="0" containsNumber="1" minValue="0" maxValue="396436340.44"/>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419.702555787037" createdVersion="8" refreshedVersion="8" minRefreshableVersion="3" recordCount="70" xr:uid="{72EA84FF-6FFA-4DF3-BEA3-7A605F756F44}">
  <cacheSource type="worksheet">
    <worksheetSource ref="A7:P77" sheet="TRL MN"/>
  </cacheSource>
  <cacheFields count="16">
    <cacheField name="Entidad" numFmtId="1">
      <sharedItems containsMixedTypes="1" containsNumber="1" containsInteger="1" minValue="15" maxValue="865" count="37">
        <n v="47"/>
        <n v="590"/>
        <n v="46"/>
        <n v="291"/>
        <n v="86"/>
        <s v="99 - 01"/>
        <s v="99 - 02"/>
        <n v="253"/>
        <n v="283"/>
        <n v="20"/>
        <n v="206"/>
        <n v="15"/>
        <n v="41"/>
        <n v="66"/>
        <n v="169"/>
        <n v="117"/>
        <n v="25"/>
        <n v="599"/>
        <n v="132"/>
        <n v="514"/>
        <n v="81" u="1"/>
        <n v="287" u="1"/>
        <n v="383" u="1"/>
        <n v="78" u="1"/>
        <n v="16" u="1"/>
        <n v="548" u="1"/>
        <n v="312" u="1"/>
        <n v="203" u="1"/>
        <n v="225" u="1"/>
        <n v="660" u="1"/>
        <n v="190" u="1"/>
        <n v="378" u="1"/>
        <n v="212" u="1"/>
        <n v="30" u="1"/>
        <n v="865" u="1"/>
        <n v="130" u="1"/>
        <n v="670" u="1"/>
      </sharedItems>
    </cacheField>
    <cacheField name="D.A." numFmtId="1">
      <sharedItems containsSemiMixedTypes="0" containsString="0" containsNumber="1" containsInteger="1" minValue="1" maxValue="29"/>
    </cacheField>
    <cacheField name="Descripción" numFmtId="0">
      <sharedItems count="36">
        <s v="Ministerio de Desarrollo Rural y Tierras"/>
        <s v="Empresa Pública &quot;QUIPUS&quot;"/>
        <s v="Ministerio de Salud y Deportes"/>
        <s v="Administradora Boliviana de Carreteras"/>
        <s v="Ministerio de Medio Ambiente y Agua"/>
        <s v="Dirección General de Programación y Operaciones del Tesoro"/>
        <s v="Entidad Ejecutora de Medio Ambiente y Agua"/>
        <s v="Aduana Nacional"/>
        <s v="Ministerio de Defensa"/>
        <s v="Instituto Nacional de Estadística"/>
        <s v="Ministerio de Gobierno"/>
        <s v="Ministerio de Desarrollo Productivo y Economía Plural"/>
        <s v="Ministerio de Planificación del Desarrollo"/>
        <s v="Autoridad General de Impugnación Tributaria"/>
        <s v="Dirección General de Aeronáutica Civil"/>
        <s v="Ministerio de la Presidencia"/>
        <s v="Empresa Boliviana de Alimentos y Derivados"/>
        <s v="Servicio de Desarrollo de las Empresas Púb. Productivas"/>
        <s v="Empresa Nacional de Electricidad"/>
        <s v="Ministerio de Obras Públicas, Servicios y Vivienda" u="1"/>
        <s v="Fondo Nacional de Inversión Productiva y Social" u="1"/>
        <s v="Agencia Boliviana de Correos &quot;Correos de Bolivia&quot;" u="1"/>
        <s v="Ministerio de Hidrocarburos y Energías" u="1"/>
        <s v="Ministerio de Educación" u="1"/>
        <s v="Corporación de las Fuerzas Armadas p/ el Des. Nacional" u="1"/>
        <s v="Autoridad de Fiscalizac. y Control Soc de Bosques y Tierras" u="1"/>
        <s v="Autoridad de Supervisión del Sistema Financiero" u="1"/>
        <s v="Serv. Nal. para la Sostenibilidad en Saneamiento Básico" u="1"/>
        <s v="Órgano Judicial" u="1"/>
        <s v="Autoridad Jurisdiccional Administrativa Minera" u="1"/>
        <s v="Servicio Nacional Textil" u="1"/>
        <s v="Instituto Nacional de Reforma Agraria" u="1"/>
        <s v="Ministerio de Justicia y Transparencia Institucional" u="1"/>
        <s v="Fondo de Desarrollo del Sist.Fin. y Apoyo al Sec.Productivo" u="1"/>
        <s v="Fondo de Financiamiento para la Minería" u="1"/>
        <s v="Órgano Electoral Plurinacional" u="1"/>
      </sharedItems>
    </cacheField>
    <cacheField name="Fecha de operación_x000a_(DD/MM/AA)" numFmtId="14">
      <sharedItems containsSemiMixedTypes="0" containsNonDate="0" containsDate="1" containsString="0" minDate="2024-01-04T00:00:00" maxDate="2024-04-30T00:00:00" count="25">
        <d v="2024-01-04T00:00:00"/>
        <d v="2024-01-05T00:00:00"/>
        <d v="2024-01-11T00:00:00"/>
        <d v="2024-01-23T00:00:00"/>
        <d v="2024-02-14T00:00:00"/>
        <d v="2024-02-15T00:00:00"/>
        <d v="2024-02-16T00:00:00"/>
        <d v="2024-02-23T00:00:00"/>
        <d v="2024-02-26T00:00:00"/>
        <d v="2024-03-05T00:00:00"/>
        <d v="2024-03-11T00:00:00"/>
        <d v="2024-03-13T00:00:00"/>
        <d v="2024-03-14T00:00:00"/>
        <d v="2024-03-18T00:00:00"/>
        <d v="2024-03-27T00:00:00"/>
        <d v="2024-04-03T00:00:00"/>
        <d v="2024-04-08T00:00:00"/>
        <d v="2024-04-11T00:00:00"/>
        <d v="2024-04-12T00:00:00"/>
        <d v="2024-04-16T00:00:00"/>
        <d v="2024-04-18T00:00:00"/>
        <d v="2024-04-19T00:00:00"/>
        <d v="2024-04-24T00:00:00"/>
        <d v="2024-04-25T00:00:00"/>
        <d v="2024-04-29T00:00:00"/>
      </sharedItems>
      <fieldGroup base="3">
        <rangePr groupBy="months" startDate="2024-01-04T00:00:00" endDate="2024-04-30T00:00:00"/>
        <groupItems count="14">
          <s v="&lt;4/1/2024"/>
          <s v="ene"/>
          <s v="feb"/>
          <s v="mar"/>
          <s v="abr"/>
          <s v="may"/>
          <s v="jun"/>
          <s v="jul"/>
          <s v="ago"/>
          <s v="sep"/>
          <s v="oct"/>
          <s v="nov"/>
          <s v="dic"/>
          <s v="&gt;30/4/2024"/>
        </groupItems>
      </fieldGroup>
    </cacheField>
    <cacheField name="Nro. _x000a_TRL" numFmtId="1">
      <sharedItems containsSemiMixedTypes="0" containsString="0" containsNumber="1" containsInteger="1" minValue="9" maxValue="2111"/>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17150000"/>
    </cacheField>
    <cacheField name="Créditos_x000a_(Bs)" numFmtId="164">
      <sharedItems containsSemiMixedTypes="0" containsString="0" containsNumber="1" minValue="0" maxValue="103988894.66"/>
    </cacheField>
    <cacheField name="Importe" numFmtId="164">
      <sharedItems containsSemiMixedTypes="0" containsString="0" containsNumber="1" minValue="309.39999999999998" maxValue="103988894.66"/>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419.702694675929" createdVersion="8" refreshedVersion="8" minRefreshableVersion="3" recordCount="36" xr:uid="{DDB86B59-7997-48A0-A29C-9056F8A9F854}">
  <cacheSource type="worksheet">
    <worksheetSource ref="A7:Q43" sheet="TRL ME"/>
  </cacheSource>
  <cacheFields count="17">
    <cacheField name="Entidad" numFmtId="0">
      <sharedItems containsMixedTypes="1" containsNumber="1" containsInteger="1" minValue="15" maxValue="590" count="19">
        <n v="47"/>
        <n v="590"/>
        <n v="46"/>
        <n v="86"/>
        <n v="206"/>
        <n v="41"/>
        <n v="291"/>
        <n v="117"/>
        <s v="99 - 02"/>
        <n v="514"/>
        <n v="287" u="1"/>
        <n v="20" u="1"/>
        <n v="383" u="1"/>
        <n v="253" u="1"/>
        <n v="132" u="1"/>
        <n v="15" u="1"/>
        <n v="212" u="1"/>
        <n v="78" u="1"/>
        <n v="66" u="1"/>
      </sharedItems>
    </cacheField>
    <cacheField name="D.A." numFmtId="0">
      <sharedItems containsSemiMixedTypes="0" containsString="0" containsNumber="1" containsInteger="1" minValue="1" maxValue="29"/>
    </cacheField>
    <cacheField name="Descripción" numFmtId="0">
      <sharedItems count="19">
        <s v="Ministerio de Desarrollo Rural y Tierras"/>
        <s v="Empresa Pública &quot;QUIPUS&quot;"/>
        <s v="Ministerio de Salud y Deportes"/>
        <s v="Ministerio de Medio Ambiente y Agua"/>
        <s v="Instituto Nacional de Estadística"/>
        <s v="Ministerio de Desarrollo Productivo y Economía Plural"/>
        <s v="Administradora Boliviana de Carreteras"/>
        <s v="Dirección General de Aeronáutica Civil"/>
        <s v="Dirección General de Programación y Operaciones del Tesoro"/>
        <s v="Empresa Nacional de Electricidad"/>
        <s v="Fondo Nacional de Inversión Productiva y Social" u="1"/>
        <s v="Ministerio de Defensa" u="1"/>
        <s v="Agencia Boliviana de Correos &quot;Correos de Bolivia&quot;" u="1"/>
        <s v="Entidad Ejecutora de Medio Ambiente y Agua" u="1"/>
        <s v="Servicio de Desarrollo de las Empresas Púb. Productivas" u="1"/>
        <s v="Ministerio de Gobierno" u="1"/>
        <s v="Instituto Nacional de Reforma Agraria" u="1"/>
        <s v="Ministerio de Hidrocarburos y Energías" u="1"/>
        <s v="Ministerio de Planificación del Desarrollo" u="1"/>
      </sharedItems>
    </cacheField>
    <cacheField name="Fecha de operación_x000a_(DD/MM/AA)" numFmtId="14">
      <sharedItems containsSemiMixedTypes="0" containsNonDate="0" containsDate="1" containsString="0" minDate="2024-01-04T00:00:00" maxDate="2024-04-30T00:00:00" count="15">
        <d v="2024-01-04T00:00:00"/>
        <d v="2024-01-05T00:00:00"/>
        <d v="2024-01-11T00:00:00"/>
        <d v="2024-02-23T00:00:00"/>
        <d v="2024-03-05T00:00:00"/>
        <d v="2024-03-11T00:00:00"/>
        <d v="2024-03-18T00:00:00"/>
        <d v="2024-03-27T00:00:00"/>
        <d v="2024-04-03T00:00:00"/>
        <d v="2024-04-11T00:00:00"/>
        <d v="2024-04-12T00:00:00"/>
        <d v="2024-04-18T00:00:00"/>
        <d v="2024-04-19T00:00:00"/>
        <d v="2024-04-25T00:00:00"/>
        <d v="2024-04-29T00:00:00"/>
      </sharedItems>
      <fieldGroup base="3">
        <rangePr groupBy="months" startDate="2024-01-04T00:00:00" endDate="2024-04-30T00:00:00"/>
        <groupItems count="14">
          <s v="&lt;4/1/2024"/>
          <s v="ene"/>
          <s v="feb"/>
          <s v="mar"/>
          <s v="abr"/>
          <s v="may"/>
          <s v="jun"/>
          <s v="jul"/>
          <s v="ago"/>
          <s v="sep"/>
          <s v="oct"/>
          <s v="nov"/>
          <s v="dic"/>
          <s v="&gt;30/4/2024"/>
        </groupItems>
      </fieldGroup>
    </cacheField>
    <cacheField name="Nro. _x000a_TRL" numFmtId="0">
      <sharedItems containsSemiMixedTypes="0" containsString="0" containsNumber="1" containsInteger="1" minValue="8" maxValue="2108"/>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5158731"/>
    </cacheField>
    <cacheField name="Créditos_x000a_(USD)" numFmtId="164">
      <sharedItems containsSemiMixedTypes="0" containsString="0" containsNumber="1" minValue="0" maxValue="2500000"/>
    </cacheField>
    <cacheField name="Débitos_x000a_(Bs)" numFmtId="164">
      <sharedItems containsSemiMixedTypes="0" containsString="0" containsNumber="1" minValue="0" maxValue="103988894.66000001"/>
    </cacheField>
    <cacheField name="Créditos_x000a_(Bs)" numFmtId="164">
      <sharedItems containsSemiMixedTypes="0" containsString="0" containsNumber="1" minValue="0" maxValue="17150000"/>
    </cacheField>
    <cacheField name="Importe" numFmtId="164">
      <sharedItems containsSemiMixedTypes="0" containsString="0" containsNumber="1" minValue="23726.270400000001" maxValue="103988894.66000001"/>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419.702768518517" createdVersion="8" refreshedVersion="8" minRefreshableVersion="3" recordCount="73" xr:uid="{9D742697-91DC-4EFC-9BE7-C674B2FAF7F0}">
  <cacheSource type="worksheet">
    <worksheetSource ref="A7:H80" sheet="CDI"/>
  </cacheSource>
  <cacheFields count="8">
    <cacheField name="Entidad" numFmtId="0">
      <sharedItems containsMixedTypes="1" containsNumber="1" containsInteger="1" minValue="16" maxValue="867" count="85">
        <n v="20"/>
        <n v="25"/>
        <n v="41"/>
        <n v="46"/>
        <n v="47"/>
        <n v="78"/>
        <n v="81"/>
        <s v="99 - 02"/>
        <n v="109"/>
        <n v="117"/>
        <n v="130"/>
        <n v="132"/>
        <n v="133"/>
        <n v="134"/>
        <n v="163"/>
        <n v="203"/>
        <n v="222"/>
        <n v="227"/>
        <n v="234"/>
        <n v="249"/>
        <n v="253"/>
        <n v="269"/>
        <n v="281"/>
        <n v="283"/>
        <n v="291"/>
        <n v="293"/>
        <n v="294"/>
        <n v="295"/>
        <n v="310"/>
        <n v="312"/>
        <n v="324"/>
        <n v="343"/>
        <n v="347"/>
        <n v="383"/>
        <n v="387"/>
        <n v="389"/>
        <n v="525"/>
        <n v="526"/>
        <n v="548"/>
        <n v="572"/>
        <n v="573"/>
        <n v="576"/>
        <n v="580"/>
        <n v="586"/>
        <n v="587"/>
        <n v="590"/>
        <n v="591"/>
        <n v="599"/>
        <n v="660"/>
        <n v="670"/>
        <n v="681"/>
        <n v="683"/>
        <n v="867"/>
        <n v="66" u="1"/>
        <n v="70" u="1"/>
        <n v="296" u="1"/>
        <n v="315" u="1"/>
        <n v="345" u="1"/>
        <n v="598" u="1"/>
        <n v="16" u="1"/>
        <n v="35" u="1"/>
        <n v="108" u="1"/>
        <n v="223" u="1"/>
        <n v="594" u="1"/>
        <n v="192" u="1"/>
        <n v="661" u="1"/>
        <n v="86" u="1"/>
        <n v="169" u="1"/>
        <n v="225" u="1"/>
        <n v="265" u="1"/>
        <n v="268" u="1"/>
        <n v="271" u="1"/>
        <n v="272" u="1"/>
        <n v="273" u="1"/>
        <n v="344" u="1"/>
        <n v="513" u="1"/>
        <n v="578" u="1"/>
        <n v="597" u="1"/>
        <n v="601" u="1"/>
        <n v="267" u="1"/>
        <n v="290" u="1"/>
        <n v="292" u="1"/>
        <n v="514" u="1"/>
        <n v="680" u="1"/>
        <n v="378" u="1"/>
      </sharedItems>
    </cacheField>
    <cacheField name="D.A." numFmtId="0">
      <sharedItems containsSemiMixedTypes="0" containsString="0" containsNumber="1" containsInteger="1" minValue="1" maxValue="26"/>
    </cacheField>
    <cacheField name="Descripción" numFmtId="0">
      <sharedItems count="85">
        <s v="Ministerio de Defensa"/>
        <s v="Ministerio de la Presidencia"/>
        <s v="Ministerio de Desarrollo Productivo y Economía Plural"/>
        <s v="Ministerio de Salud y Deportes"/>
        <s v="Ministerio de Desarrollo Rural y Tierras"/>
        <s v="Ministerio de Hidrocarburos y Energías"/>
        <s v="Ministerio de Obras Públicas, Servicios y Vivienda"/>
        <s v="Dirección General de Programación y Operaciones del Tesoro"/>
        <s v="Conservatorio Plurinacional de Musica"/>
        <s v="Dirección General de Aeronáutica Civil"/>
        <s v="Fondo de Financiamiento para la Minería"/>
        <s v="Servicio de Desarrollo de las Empresas Púb. Productivas"/>
        <s v="Lotería Nacional de Beneficencia y Salubridad"/>
        <s v="Consejo Nacional de Vivienda Policial"/>
        <s v="Agencia Nacional de Hidrocarburos"/>
        <s v="Autoridad de Supervisión del Sistema Financiero"/>
        <s v="Instituto Nacional de Innovación Agropecuaria y Forestal"/>
        <s v="Zona Franca Comercial e Industrial de Cobija"/>
        <s v="Servicio Geológico Minero "/>
        <s v="Central de Abastecimiento y Suministros de Salud"/>
        <s v="Entidad Ejecutora de Medio Ambiente y Agua"/>
        <s v="Direc. Dptal. de Educación Potosí"/>
        <s v="Oficina Técnica Nacional de los Ríos Pilcomayo y Bermejo"/>
        <s v="Aduana Nacional"/>
        <s v="Administradora Boliviana de Carreteras"/>
        <s v="Fundación Cultural del Banco Central de Bolivia"/>
        <s v="Univ. Indígena Bol. Comun. Intercultl Prod. Tupak Katari"/>
        <s v="Univ. Indígena Bol. Comun. Intercult Prod. Casimiro Huanca"/>
        <s v="Autoridad de Regulación y Fiscalización de Telecomunicaciones y Transportes"/>
        <s v="Autoridad de Fiscalizac. y Control Soc de Bosques y Tierras"/>
        <s v="Escuela Boliviana Intercultural de Música"/>
        <s v="Escuela de Jueces del Estado"/>
        <s v="Autoridad de Fiscalización y Control de Cooperativas"/>
        <s v="Agencia Boliviana de Correos &quot;Correos de Bolivia&quot;"/>
        <s v="Agencia del Desarrollo del Cine y Audiovisual Bolivianos"/>
        <s v="Navegación Aérea y Aeropuertos Bolivianos"/>
        <s v="Transportes Aéreos Bolivianos"/>
        <s v="Bolivia TV"/>
        <s v="Corporación de las Fuerzas Armadas p/ el Des. Nacional"/>
        <s v="Empresa de Apoyo a la Producción de Alimentos"/>
        <s v="Empresa Siderúrgica del Mutún"/>
        <s v="Empresa Pública Nacional Estratégica Cartones de Bolivia"/>
        <s v="Depósitos Aduaneros Bolivianos"/>
        <s v="Empresa Azucarera San Buenaventura"/>
        <s v="Empresa Estratégica Boliviana de Construcción y Conservación de Infraestructura Civil"/>
        <s v="Empresa Pública &quot;QUIPUS&quot;"/>
        <s v="Empresa Estatal de Transporte por Cable &quot;Mi teleférico&quot;"/>
        <s v="Empresa Boliviana de Alimentos y Derivados"/>
        <s v="Órgano Judicial"/>
        <s v="Órgano Electoral Plurinacional"/>
        <s v="Ministerio Público"/>
        <s v="Procuraduria General del Estado"/>
        <s v="Fondo Rotatorio de Fomento Productivo Regional"/>
        <s v="Ministerio de Planificación del Desarrollo" u="1"/>
        <s v="Ministerio de Trabajo, Empleo y Previsión Social" u="1"/>
        <s v="Univ. Indígena Bol. Comun. Intercult Prod. Apiaguaiki Tupa" u="1"/>
        <s v="Autoridad de Fiscalización de Empresas" u="1"/>
        <s v="Mutual de Servicios al Policía" u="1"/>
        <s v="Empresa Pública &quot;Editorial del Estado Plurinacional de Bolivia&quot;" u="1"/>
        <s v="Ministerio de Educación" u="1"/>
        <s v="Ministerio de Economía y Finanzas Públicas" u="1"/>
        <s v="Orquesta Sinfónica Nacional" u="1"/>
        <s v="Fondo Nacional de Desarrollo Forestal" u="1"/>
        <s v="Administración de Servicios Portuarios - Bolivia" u="1"/>
        <s v="Servicio al Mejoramiento de la Navegación Amazónica" u="1"/>
        <s v="Tribunal Constitucional Plurinacional" u="1"/>
        <s v="Ministerio de Medio Ambiente y Agua" u="1"/>
        <s v="Autoridad General de Impugnación Tributaria" u="1"/>
        <s v="Serv. Nal. para la Sostenibilidad en Saneamiento Básico" u="1"/>
        <s v="Direc. Dptal. de Educación  Chuquisaca" u="1"/>
        <s v="Direc. Dptal. de Educación Oruro" u="1"/>
        <s v="Direc. Dptal. de Educación Santa Cruz" u="1"/>
        <s v="Direc. Dptal. de Educación Beni" u="1"/>
        <s v="Direc. Dptal. de Educación Pando" u="1"/>
        <s v="Instituto Plurinacional de Estudio de Lenguas y Culturas" u="1"/>
        <s v="Yacimientos Petrolíferos Fiscales Bolivianos" u="1"/>
        <s v="Boliviana de Aviación" u="1"/>
        <s v="Empresa Pública Nacional Estratégica de Yacimientos de Litio Bolivianos" u="1"/>
        <s v="Empresa Boliviana de Producción Agropecuaria" u="1"/>
        <s v="Direc. Dptal. de Educación Cochabamba" u="1"/>
        <s v="Servicio de Impuestos Nacionales" u="1"/>
        <s v="Vías Bolivia" u="1"/>
        <s v="Empresa Nacional de Electricidad" u="1"/>
        <s v="Servicio Nacional Textil" u="1"/>
        <s v="Contraloria General del Estado" u="1"/>
      </sharedItems>
    </cacheField>
    <cacheField name="5.9.3" numFmtId="164">
      <sharedItems containsSemiMixedTypes="0" containsString="0" containsNumber="1" minValue="0" maxValue="559521994.74000001"/>
    </cacheField>
    <cacheField name="5.9.4" numFmtId="164">
      <sharedItems containsSemiMixedTypes="0" containsString="0" containsNumber="1" containsInteger="1" minValue="0" maxValue="0"/>
    </cacheField>
    <cacheField name="5.9.7" numFmtId="164">
      <sharedItems containsSemiMixedTypes="0" containsString="0" containsNumber="1" minValue="0" maxValue="2900858.8100000005"/>
    </cacheField>
    <cacheField name="5.9.8" numFmtId="164">
      <sharedItems containsSemiMixedTypes="0" containsString="0" containsNumber="1" minValue="0" maxValue="66164327.790000007"/>
    </cacheField>
    <cacheField name="Total" numFmtId="164">
      <sharedItems containsSemiMixedTypes="0" containsString="0" containsNumber="1" minValue="192" maxValue="559521994.74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66">
  <r>
    <x v="0"/>
    <m/>
    <x v="0"/>
    <x v="0"/>
    <s v="B21664240002"/>
    <s v="BOD"/>
    <n v="2166424"/>
    <m/>
    <s v="00513032001 DEP.DE CHEQ.AJENOS,RET.DE CAM.,CONCEPTO: RICHARD EDUARDO LLANOS LAZCANO,DEP.: BANCO UNION S.A. , PROCEDENCIA: BANCO UNION S.A., CHEQUE: 202339, FECHA DE EMISION:02/01/2024"/>
    <m/>
    <m/>
    <m/>
    <m/>
    <m/>
    <m/>
    <n v="0"/>
    <n v="24273.599999999999"/>
    <s v="NO_CONCILIADO"/>
    <m/>
    <m/>
  </r>
  <r>
    <x v="1"/>
    <m/>
    <x v="1"/>
    <x v="0"/>
    <s v="O21664330002"/>
    <s v="BOD"/>
    <n v="2166433"/>
    <m/>
    <s v="00224012007 DEPOSITO DE EFECTIVO, DEPOSITANTE: JANNET PATZI LARREA, CONCEPTO: DEVOLUCION FONDO EN AVANCE, CUENTA DE DEPOSITO: CUENTA UNICA DEL TESORO"/>
    <m/>
    <m/>
    <m/>
    <m/>
    <m/>
    <m/>
    <n v="0"/>
    <n v="100"/>
    <s v="NO_CONCILIADO"/>
    <m/>
    <m/>
  </r>
  <r>
    <x v="2"/>
    <m/>
    <x v="2"/>
    <x v="0"/>
    <s v="O21664350002"/>
    <s v="BOD"/>
    <n v="2166435"/>
    <m/>
    <s v="00015011108 DEPOSITO DE EFECTIVO, DEPOSITANTE: MINISTERIO DE GOBIERNO, CONCEPTO: DEPÓSITO A LA CUT, CUENTA DE DEPOSITO: CUENTA UNICA DEL TESORO"/>
    <m/>
    <m/>
    <m/>
    <m/>
    <m/>
    <m/>
    <n v="0"/>
    <n v="239"/>
    <s v="NO_CONCILIADO"/>
    <m/>
    <m/>
  </r>
  <r>
    <x v="3"/>
    <m/>
    <x v="3"/>
    <x v="0"/>
    <s v="O21664550002"/>
    <s v="BOD"/>
    <n v="2166455"/>
    <m/>
    <s v="00099021001 DEPOSITO DE EFECTIVO, DEPOSITANTE: CIELO ODALYS TERRAZAS ARUQUIPA, CONCEPTO: DEVOLUCION ESTIPENDIO PASANTIA DICIEMBRE - CIELO ODALYS TERRAZAS ARUQUIPA, CUENTA DE DEPOSITO: CUENTA UNICA DEL TESORO"/>
    <m/>
    <m/>
    <m/>
    <m/>
    <m/>
    <m/>
    <n v="0"/>
    <n v="1320"/>
    <s v="NO_CONCILIADO"/>
    <m/>
    <m/>
  </r>
  <r>
    <x v="4"/>
    <m/>
    <x v="4"/>
    <x v="1"/>
    <s v="O21666490002"/>
    <s v="BOD"/>
    <n v="2166649"/>
    <m/>
    <s v="00206044302 DEPOSITO DE EFECTIVO, DEPOSITANTE: RIOS MERCADO RICHARD ADRIAN, CONCEPTO: DEVOLUCION DE HONORARIOS, CUENTA DE DEPOSITO: CUENTA UNICA DEL TESORO"/>
    <m/>
    <m/>
    <m/>
    <m/>
    <m/>
    <m/>
    <n v="0"/>
    <n v="4853.2"/>
    <s v="NO_CONCILIADO"/>
    <m/>
    <m/>
  </r>
  <r>
    <x v="3"/>
    <m/>
    <x v="3"/>
    <x v="1"/>
    <s v="B21666840002"/>
    <s v="BOD"/>
    <n v="2166684"/>
    <m/>
    <s v="00099021001 DEP.DE CHEQ.AJENOS,RET.DE CAM.,CONCEPTO: DEVOLUCION DE PASAJE,DEP.: ABOTOUR-BOA , PROCEDENCIA: BANCO UNION S.A., CHEQUE: 17390, FECHA DE EMISION:21/12/2023"/>
    <m/>
    <m/>
    <m/>
    <m/>
    <m/>
    <m/>
    <n v="0"/>
    <n v="486"/>
    <s v="NO_CONCILIADO"/>
    <m/>
    <m/>
  </r>
  <r>
    <x v="3"/>
    <m/>
    <x v="3"/>
    <x v="1"/>
    <s v="O21666960002"/>
    <s v="BOD"/>
    <n v="2166696"/>
    <m/>
    <s v="00099021001 DEPOSITO DE EFECTIVO, DEPOSITANTE: ANA MARIA VALDIVIESO, CONCEPTO: DEVOLUCION DE DINERO, CUENTA DE DEPOSITO: CUENTA UNICA DEL TESORO"/>
    <m/>
    <m/>
    <m/>
    <m/>
    <m/>
    <m/>
    <n v="0"/>
    <n v="350"/>
    <s v="NO_CONCILIADO"/>
    <m/>
    <m/>
  </r>
  <r>
    <x v="5"/>
    <m/>
    <x v="5"/>
    <x v="1"/>
    <s v="O21667090002"/>
    <s v="BOD"/>
    <n v="2166709"/>
    <m/>
    <s v="00548052001 DEPOSITO DE EFECTIVO, DEPOSITANTE: JHONNY  RICARDO  MARQUEZ  COCA, CONCEPTO: DEVOLUCION DE FONDOS EN AVANCE, CUENTA DE DEPOSITO: CUENTA UNICA DEL TESORO"/>
    <m/>
    <m/>
    <m/>
    <m/>
    <m/>
    <m/>
    <n v="0"/>
    <n v="453"/>
    <s v="NO_CONCILIADO"/>
    <m/>
    <m/>
  </r>
  <r>
    <x v="3"/>
    <m/>
    <x v="3"/>
    <x v="1"/>
    <s v="O21667300002"/>
    <s v="BOD"/>
    <n v="2166730"/>
    <m/>
    <s v="00099021001 DEPOSITO DE EFECTIVO, DEPOSITANTE: GONZALO ANTONIO MARK QUIROGA, CONCEPTO: DEVOLUCION DE RECURSOS EMPRESA MAQUIMAT - GONZALO ANTONIO MARK QUIROGA, CUENTA DE DEPOSITO: CUENTA UNICA DEL TESORO/DJBR"/>
    <m/>
    <m/>
    <m/>
    <m/>
    <m/>
    <m/>
    <n v="0"/>
    <n v="400"/>
    <s v="NO_CONCILIADO"/>
    <m/>
    <m/>
  </r>
  <r>
    <x v="6"/>
    <m/>
    <x v="6"/>
    <x v="1"/>
    <s v="Q19358640002"/>
    <s v="CRV"/>
    <n v="1935864"/>
    <m/>
    <s v="NUMERO DE LIBRETA CUT: 00099021001 OPERACIÓN E75 TRANSFERENCIA DE LA CUENTA FISCAL BUN A LA CUT EN MN TRANSF.FDOS.GOB. AUTONOMO DEPTAL. POTOSI CITE: /GADP/SAF/TES/NÂ°577/2023 LIB.00099021001"/>
    <m/>
    <m/>
    <m/>
    <m/>
    <m/>
    <m/>
    <n v="0"/>
    <n v="732210.57"/>
    <s v="NO_CONCILIADO"/>
    <m/>
    <m/>
  </r>
  <r>
    <x v="7"/>
    <m/>
    <x v="7"/>
    <x v="1"/>
    <s v="G25407750004"/>
    <s v="DVD"/>
    <n v="20045"/>
    <m/>
    <s v="VENTA DE DIVISAS CON TRANSFERENCIA DE FONDOS A SOLICITUD DE AUTORIDAD DE REG.Y FISCALIZ.DE TELECOMUNICACIONES Y TRANSP. SEGUN SOLICITUD 20045 REF: TRANSFERENCIA DE RECURSOS A LA UNION INTERNACIONAL DE TELECOMUNICACIONES UIT CORRESPONDIENTE A LA GESTION 2023 DE ACUERDO A INFORME TECNICO ATT DAF INF T LIB. 00099021001 TGN-RECURSOS ORDINARIOS (3987) POR DIFERENCIAL CAMBIARIO"/>
    <m/>
    <m/>
    <m/>
    <m/>
    <m/>
    <m/>
    <n v="1526.45"/>
    <n v="0"/>
    <s v="NO_CONCILIADO"/>
    <m/>
    <m/>
  </r>
  <r>
    <x v="8"/>
    <m/>
    <x v="8"/>
    <x v="2"/>
    <s v="O21669150002"/>
    <s v="BOD"/>
    <n v="2166915"/>
    <m/>
    <s v="00099021001 DEPOSITO DE EFECTIVO, DEPOSITANTE: EDWIN CARVAJAL ARANIBAR, CONCEPTO: DE FACTURA NAABOL NO PRESENTADA PARA SU DECLARACION  EN EL LIBRO DE COMPRAS IVA, CUENTA DE DEPOSITO: CUENTA UNICA DEL TESORO/DJBR"/>
    <m/>
    <m/>
    <m/>
    <m/>
    <m/>
    <m/>
    <n v="0"/>
    <n v="15"/>
    <s v="NO_CONCILIADO"/>
    <m/>
    <m/>
  </r>
  <r>
    <x v="8"/>
    <m/>
    <x v="8"/>
    <x v="2"/>
    <s v="O21669160002"/>
    <s v="BOD"/>
    <n v="2166916"/>
    <m/>
    <s v="00099021001 DEPOSITO DE EFECTIVO, DEPOSITANTE: GONZALO  FERNANDO PALOMEQUE  RAU, CONCEPTO: DE FACTURA NAABOL NO PRESENTADA PARA SU DECLARACION  EN EL LIBRO DE COMPRAS IVA, CUENTA DE DEPOSITO: CUENTA UNICA DEL TESORO/DJBR"/>
    <m/>
    <m/>
    <m/>
    <m/>
    <m/>
    <m/>
    <n v="0"/>
    <n v="15"/>
    <s v="NO_CONCILIADO"/>
    <m/>
    <m/>
  </r>
  <r>
    <x v="3"/>
    <m/>
    <x v="3"/>
    <x v="2"/>
    <s v="B21669510002"/>
    <s v="BOD"/>
    <n v="2166951"/>
    <m/>
    <s v="00099021001 DEP.DE CHEQ.AJENOS,RET.DE CAM.,CONCEPTO: PAGO RECURSOS PUBLICOS,DEP.: CAJA NACIONAL DE SALUD , PROCEDENCIA: BANCO UNION S.A., CHEQUE: 72860, FECHA DE EMISION:28/12/2023"/>
    <m/>
    <m/>
    <m/>
    <m/>
    <m/>
    <m/>
    <n v="0"/>
    <n v="12790.75"/>
    <s v="NO_CONCILIADO"/>
    <m/>
    <m/>
  </r>
  <r>
    <x v="3"/>
    <m/>
    <x v="3"/>
    <x v="2"/>
    <s v="O21670220002"/>
    <s v="BOD"/>
    <n v="2167022"/>
    <m/>
    <s v="00099021001 DEPOSITO DE EFECTIVO, DEPOSITANTE: FIDEL VICTOR CHAVEZ FORONDA, CONCEPTO: DEVOLUCION DE HABERES, CUENTA DE DEPOSITO: CUENTA UNICA DEL TESORO"/>
    <m/>
    <m/>
    <m/>
    <m/>
    <m/>
    <m/>
    <n v="0"/>
    <n v="1500"/>
    <s v="NO_CONCILIADO"/>
    <m/>
    <m/>
  </r>
  <r>
    <x v="9"/>
    <m/>
    <x v="9"/>
    <x v="2"/>
    <s v="S10805140001"/>
    <s v="NTI"/>
    <n v="1080514"/>
    <m/>
    <s v="||PAGO PRÉSTAMO VAR.ACRE.BILAT. VARIOS CLUB DE PARÍS VCTO. 04-01-2024 POR CUENTA DEL TGN, SEGÚN NOTA MEFP/VTCP/DGCP/UODP/N° 19/2024 DE FECHA 04-01-2024 CAPITAL UFV13.312.330,76 INTERESES UFV1.316.193,28 CTA. 3987069001 CUENTA ÚNICA DEL TESORO - LIBRETA N° 00099021001"/>
    <m/>
    <m/>
    <m/>
    <m/>
    <m/>
    <m/>
    <n v="36203841.579999998"/>
    <n v="0"/>
    <s v="NO_CONCILIADO"/>
    <m/>
    <m/>
  </r>
  <r>
    <x v="9"/>
    <m/>
    <x v="9"/>
    <x v="2"/>
    <s v="S10805140003"/>
    <s v="COB"/>
    <n v="1080514"/>
    <m/>
    <s v="||PAGO PRÉSTAMO VAR.ACRE.BILAT. VARIOS CLUB DE PARÍS VCTO. 04-01-2024 POR CUENTA DEL TGN, SEGÚN NOTA MEFP/VTCP/DGCP/UODP/N° 19/2024 DE FECHA 04-01-2024 CAPITAL UFV13.312.330,76 INTERESES UFV1.316.193,28 CTA. 3987069001 CUENTA ÚNICA DEL TESORO - LIBRETA N° 00099021001 REF.: COMISIONES BANCARIAS"/>
    <m/>
    <m/>
    <m/>
    <m/>
    <m/>
    <m/>
    <n v="25392.69"/>
    <n v="0"/>
    <s v="NO_CONCILIADO"/>
    <m/>
    <m/>
  </r>
  <r>
    <x v="10"/>
    <m/>
    <x v="10"/>
    <x v="3"/>
    <s v="O21672400002"/>
    <s v="BOD"/>
    <n v="2167240"/>
    <m/>
    <s v="00099021001 DEPOSITO DE EFECTIVO, DEPOSITANTE: GERMAN CARLOS PARISACA APAZA, CONCEPTO: DEVOLUCION DE AGUINALDO 2022, CUENTA DE DEPOSITO: CUENTA UNICA DEL TESORO/DJBR"/>
    <m/>
    <m/>
    <m/>
    <m/>
    <m/>
    <m/>
    <n v="0"/>
    <n v="2781"/>
    <s v="NO_CONCILIADO"/>
    <m/>
    <m/>
  </r>
  <r>
    <x v="11"/>
    <m/>
    <x v="11"/>
    <x v="3"/>
    <s v="B21672720002"/>
    <s v="BOD"/>
    <n v="2167272"/>
    <m/>
    <s v="00587012001 DEP.DE CHEQ.AJENOS,RET.DE CAM.,CONCEPTO: EL SENA - CERT OCT (II) NOV(I) PLLA 19 Y 20,DEP.: E.B.C. , PROCEDENCIA: BANCO UNION S.A., CHEQUE: 2042, FECHA DE EMISION:29/12/2023"/>
    <m/>
    <m/>
    <m/>
    <m/>
    <m/>
    <m/>
    <n v="0"/>
    <n v="3140160.05"/>
    <s v="NO_CONCILIADO"/>
    <m/>
    <m/>
  </r>
  <r>
    <x v="3"/>
    <m/>
    <x v="3"/>
    <x v="3"/>
    <s v="O21672930002"/>
    <s v="BOD"/>
    <n v="2167293"/>
    <m/>
    <s v="00099021001 DEPOSITO DE EFECTIVO, DEPOSITANTE: PABLO ALBERTH CAMACHO AGUILAR, CONCEPTO: DEVOLUCION DE SUELDOS Y SALARIOS, CUENTA DE DEPOSITO: CUENTA UNICA DEL TESORO"/>
    <m/>
    <m/>
    <m/>
    <m/>
    <m/>
    <m/>
    <n v="0"/>
    <n v="3794"/>
    <s v="NO_CONCILIADO"/>
    <m/>
    <m/>
  </r>
  <r>
    <x v="12"/>
    <m/>
    <x v="12"/>
    <x v="3"/>
    <s v="O21672980002"/>
    <s v="BOD"/>
    <n v="2167298"/>
    <m/>
    <s v="00099021001 DEPOSITO DE EFECTIVO, DEPOSITANTE: LUIS SANTIAGO CATERING Y EVENTOS, CONCEPTO: PAGO DE SERVICIOS BÁSICOS DEL COMEDOR CÁMARA DE DIPUTADOS, CUENTA DE DEPOSITO: CUENTA UNICA DEL TESORO"/>
    <m/>
    <m/>
    <m/>
    <m/>
    <m/>
    <m/>
    <n v="0"/>
    <n v="2000"/>
    <s v="NO_CONCILIADO"/>
    <m/>
    <m/>
  </r>
  <r>
    <x v="8"/>
    <m/>
    <x v="8"/>
    <x v="3"/>
    <s v="O21673000002"/>
    <s v="BOD"/>
    <n v="2167300"/>
    <m/>
    <s v="00099021001 DEPOSITO DE EFECTIVO, DEPOSITANTE: JUAN JOSE CONDORI QUISBERT, CONCEPTO: FACTURA NAABOL NO PRESENTADA PARA SU  DECLARACION EN EL LIBRO DE COMPRAS IVA, CUENTA DE DEPOSITO: CUENTA UNICA DEL TESORO/DJBR"/>
    <m/>
    <m/>
    <m/>
    <m/>
    <m/>
    <m/>
    <n v="0"/>
    <n v="15"/>
    <s v="NO_CONCILIADO"/>
    <m/>
    <m/>
  </r>
  <r>
    <x v="13"/>
    <m/>
    <x v="13"/>
    <x v="3"/>
    <s v="O21673550002"/>
    <s v="BOD"/>
    <n v="2167355"/>
    <m/>
    <s v="00099021001 DEPOSITO DE EFECTIVO, DEPOSITANTE: VACAFLOR BERDECIO CARMEN JULIA, CONCEPTO: DEVOLUCION DE SUELDOS Y SALARIOS, CUENTA DE DEPOSITO: CUENTA UNICA DEL TESORO/DJBR"/>
    <m/>
    <m/>
    <m/>
    <m/>
    <m/>
    <m/>
    <n v="0"/>
    <n v="5978"/>
    <s v="NO_CONCILIADO"/>
    <m/>
    <m/>
  </r>
  <r>
    <x v="5"/>
    <m/>
    <x v="5"/>
    <x v="3"/>
    <s v="O21673570002"/>
    <s v="BOD"/>
    <n v="2167357"/>
    <m/>
    <s v="00548032001 DEPOSITO DE EFECTIVO, DEPOSITANTE: JHONNY SUCOJAYO  SOLIS, CONCEPTO: DEVOLUCION DE FONDOS, CUENTA DE DEPOSITO: CUENTA UNICA DEL TESORO"/>
    <m/>
    <m/>
    <m/>
    <m/>
    <m/>
    <m/>
    <n v="0"/>
    <n v="30"/>
    <s v="NO_CONCILIADO"/>
    <m/>
    <m/>
  </r>
  <r>
    <x v="6"/>
    <m/>
    <x v="6"/>
    <x v="3"/>
    <s v="Q19374580002"/>
    <s v="CRV"/>
    <n v="1937458"/>
    <m/>
    <s v="NUMERO DE LIBRETA CUT: 00099021001 OPERACIÓN E75 TRANSFERENCIA DE LA CUENTA FISCAL BUN A LA CUT EN MN TRANSFERENCIA DE FONDOS A SOLICITUD DE: GOBIERNO AUTONOMO MUNICIPAL DE MACHACAMARCA, CITE: GAMM: 005/2024 CUENTA CUT 3987 LIBRETA NÂ° 00099021001"/>
    <m/>
    <m/>
    <m/>
    <m/>
    <m/>
    <m/>
    <n v="0"/>
    <n v="86554.52"/>
    <s v="NO_CONCILIADO"/>
    <m/>
    <m/>
  </r>
  <r>
    <x v="3"/>
    <m/>
    <x v="3"/>
    <x v="4"/>
    <s v="O21675960002"/>
    <s v="BOD"/>
    <n v="2167596"/>
    <m/>
    <s v="00099021001 DEPOSITO DE EFECTIVO, DEPOSITANTE: BEATRIZ APAZA MAMANI, CONCEPTO: REVERSION PARCIAL, CUENTA DE DEPOSITO: CUENTA UNICA DEL TESORO"/>
    <m/>
    <m/>
    <m/>
    <m/>
    <m/>
    <m/>
    <n v="0"/>
    <n v="742"/>
    <s v="NO_CONCILIADO"/>
    <m/>
    <m/>
  </r>
  <r>
    <x v="6"/>
    <m/>
    <x v="6"/>
    <x v="4"/>
    <s v="B21675980002"/>
    <s v="BOD"/>
    <n v="2167598"/>
    <m/>
    <s v="00099021001 DEP.DE CHEQ.AJENOS,RET.DE CAM.,CONCEPTO: KARLA KARINA CARDONA ROCABADO,DEP.: BANCO UNION S.A. , PROCEDENCIA: BANCO UNION S.A., CHEQUE: 202343, FECHA DE EMISION:08/01/2024/DJBR"/>
    <m/>
    <m/>
    <m/>
    <m/>
    <m/>
    <m/>
    <n v="0"/>
    <n v="5216.21"/>
    <s v="NO_CONCILIADO"/>
    <m/>
    <m/>
  </r>
  <r>
    <x v="3"/>
    <m/>
    <x v="3"/>
    <x v="4"/>
    <s v="B21676070002"/>
    <s v="BOD"/>
    <n v="2167607"/>
    <m/>
    <s v="00099021001 DEP.DE CHEQ.AJENOS,RET.DE CAM.,CONCEPTO: LAURA LUZ ZAPATA VALVERDE,DEP.: BANCO UNION S.A. , PROCEDENCIA: BANCO UNION S.A., CHEQUE: 202347, FECHA DE EMISION:08/01/2024"/>
    <m/>
    <m/>
    <m/>
    <m/>
    <m/>
    <m/>
    <n v="0"/>
    <n v="22.29"/>
    <s v="NO_CONCILIADO"/>
    <m/>
    <m/>
  </r>
  <r>
    <x v="8"/>
    <m/>
    <x v="8"/>
    <x v="4"/>
    <s v="O21676310002"/>
    <s v="BOD"/>
    <n v="2167631"/>
    <m/>
    <s v="00099021001 DEPOSITO DE EFECTIVO, DEPOSITANTE: JHONY NINA CALLE, CONCEPTO: DEVOLUCION FACTURA NAABOL, CUENTA DE DEPOSITO: CUENTA UNICA DEL TESORO/DJBR"/>
    <m/>
    <m/>
    <m/>
    <m/>
    <m/>
    <m/>
    <n v="0"/>
    <n v="15"/>
    <s v="NO_CONCILIADO"/>
    <m/>
    <m/>
  </r>
  <r>
    <x v="12"/>
    <m/>
    <x v="12"/>
    <x v="4"/>
    <s v="O21676500002"/>
    <s v="BOD"/>
    <n v="2167650"/>
    <m/>
    <s v="00099021001 DEPOSITO DE EFECTIVO, DEPOSITANTE: CAMARA DE DIPUTADOS, CONCEPTO: DEPÓSITO DE PASAJES NO UTILIZADO, CUENTA DE DEPOSITO: CUENTA UNICA DEL TESORO"/>
    <m/>
    <m/>
    <m/>
    <m/>
    <m/>
    <m/>
    <n v="0"/>
    <n v="898"/>
    <s v="NO_CONCILIADO"/>
    <m/>
    <m/>
  </r>
  <r>
    <x v="8"/>
    <m/>
    <x v="8"/>
    <x v="4"/>
    <s v="O21676740002"/>
    <s v="BOD"/>
    <n v="2167674"/>
    <m/>
    <s v="00099021001 DEPOSITO DE EFECTIVO, DEPOSITANTE: GERRY ESTHER LEDEZMA ROCHA, CONCEPTO: FACTURA NAABOL NO PRESENTADA PARA SU DECLARACION EN EL LIBRO DE COMPRAS IVA, CUENTA DE DEPOSITO: CUENTA UNICA DEL TESORO/DJBR"/>
    <m/>
    <m/>
    <m/>
    <m/>
    <m/>
    <m/>
    <n v="0"/>
    <n v="15"/>
    <s v="NO_CONCILIADO"/>
    <m/>
    <m/>
  </r>
  <r>
    <x v="3"/>
    <m/>
    <x v="3"/>
    <x v="5"/>
    <s v="O21678600002"/>
    <s v="BOD"/>
    <n v="2167860"/>
    <m/>
    <s v="00099021001 DEPOSITO DE EFECTIVO, DEPOSITANTE: COLQUE GONZALES VIDAL, CONCEPTO: DEVOLUCION POR PAGO DE HABERES DEL MES DE ENERO 2023, CUENTA DE DEPOSITO: CUENTA UNICA DEL TESORO"/>
    <m/>
    <m/>
    <m/>
    <m/>
    <m/>
    <m/>
    <n v="0"/>
    <n v="2915.49"/>
    <s v="NO_CONCILIADO"/>
    <m/>
    <m/>
  </r>
  <r>
    <x v="3"/>
    <m/>
    <x v="3"/>
    <x v="5"/>
    <s v="O21679050002"/>
    <s v="BOD"/>
    <n v="2167905"/>
    <m/>
    <s v="00099021001 DEPOSITO DE EFECTIVO, DEPOSITANTE: ABANTAL, CONCEPTO: PAGO DE LUZ AGUA Y USO DE COMEDOR DEL MES DE DICIEMBRE, CUENTA DE DEPOSITO: CUENTA UNICA DEL TESORO"/>
    <m/>
    <m/>
    <m/>
    <m/>
    <m/>
    <m/>
    <n v="0"/>
    <n v="1200"/>
    <s v="NO_CONCILIADO"/>
    <m/>
    <m/>
  </r>
  <r>
    <x v="12"/>
    <m/>
    <x v="12"/>
    <x v="5"/>
    <s v="O21679110002"/>
    <s v="BOD"/>
    <n v="2167911"/>
    <m/>
    <s v="00099021001 DEPOSITO DE EFECTIVO, DEPOSITANTE: CAMARA DE DIPUTADOS, CONCEPTO: DEVOLUCION DE DEPÓSITO QUE SE ME REALIZO EN FECHA 18/12/23 COMO DOBLE AGUINALDO DE LA INSTITUCION, CUENTA DE DEPOSITO: CUENTA UNICA DEL TESORO"/>
    <m/>
    <m/>
    <m/>
    <m/>
    <m/>
    <m/>
    <n v="0"/>
    <n v="4240.0200000000004"/>
    <s v="NO_CONCILIADO"/>
    <m/>
    <m/>
  </r>
  <r>
    <x v="14"/>
    <m/>
    <x v="14"/>
    <x v="5"/>
    <s v="O21679530002"/>
    <s v="BOD"/>
    <n v="2167953"/>
    <m/>
    <s v="00099021001 DEPOSITO DE EFECTIVO, DEPOSITANTE: MINISTERIO PUBLICO, CONCEPTO: DEVOLUCION POR LIQUIDACION POR MORA SEGURIDAD SOCIAL LARGO PLAZO, CUENTA DE DEPOSITO: CUENTA UNICA DEL TESORO"/>
    <m/>
    <m/>
    <m/>
    <m/>
    <m/>
    <m/>
    <n v="0"/>
    <n v="0.47"/>
    <s v="NO_CONCILIADO"/>
    <m/>
    <m/>
  </r>
  <r>
    <x v="6"/>
    <m/>
    <x v="6"/>
    <x v="5"/>
    <s v="Q19388490002"/>
    <s v="CRV"/>
    <n v="1938849"/>
    <m/>
    <s v="NUMERO DE LIBRETA CUT: 00099021001 OPERACIÓN E75 TRANSFERENCIA DE LA CUENTA FISCAL BUN A LA CUT EN MN TRANSFERENCIA DE FONDOS A SOLICITUD DE: GOB. AUTONOMO MUNICIPAL ENTRE RIOS - CUENTA UNICA MUNICIPAL - CUM, CITE: G.A.M.E.R. NÂ° 007/2024 CUENTA CUT 3987069001 LIBRETA NÂ° 00099021001"/>
    <m/>
    <m/>
    <m/>
    <m/>
    <m/>
    <m/>
    <n v="0"/>
    <n v="923989.7"/>
    <s v="NO_CONCILIADO"/>
    <m/>
    <m/>
  </r>
  <r>
    <x v="13"/>
    <m/>
    <x v="13"/>
    <x v="6"/>
    <s v="B21681690002"/>
    <s v="BOD"/>
    <n v="2168169"/>
    <m/>
    <s v="00099021001 DEP.DE CHEQ.AJENOS,RET.DE CAM.,CONCEPTO: MARIO MAMANI CABALLERO,DEP.: BANCO UNION S.A. , PROCEDENCIA: BANCO UNION S.A., CHEQUE: 202352, FECHA DE EMISION:10/01/2024/DJBR"/>
    <m/>
    <m/>
    <m/>
    <m/>
    <m/>
    <m/>
    <n v="0"/>
    <n v="4004"/>
    <s v="NO_CONCILIADO"/>
    <m/>
    <m/>
  </r>
  <r>
    <x v="3"/>
    <m/>
    <x v="3"/>
    <x v="6"/>
    <s v="B21681700002"/>
    <s v="BOD"/>
    <n v="2168170"/>
    <m/>
    <s v="00099021001 DEP.DE CHEQ.AJENOS,RET.DE CAM.,CONCEPTO: LILIANA DELCARMEN BUSTOS CALAHUANA,DEP.: BANCO UNION S.A. , PROCEDENCIA: BANCO UNION S.A., CHEQUE: 202351, FECHA DE EMISION:10/01/2024"/>
    <m/>
    <m/>
    <m/>
    <m/>
    <m/>
    <m/>
    <n v="0"/>
    <n v="4004"/>
    <s v="NO_CONCILIADO"/>
    <m/>
    <m/>
  </r>
  <r>
    <x v="13"/>
    <m/>
    <x v="13"/>
    <x v="6"/>
    <s v="B21681720002"/>
    <s v="BOD"/>
    <n v="2168172"/>
    <m/>
    <s v="00099021001 DEP.DE CHEQ.AJENOS,RET.DE CAM.,CONCEPTO: DANIELA RAIZA RICALDI RODRIGUEZ,DEP.: BANCO UNION S.A. , PROCEDENCIA: BANCO UNION S.A., CHEQUE: 202349, FECHA DE EMISION:10/01/2024/DJBR"/>
    <m/>
    <m/>
    <m/>
    <m/>
    <m/>
    <m/>
    <n v="0"/>
    <n v="3936.19"/>
    <s v="NO_CONCILIADO"/>
    <m/>
    <m/>
  </r>
  <r>
    <x v="15"/>
    <m/>
    <x v="15"/>
    <x v="6"/>
    <s v="O21682060002"/>
    <s v="BOD"/>
    <n v="2168206"/>
    <m/>
    <s v="00099021001 DEPOSITO DE EFECTIVO, DEPOSITANTE: VICTOR CADENA MAMANI CI. 3468510 LP, CONCEPTO: REVERSION DE BOLETA DE HABER MENSUAL MES DICIEMBRE 2023, CUENTA DE DEPOSITO: CUENTA UNICA DEL TESORO/DJBR"/>
    <m/>
    <m/>
    <m/>
    <m/>
    <m/>
    <m/>
    <n v="0"/>
    <n v="6616.58"/>
    <s v="NO_CONCILIADO"/>
    <m/>
    <m/>
  </r>
  <r>
    <x v="16"/>
    <m/>
    <x v="16"/>
    <x v="6"/>
    <s v="O21682140002"/>
    <s v="BOD"/>
    <n v="2168214"/>
    <m/>
    <s v="00099021001 DEPOSITO DE EFECTIVO, DEPOSITANTE: AUTORIDAD DE FISCALIZACION DEL JUEGO, CONCEPTO: DEVOLUCION DE RECURSOS POR EL PAGO DE REFRIGERIOS EN DEMASIA DIC/2023, CUENTA DE DEPOSITO: CUENTA UNICA DEL TESORO"/>
    <m/>
    <m/>
    <m/>
    <m/>
    <m/>
    <m/>
    <n v="0"/>
    <n v="18"/>
    <s v="NO_CONCILIADO"/>
    <m/>
    <m/>
  </r>
  <r>
    <x v="17"/>
    <m/>
    <x v="17"/>
    <x v="7"/>
    <s v="O21684240002"/>
    <s v="BOD"/>
    <n v="2168424"/>
    <m/>
    <s v="00099021001 DEPOSITO DE EFECTIVO, DEPOSITANTE: ALVARO JOSUHE LEON MENDOZA, CONCEPTO: DEVOLUCION DE REMUNERACION DEL MES DE SEPTIEMBRE 2023 POR BS4.965,53 DE LA INSTITUCION SEDES LPZ, CUENTA DE DEPOSITO: CUENTA UNICA DEL TESORO/DJBR"/>
    <m/>
    <m/>
    <m/>
    <m/>
    <m/>
    <m/>
    <n v="0"/>
    <n v="4965.53"/>
    <s v="NO_CONCILIADO"/>
    <m/>
    <m/>
  </r>
  <r>
    <x v="17"/>
    <m/>
    <x v="17"/>
    <x v="7"/>
    <s v="O21684250002"/>
    <s v="BOD"/>
    <n v="2168425"/>
    <m/>
    <s v="00099021001 DEPOSITO DE EFECTIVO, DEPOSITANTE: ALVARO JOSUHE LEON MENDOZA, CONCEPTO: DEVOLUCION DE REMUNERACION DEL MES DE SEPTIEMBRE 2023 POR BS 86,82 DE LA INSTITUCION SEDES LPZ, CUENTA DE DEPOSITO: CUENTA UNICA DEL TESORO/DJBR"/>
    <m/>
    <m/>
    <m/>
    <m/>
    <m/>
    <m/>
    <n v="0"/>
    <n v="86.82"/>
    <s v="NO_CONCILIADO"/>
    <m/>
    <m/>
  </r>
  <r>
    <x v="13"/>
    <m/>
    <x v="13"/>
    <x v="7"/>
    <s v="O21685230002"/>
    <s v="BOD"/>
    <n v="2168523"/>
    <m/>
    <s v="00099021001 DEPOSITO DE EFECTIVO, DEPOSITANTE: CHRISTIAN GROUX NOGALES, CONCEPTO: DEVOLUCION DE SALARIO Y SUELDOS, CUENTA DE DEPOSITO: CUENTA UNICA DEL TESORO/DJBR"/>
    <m/>
    <m/>
    <m/>
    <m/>
    <m/>
    <m/>
    <n v="0"/>
    <n v="3997"/>
    <s v="NO_CONCILIADO"/>
    <m/>
    <m/>
  </r>
  <r>
    <x v="6"/>
    <m/>
    <x v="6"/>
    <x v="7"/>
    <s v="Q19403700002"/>
    <s v="CRV"/>
    <n v="1940370"/>
    <m/>
    <s v="NUMERO DE LIBRETA CUT: 00099021001 OPERACIÓN E75 TRANSFERENCIA DE LA CUENTA FISCAL BUN A LA CUT EN MN TRANSFERENCIA DE FONDOS A SOLICITUD DE: GOBIERNO AUTONOMO MUNICIPAL DE SUCRE, CITE:DIR.FINANCIERA CITE NÂ° 08/2024 CUENTA CUT 3987 LIBRETA NÂ° 00099021001"/>
    <m/>
    <m/>
    <m/>
    <m/>
    <m/>
    <m/>
    <n v="0"/>
    <n v="22786.68"/>
    <s v="NO_CONCILIADO"/>
    <m/>
    <m/>
  </r>
  <r>
    <x v="18"/>
    <m/>
    <x v="18"/>
    <x v="7"/>
    <s v="G25511700001"/>
    <s v="CVD"/>
    <n v="2551170"/>
    <m/>
    <s v="COBRO COSTOS DE PAPELERIA SEGUN TRANSFERENCIA DEL EXTERIOR POR ORDEN DE PERMANENT COURT OF ARBITRATION REF.: BCB100-1639RTRS SALDOS NO UTILIZADOS LIB. 00099021001 TGN-RECURSOS ORDINARIOS (3987)"/>
    <m/>
    <m/>
    <m/>
    <m/>
    <m/>
    <m/>
    <n v="50"/>
    <n v="0"/>
    <s v="NO_CONCILIADO"/>
    <m/>
    <m/>
  </r>
  <r>
    <x v="8"/>
    <m/>
    <x v="8"/>
    <x v="8"/>
    <s v="O21686950002"/>
    <s v="BOD"/>
    <n v="2168695"/>
    <m/>
    <s v="00099021001 DEPOSITO DE EFECTIVO, DEPOSITANTE: MIRIAM MORALES TORO C.I. 2249129 L.P., CONCEPTO: DEVOLUCION DE COSTO DEL CORTE DE TELA PARA UNIFORME DE ASFI, CUENTA DE DEPOSITO: CUENTA UNICA DEL TESORO"/>
    <m/>
    <m/>
    <m/>
    <m/>
    <m/>
    <m/>
    <n v="0"/>
    <n v="520"/>
    <s v="NO_CONCILIADO"/>
    <m/>
    <m/>
  </r>
  <r>
    <x v="2"/>
    <m/>
    <x v="2"/>
    <x v="8"/>
    <s v="O21687240002"/>
    <s v="BOD"/>
    <n v="2168724"/>
    <m/>
    <s v="00015011108 DEPOSITO DE EFECTIVO, DEPOSITANTE: IVAN  MARCELO CHOQUE ROCHA, CONCEPTO: REMANENTE PAGO SERVICIO DE AGUA POTABLE (SEMAPA) MES DE DICIEMBRE/2023 DDRP-COCHABAMBA, CUENTA DE DEPOSITO: CUENTA UNICA DEL TESORO"/>
    <m/>
    <m/>
    <m/>
    <m/>
    <m/>
    <m/>
    <n v="0"/>
    <n v="20.5"/>
    <s v="NO_CONCILIADO"/>
    <m/>
    <m/>
  </r>
  <r>
    <x v="2"/>
    <m/>
    <x v="2"/>
    <x v="8"/>
    <s v="O21687260002"/>
    <s v="BOD"/>
    <n v="2168726"/>
    <m/>
    <s v="00015011108 DEPOSITO DE EFECTIVO, DEPOSITANTE: IVAN  MARCELO CHOQUE ROCHA, CONCEPTO: REMANENTE PAGO SERVICIO DE ENERGIA ELECTRICA  (ELFEC) MES DE DICIEMBRE/2023 DE LA DDRP-COCHABAMBA, CUENTA DE DEPOSITO: CUENTA UNICA DEL TESORO"/>
    <m/>
    <m/>
    <m/>
    <m/>
    <m/>
    <m/>
    <n v="0"/>
    <n v="90.8"/>
    <s v="NO_CONCILIADO"/>
    <m/>
    <m/>
  </r>
  <r>
    <x v="2"/>
    <m/>
    <x v="2"/>
    <x v="8"/>
    <s v="O21687300002"/>
    <s v="BOD"/>
    <n v="2168730"/>
    <m/>
    <s v="00015011108 DEPOSITO DE EFECTIVO, DEPOSITANTE: IVAN  MARCELO CHOQUE ROCHA, CONCEPTO: REMANENTE PAGO SERVICIO DE TELEFONO (COMTECO) MES DE DICIEMBRE/2023 DDRP-COCHABAMBA, CUENTA DE DEPOSITO: CUENTA UNICA DEL TESORO"/>
    <m/>
    <m/>
    <m/>
    <m/>
    <m/>
    <m/>
    <n v="0"/>
    <n v="42.53"/>
    <s v="NO_CONCILIADO"/>
    <m/>
    <m/>
  </r>
  <r>
    <x v="2"/>
    <m/>
    <x v="2"/>
    <x v="8"/>
    <s v="O21687440002"/>
    <s v="BOD"/>
    <n v="2168744"/>
    <m/>
    <s v="00015011101 DEPOSITO DE EFECTIVO, DEPOSITANTE: JESSICA ROJAS TELLERIA, CONCEPTO: DEVOLUCION DE EXAMEN PREOCUPACIONAL, CUENTA DE DEPOSITO: CUENTA UNICA DEL TESORO"/>
    <m/>
    <m/>
    <m/>
    <m/>
    <m/>
    <m/>
    <n v="0"/>
    <n v="100"/>
    <s v="NO_CONCILIADO"/>
    <m/>
    <m/>
  </r>
  <r>
    <x v="19"/>
    <m/>
    <x v="19"/>
    <x v="8"/>
    <s v="O21688130002"/>
    <s v="BOD"/>
    <n v="2168813"/>
    <m/>
    <s v="00099021001 DEPOSITO DE EFECTIVO, DEPOSITANTE: SENASAG, CONCEPTO: DEVOLUCION DE FONDOS SEGUN PREVENTIVO N°5118, CUENTA DE DEPOSITO: CUENTA UNICA DEL TESORO"/>
    <m/>
    <m/>
    <m/>
    <m/>
    <m/>
    <m/>
    <n v="0"/>
    <n v="278"/>
    <s v="NO_CONCILIADO"/>
    <m/>
    <m/>
  </r>
  <r>
    <x v="13"/>
    <m/>
    <x v="13"/>
    <x v="8"/>
    <s v="O21688140002"/>
    <s v="BOD"/>
    <n v="2168814"/>
    <m/>
    <s v="00099021001 DEPOSITO DE EFECTIVO, DEPOSITANTE: BEATRIZ BARBARA MIRANDA GUTIERREZ, CONCEPTO: DEVOLUCION HONORARIOS QUE NO CORRESPONDE, CUENTA DE DEPOSITO: CUENTA UNICA DEL TESORO/DJBR"/>
    <m/>
    <m/>
    <m/>
    <m/>
    <m/>
    <m/>
    <n v="0"/>
    <n v="7295.81"/>
    <s v="NO_CONCILIADO"/>
    <m/>
    <m/>
  </r>
  <r>
    <x v="13"/>
    <m/>
    <x v="13"/>
    <x v="8"/>
    <s v="Q19408790002"/>
    <s v="CRV"/>
    <n v="1940879"/>
    <m/>
    <s v="NUMERO DE LIBRETA CUT: 00046184201 OPERACIÓN E18 TRANSFERENCIA DEL SISTEMA FINANCIERO POR CUENTA DE TERCEROS A LA CUT PARA ABONO A CUT 3987069001 CUENTA UNICA DEL TESORO LIBRETA 00046184201 DE MS-CENETROP TRASPASOS NIVEL CENTRAL A SOLICITUD DEL BANCO DE CREDITO DE BOLIVIA SA"/>
    <m/>
    <m/>
    <m/>
    <m/>
    <m/>
    <m/>
    <n v="0"/>
    <n v="3043.95"/>
    <s v="NO_CONCILIADO"/>
    <m/>
    <m/>
  </r>
  <r>
    <x v="6"/>
    <m/>
    <x v="6"/>
    <x v="8"/>
    <s v="Q19409520002"/>
    <s v="CRV"/>
    <n v="1940952"/>
    <m/>
    <s v="NUMERO DE LIBRETA CUT: 00099021001 OPERACIÓN E75 TRANSFERENCIA DE LA CUENTA FISCAL BUN A LA CUT EN MN TRANSFERENCIA DE FONDOS A SOLICITUD DE: GOBIERNO AUTONOMO MUNICIPAL DE BELLA FLOR CITE: GAMBF 11/2024 CUENTA CUT 3987 LIBRETA NÂ° 00099021001"/>
    <m/>
    <m/>
    <m/>
    <m/>
    <m/>
    <m/>
    <n v="0"/>
    <n v="17288.689999999999"/>
    <s v="NO_CONCILIADO"/>
    <m/>
    <m/>
  </r>
  <r>
    <x v="3"/>
    <m/>
    <x v="3"/>
    <x v="9"/>
    <s v="O21690410002"/>
    <s v="BOD"/>
    <n v="2169041"/>
    <m/>
    <s v="00099021001 DEPOSITO DE EFECTIVO, DEPOSITANTE: LOURDES ALIAGA ZAPATA, CONCEPTO: DOBLE PERCEPCION DEL MES DE ENERO, CUENTA DE DEPOSITO: CUENTA UNICA DEL TESORO"/>
    <m/>
    <m/>
    <m/>
    <m/>
    <m/>
    <m/>
    <n v="0"/>
    <n v="2000"/>
    <s v="NO_CONCILIADO"/>
    <m/>
    <m/>
  </r>
  <r>
    <x v="19"/>
    <m/>
    <x v="19"/>
    <x v="9"/>
    <s v="O21690570002"/>
    <s v="BOD"/>
    <n v="2169057"/>
    <m/>
    <s v="00099021001 DEPOSITO DE EFECTIVO, DEPOSITANTE: WILLY JAVIER NINA TEJO, CONCEPTO: DEVOLUCION RECURSOS POR DEPÓSITOS ERRONEOS OCTUBRE, NOVIEMBRE, DICIEMBRE 2023, CUENTA DE DEPOSITO: CUENTA UNICA DEL TESORO/DJBR"/>
    <m/>
    <m/>
    <m/>
    <m/>
    <m/>
    <m/>
    <n v="0"/>
    <n v="8174.43"/>
    <s v="NO_CONCILIADO"/>
    <m/>
    <m/>
  </r>
  <r>
    <x v="3"/>
    <m/>
    <x v="3"/>
    <x v="9"/>
    <s v="O21690920002"/>
    <s v="BOD"/>
    <n v="2169092"/>
    <m/>
    <s v="00099021001 DEPOSITO DE EFECTIVO, DEPOSITANTE: ROSA AMALIA QUISBERT DE MARCA, CONCEPTO: DEVOLUCION DE RETROACTIVO, CUENTA DE DEPOSITO: CUENTA UNICA DEL TESORO"/>
    <m/>
    <m/>
    <m/>
    <m/>
    <m/>
    <m/>
    <n v="0"/>
    <n v="200"/>
    <s v="NO_CONCILIADO"/>
    <m/>
    <m/>
  </r>
  <r>
    <x v="0"/>
    <m/>
    <x v="0"/>
    <x v="9"/>
    <s v="O21691010002"/>
    <s v="BOD"/>
    <n v="2169101"/>
    <m/>
    <s v="00513222001 DEPOSITO DE EFECTIVO, DEPOSITANTE: Y.P.F.B. - ORURO, CONCEPTO: PAGO MEDICAMENTOS, CUENTA DE DEPOSITO: CUENTA UNICA DEL TESORO"/>
    <m/>
    <m/>
    <m/>
    <m/>
    <m/>
    <m/>
    <n v="0"/>
    <n v="275"/>
    <s v="NO_CONCILIADO"/>
    <m/>
    <m/>
  </r>
  <r>
    <x v="3"/>
    <m/>
    <x v="3"/>
    <x v="9"/>
    <s v="O21691280002"/>
    <s v="BOD"/>
    <n v="2169128"/>
    <m/>
    <s v="00099021001 DEPOSITO DE EFECTIVO, DEPOSITANTE: VERONICA CHOQUE COCARICO CI. 5940409 LP, CONCEPTO: REVERSION TOTAL DEL SUELDO DEL MES DE DICIEMBRE DE 2023, CUENTA DE DEPOSITO: CUENTA UNICA DEL TESORO"/>
    <m/>
    <m/>
    <m/>
    <m/>
    <m/>
    <m/>
    <n v="0"/>
    <n v="5492"/>
    <s v="NO_CONCILIADO"/>
    <m/>
    <m/>
  </r>
  <r>
    <x v="6"/>
    <m/>
    <x v="6"/>
    <x v="10"/>
    <s v="Q19422510002"/>
    <s v="CRV"/>
    <n v="1942251"/>
    <m/>
    <s v="NUMERO DE LIBRETA CUT: 00099021001 OPERACIÓN E75 TRANSFERENCIA DE LA CUENTA FISCAL BUN A LA CUT EN MN TRANSF.FDOS.GOBIERNO AUTONOMO MUNICIPAL DE SUCRE, CITE:DIR.FINANCIERA CITE NÂ° 11/2024 CUENTA CUT 3987 LIBRETA NÂ° 00099021001"/>
    <m/>
    <m/>
    <m/>
    <m/>
    <m/>
    <m/>
    <n v="0"/>
    <n v="3384.53"/>
    <s v="NO_CONCILIADO"/>
    <m/>
    <m/>
  </r>
  <r>
    <x v="20"/>
    <m/>
    <x v="20"/>
    <x v="10"/>
    <s v="Q19423900002"/>
    <s v="CRV"/>
    <n v="1942390"/>
    <m/>
    <s v="NUMERO DE LIBRETA CUT: 00099021001 OPERACIÓN E18 TRANSFERENCIA DEL SISTEMA FINANCIERO POR CUENTA DE TERCEROS A LA CUT Devolución al TGN por concepto de conciliación de compensacion de fracción complementaria-conciliación 2023- de la gestora publica de la seguridad social de largo plazo"/>
    <m/>
    <m/>
    <m/>
    <m/>
    <m/>
    <m/>
    <n v="0"/>
    <n v="35379.85"/>
    <s v="NO_CONCILIADO"/>
    <m/>
    <m/>
  </r>
  <r>
    <x v="20"/>
    <m/>
    <x v="20"/>
    <x v="10"/>
    <s v="Q19423920002"/>
    <s v="CRV"/>
    <n v="1942392"/>
    <m/>
    <s v="NUMERO DE LIBRETA CUT: 00099021001 OPERACIÓN E18 TRANSFERENCIA DEL SISTEMA FINANCIERO POR CUENTA DE TERCEROS A LA CUT Devolución al TGN por concepto de conciliación de compensación de cotizaciones mensual julio 2023. de la gestora publica de la seguridad social de largo plazo"/>
    <m/>
    <m/>
    <m/>
    <m/>
    <m/>
    <m/>
    <n v="0"/>
    <n v="792366.89"/>
    <s v="NO_CONCILIADO"/>
    <m/>
    <m/>
  </r>
  <r>
    <x v="9"/>
    <m/>
    <x v="9"/>
    <x v="10"/>
    <s v="G25559680003"/>
    <s v="COB"/>
    <n v="18220"/>
    <m/>
    <s v="PAGO A BID PRÉSTAMO 3797/BL-BO VCTO. 15-01-2024 POR CUENTA DE TGN , NTI. 018220 VALOR 16-01-2024 INTERESES USD 1.125,41 CTA. 3987 CUENTA UNICA DEL TESORO LIB. 00099021001 REF.: COMISIONES BANCARIAS"/>
    <m/>
    <m/>
    <m/>
    <m/>
    <m/>
    <m/>
    <n v="275.42"/>
    <n v="0"/>
    <s v="NO_CONCILIADO"/>
    <m/>
    <m/>
  </r>
  <r>
    <x v="9"/>
    <m/>
    <x v="9"/>
    <x v="10"/>
    <s v="G25559700003"/>
    <s v="COB"/>
    <n v="18311"/>
    <m/>
    <s v="PAGO A BID PRÉSTAMO 5376/OC-BO VCTO. 15-01-2024 POR CUENTA DE TGN , NTI. 018311 VALOR 16-01-2024 INTERESES USD 133.170,92 COMISIONES USD 1.016.444,74 CTA. 3987 CUENTA UNICA DEL TESORO LIB. 00099021001 REF.: COMISIONES BANCARIAS"/>
    <m/>
    <m/>
    <m/>
    <m/>
    <m/>
    <m/>
    <n v="5790.45"/>
    <n v="0"/>
    <s v="NO_CONCILIADO"/>
    <m/>
    <m/>
  </r>
  <r>
    <x v="9"/>
    <m/>
    <x v="9"/>
    <x v="10"/>
    <s v="G25559800003"/>
    <s v="COB"/>
    <n v="18270"/>
    <m/>
    <s v="PAGO A IDA PRÉSTAMO 5745-BO VCTO. 15-01-2024 POR CUENTA DE TGN , NTI. 018270 VALOR 16-01-2024 CAPITAL USD 15.000,89 INTERESES USD 436,58 CTA. 3987 CUENTA UNICA DEL TESORO LIB. 00099021001 REF.: COMISIONES BANCARIAS"/>
    <m/>
    <m/>
    <m/>
    <m/>
    <m/>
    <m/>
    <n v="344.16"/>
    <n v="0"/>
    <s v="NO_CONCILIADO"/>
    <m/>
    <m/>
  </r>
  <r>
    <x v="19"/>
    <m/>
    <x v="19"/>
    <x v="11"/>
    <s v="O21696610002"/>
    <s v="BOD"/>
    <n v="2169661"/>
    <m/>
    <s v="00099021001 DEPOSITO DE EFECTIVO, DEPOSITANTE: JUANA MAYTE MITMA MAMANI CI. 4066072, CONCEPTO: DEVOLUCION DE FONDOS PARA VIATICOS, CUENTA DE DEPOSITO: CUENTA UNICA DEL TESORO/DJBR"/>
    <m/>
    <m/>
    <m/>
    <m/>
    <m/>
    <m/>
    <n v="0"/>
    <n v="69.5"/>
    <s v="NO_CONCILIADO"/>
    <m/>
    <m/>
  </r>
  <r>
    <x v="3"/>
    <m/>
    <x v="3"/>
    <x v="11"/>
    <s v="O21696620002"/>
    <s v="BOD"/>
    <n v="2169662"/>
    <m/>
    <s v="00099021001 DEPOSITO DE EFECTIVO, DEPOSITANTE: JOSE LUIS MENDOZA PAREDES CI.1094874, CONCEPTO: DEVOLUCION DE FONDOS PARA VIATICOS, CUENTA DE DEPOSITO: CUENTA UNICA DEL TESORO"/>
    <m/>
    <m/>
    <m/>
    <m/>
    <m/>
    <m/>
    <n v="0"/>
    <n v="69.5"/>
    <s v="NO_CONCILIADO"/>
    <m/>
    <m/>
  </r>
  <r>
    <x v="3"/>
    <m/>
    <x v="3"/>
    <x v="11"/>
    <s v="O21696630002"/>
    <s v="BOD"/>
    <n v="2169663"/>
    <m/>
    <s v="00099021001 DEPOSITO DE EFECTIVO, DEPOSITANTE: JUAN CARLOS LOPEZ VASQUEZ CI. 1146782, CONCEPTO: DEVOLUCION DE FONDOS PARA VIATICOS, CUENTA DE DEPOSITO: CUENTA UNICA DEL TESORO"/>
    <m/>
    <m/>
    <m/>
    <m/>
    <m/>
    <m/>
    <n v="0"/>
    <n v="69.5"/>
    <s v="NO_CONCILIADO"/>
    <m/>
    <m/>
  </r>
  <r>
    <x v="3"/>
    <m/>
    <x v="3"/>
    <x v="11"/>
    <s v="O21696640002"/>
    <s v="BOD"/>
    <n v="2169664"/>
    <m/>
    <s v="00099021001 DEPOSITO DE EFECTIVO, DEPOSITANTE: VICTOR SOTOMAYOR GUZMAN CI.3011851, CONCEPTO: DEVOLUCION DE FONDOS PARA VIATICOS, CUENTA DE DEPOSITO: CUENTA UNICA DEL TESORO"/>
    <m/>
    <m/>
    <m/>
    <m/>
    <m/>
    <m/>
    <n v="0"/>
    <n v="69.5"/>
    <s v="NO_CONCILIADO"/>
    <m/>
    <m/>
  </r>
  <r>
    <x v="3"/>
    <m/>
    <x v="3"/>
    <x v="11"/>
    <s v="O21696660002"/>
    <s v="BOD"/>
    <n v="2169666"/>
    <m/>
    <s v="00099021001 DEPOSITO DE EFECTIVO, DEPOSITANTE: PRIMITIVO LEDEZMA MANCILLA CI.3104307, CONCEPTO: DEVOLUCION DE FONDOS PARA VIATICOS, CUENTA DE DEPOSITO: CUENTA UNICA DEL TESORO"/>
    <m/>
    <m/>
    <m/>
    <m/>
    <m/>
    <m/>
    <n v="0"/>
    <n v="69.5"/>
    <s v="NO_CONCILIADO"/>
    <m/>
    <m/>
  </r>
  <r>
    <x v="3"/>
    <m/>
    <x v="3"/>
    <x v="11"/>
    <s v="O21696670002"/>
    <s v="BOD"/>
    <n v="2169667"/>
    <m/>
    <s v="00099021001 DEPOSITO DE EFECTIVO, DEPOSITANTE: YANNET CHOQUE CHOQUE CI.6099935, CONCEPTO: DEVOLUCION DE FONDOS PARA VIATICOS, CUENTA DE DEPOSITO: CUENTA UNICA DEL TESORO"/>
    <m/>
    <m/>
    <m/>
    <m/>
    <m/>
    <m/>
    <n v="0"/>
    <n v="69.5"/>
    <s v="NO_CONCILIADO"/>
    <m/>
    <m/>
  </r>
  <r>
    <x v="3"/>
    <m/>
    <x v="3"/>
    <x v="11"/>
    <s v="O21696680002"/>
    <s v="BOD"/>
    <n v="2169668"/>
    <m/>
    <s v="00099021001 DEPOSITO DE EFECTIVO, DEPOSITANTE: CARLOS RAUL MONTAÑO INTURIAS CI.5154985, CONCEPTO: DEVOLUCION DE FONDOS PARA VIATICOS, CUENTA DE DEPOSITO: CUENTA UNICA DEL TESORO"/>
    <m/>
    <m/>
    <m/>
    <m/>
    <m/>
    <m/>
    <n v="0"/>
    <n v="1560"/>
    <s v="NO_CONCILIADO"/>
    <m/>
    <m/>
  </r>
  <r>
    <x v="3"/>
    <m/>
    <x v="3"/>
    <x v="11"/>
    <s v="O21696710002"/>
    <s v="BOD"/>
    <n v="2169671"/>
    <m/>
    <s v="00099021001 DEPOSITO DE EFECTIVO, DEPOSITANTE: BETTY LENIZ ALI CI. 3680133, CONCEPTO: DEVOLUCION DE FONDOS PARA VIATICOS, CUENTA DE DEPOSITO: CUENTA UNICA DEL TESORO"/>
    <m/>
    <m/>
    <m/>
    <m/>
    <m/>
    <m/>
    <n v="0"/>
    <n v="288"/>
    <s v="NO_CONCILIADO"/>
    <m/>
    <m/>
  </r>
  <r>
    <x v="3"/>
    <m/>
    <x v="3"/>
    <x v="11"/>
    <s v="O21697090002"/>
    <s v="BOD"/>
    <n v="2169709"/>
    <m/>
    <s v="00099021001 DEPOSITO DE EFECTIVO, DEPOSITANTE: BERNAL MAMANI CAPCHIRI, CONCEPTO: DEVOLUCION DE MONTO POR PERCEPCION MAYOR O ENCIMA DEL SUELDO DEL PRESIDENTE EN DICIEMBRE, CUENTA DE DEPOSITO: CUENTA UNICA DEL TESORO"/>
    <m/>
    <m/>
    <m/>
    <m/>
    <m/>
    <m/>
    <n v="0"/>
    <n v="1504"/>
    <s v="NO_CONCILIADO"/>
    <m/>
    <m/>
  </r>
  <r>
    <x v="6"/>
    <m/>
    <x v="6"/>
    <x v="11"/>
    <s v="O21697210002"/>
    <s v="BOD"/>
    <n v="2169721"/>
    <m/>
    <s v="00099021001 DEPOSITO DE EFECTIVO, DEPOSITANTE: CARLOS ANTONIO PADILLA, CONCEPTO: DEVOLUCION DE HABERES, CUENTA DE DEPOSITO: CUENTA UNICA DEL TESORO/DJBR"/>
    <m/>
    <m/>
    <m/>
    <m/>
    <m/>
    <m/>
    <n v="0"/>
    <n v="1500"/>
    <s v="NO_CONCILIADO"/>
    <m/>
    <m/>
  </r>
  <r>
    <x v="21"/>
    <m/>
    <x v="21"/>
    <x v="12"/>
    <s v="O21699220002"/>
    <s v="BOD"/>
    <n v="2169922"/>
    <m/>
    <s v="00099021001 DEPOSITO DE EFECTIVO, DEPOSITANTE: FACUNDO GILMAR COLQUE CARDENAS, CONCEPTO: DEVOLUCION DE HABERES UNIVERSIDAD PEDAGOGICA FEB/2023 DE FACUNDO GILMAR COLQUE CARDENAS, CUENTA DE DEPOSITO: CUENTA UNICA DEL TESORO/DJBR"/>
    <m/>
    <m/>
    <m/>
    <m/>
    <m/>
    <m/>
    <n v="0"/>
    <n v="11547.58"/>
    <s v="NO_CONCILIADO"/>
    <m/>
    <m/>
  </r>
  <r>
    <x v="3"/>
    <m/>
    <x v="3"/>
    <x v="12"/>
    <s v="O21699360002"/>
    <s v="BOD"/>
    <n v="2169936"/>
    <m/>
    <s v="00099021001 DEPOSITO DE EFECTIVO, DEPOSITANTE: ANDRES GARCIA MENDEZ, CONCEPTO: EXCEDENTE DE HABER/SALARIO, CUENTA DE DEPOSITO: CUENTA UNICA DEL TESORO"/>
    <m/>
    <m/>
    <m/>
    <m/>
    <m/>
    <m/>
    <n v="0"/>
    <n v="158.4"/>
    <s v="NO_CONCILIADO"/>
    <m/>
    <m/>
  </r>
  <r>
    <x v="1"/>
    <m/>
    <x v="1"/>
    <x v="12"/>
    <s v="O21699390002"/>
    <s v="BOD"/>
    <n v="2169939"/>
    <m/>
    <s v="00224012007 DEPOSITO DE EFECTIVO, DEPOSITANTE: INSUMOS BOLIVIA, CONCEPTO: DEVOLUCION PASAJES AEREOS - ERIK CATARI, CUENTA DE DEPOSITO: CUENTA UNICA DEL TESORO"/>
    <m/>
    <m/>
    <m/>
    <m/>
    <m/>
    <m/>
    <n v="0"/>
    <n v="323"/>
    <s v="NO_CONCILIADO"/>
    <m/>
    <m/>
  </r>
  <r>
    <x v="3"/>
    <m/>
    <x v="3"/>
    <x v="13"/>
    <s v="B21702000002"/>
    <s v="BOD"/>
    <n v="2170200"/>
    <m/>
    <s v="00099021001 DEP.DE CHEQ.AJENOS,RET.DE CAM.,CONCEPTO: JORGE HUMBERTO QUIROGA VARGAS,DEP.: BANCO UNION S.A. , PROCEDENCIA: BANCO UNION S.A., CHEQUE: 202359, FECHA DE EMISION:19/01/2024"/>
    <m/>
    <m/>
    <m/>
    <m/>
    <m/>
    <m/>
    <n v="0"/>
    <n v="631"/>
    <s v="NO_CONCILIADO"/>
    <m/>
    <m/>
  </r>
  <r>
    <x v="3"/>
    <m/>
    <x v="3"/>
    <x v="13"/>
    <s v="O21702100002"/>
    <s v="BOD"/>
    <n v="2170210"/>
    <m/>
    <s v="00099021001 DEPOSITO DE EFECTIVO, DEPOSITANTE: VICTOR RAMIRO CORONEL C.I.4787787, CONCEPTO: DEVOLUCION DE FONDOS ASIGNADOS PARA PASAJES SEGUN PREVENTIVO 3115, CUENTA DE DEPOSITO: CUENTA UNICA DEL TESORO"/>
    <m/>
    <m/>
    <m/>
    <m/>
    <m/>
    <m/>
    <n v="0"/>
    <n v="240"/>
    <s v="NO_CONCILIADO"/>
    <m/>
    <m/>
  </r>
  <r>
    <x v="22"/>
    <m/>
    <x v="22"/>
    <x v="13"/>
    <s v="O21702260002"/>
    <s v="BOD"/>
    <n v="2170226"/>
    <m/>
    <s v="00192014101 DEPOSITO DE EFECTIVO, DEPOSITANTE: JUAN EDGAR OROS GONZALES, CONCEPTO: COMPLEMENTO DEVOLUCION POR SOBRANTE DE PASAJES C-31 N°262.1.1.3/2022 FF.00. 41-119, CUENTA DE DEPOSITO: CUENTA UNICA DEL TESORO"/>
    <m/>
    <m/>
    <m/>
    <m/>
    <m/>
    <m/>
    <n v="0"/>
    <n v="6786"/>
    <s v="NO_CONCILIADO"/>
    <m/>
    <m/>
  </r>
  <r>
    <x v="12"/>
    <m/>
    <x v="12"/>
    <x v="13"/>
    <s v="O21702760002"/>
    <s v="BOD"/>
    <n v="2170276"/>
    <m/>
    <s v="00099021001 DEPOSITO DE EFECTIVO, DEPOSITANTE: BEATRIZ ERIKA ALI QUISPE, CONCEPTO: DEVOLUCION DE DOBLE AGUINALDOBEATRIZ ERIKA ALI QUISPE, CUENTA DE DEPOSITO: CUENTA UNICA DEL TESORO/DJBR"/>
    <m/>
    <m/>
    <m/>
    <m/>
    <m/>
    <m/>
    <n v="0"/>
    <n v="4972.8"/>
    <s v="NO_CONCILIADO"/>
    <m/>
    <m/>
  </r>
  <r>
    <x v="9"/>
    <m/>
    <x v="9"/>
    <x v="13"/>
    <s v="G25609680003"/>
    <s v="COB"/>
    <n v="18239"/>
    <m/>
    <s v="PAGO EFECTUADO POR EL TGN A EXIMBANK CHINA POPUL PTMO. PBC 2017 (31) 457 VCTO. 21-01-2024 POR CUENTA DE ES-MUTUN, S/G NOTA MEFP/VTCP/DGCP/UODP/N° 088/2024 DE FECHA 17-01-2024, CAPITAL USD 19.806.700,00 INTERESES USD 4.973.930,15 COMISIONES USD 183.354,09 CTA. 3987 CUENTA UNICA DEL TESORO REF.: COMISIONES BANCARIAS"/>
    <m/>
    <m/>
    <m/>
    <m/>
    <m/>
    <m/>
    <n v="120147.06"/>
    <n v="0"/>
    <s v="NO_CONCILIADO"/>
    <m/>
    <m/>
  </r>
  <r>
    <x v="9"/>
    <m/>
    <x v="9"/>
    <x v="13"/>
    <s v="S10820500003"/>
    <s v="COB"/>
    <n v="1082050"/>
    <m/>
    <s v="||PAGO PRÉSTAMO EXIMBANK CHINA POPULAR PBC 2016 (38) 426 VCTO 21-01-2024 POR CUENTA DE TGN, NTI. 018313 VALOR 19-01-2024 CAPITAL USD20.122.742,04 INTERESES USD5.211.669,62 COMISIONES USD5.609,74 CUENTA 3987 CUENTA ÚNICA DEL TESORO LIB. 00099021001 REF.COMISIONES BANCARIAS"/>
    <m/>
    <m/>
    <m/>
    <m/>
    <m/>
    <m/>
    <n v="121952.75"/>
    <n v="0"/>
    <s v="NO_CONCILIADO"/>
    <m/>
    <m/>
  </r>
  <r>
    <x v="9"/>
    <m/>
    <x v="9"/>
    <x v="13"/>
    <s v="S10820500001"/>
    <s v="NTI"/>
    <n v="1082050"/>
    <m/>
    <s v="||PAGO PRÉSTAMO EXIMBANK CHINA POPULAR PBC 2016 (38) 426 VCTO 21-01-2024 POR CUENTA DE TGN, NTI. 018313 VALOR 19-01-2024 CAPITAL USD20.122.742,04 INTERESES USD5.211.669,62 COMISIONES USD5.609,74 CUENTA 3987 CUENTA ÚNICA DEL TESORO LIB. 00099021001"/>
    <m/>
    <m/>
    <m/>
    <m/>
    <m/>
    <m/>
    <n v="176366548.94"/>
    <n v="0"/>
    <s v="NO_CONCILIADO"/>
    <m/>
    <m/>
  </r>
  <r>
    <x v="9"/>
    <m/>
    <x v="9"/>
    <x v="13"/>
    <s v="S10820470003"/>
    <s v="COB"/>
    <n v="1082047"/>
    <m/>
    <s v="||PAGO PRÉSTAMO EXIMBANK CHINA POPULAR PBC 2015 (08) 350 VCTO 21-01-2024 POR CUENTA DE TGN, NTI. 018236 VALOR 19-01-2024 CAPITAL USD27.355.555,56 INTERESES USD4.084.382,04 COMISIONES USD148.995,32 CUENTA 3987 CUENTA ÚNICA DEL TESORO LIB. 00099021001 REF.COMISIONES BANCARIAS"/>
    <m/>
    <m/>
    <m/>
    <m/>
    <m/>
    <m/>
    <n v="151960.04"/>
    <n v="0"/>
    <s v="NO_CONCILIADO"/>
    <m/>
    <m/>
  </r>
  <r>
    <x v="9"/>
    <m/>
    <x v="9"/>
    <x v="13"/>
    <s v="S10820470001"/>
    <s v="NTI"/>
    <n v="1082047"/>
    <m/>
    <s v="||PAGO PRÉSTAMO EXIMBANK CHINA POPULAR PBC 2015 (08) 350 VCTO 21-01-2024 POR CUENTA DE TGN, NTI. 018236 VALOR 19-01-2024 CAPITAL USD27.355.555,56 INTERESES USD4.084.382,04 COMISIONES USD148.995,32 CUENTA 3987 CUENTA ÚNICA DEL TESORO LIB. 00099021001"/>
    <m/>
    <m/>
    <m/>
    <m/>
    <m/>
    <m/>
    <n v="219858973.12"/>
    <n v="0"/>
    <s v="NO_CONCILIADO"/>
    <m/>
    <m/>
  </r>
  <r>
    <x v="9"/>
    <m/>
    <x v="9"/>
    <x v="13"/>
    <s v="S10820630001"/>
    <s v="DEV"/>
    <n v="1082063"/>
    <m/>
    <s v="||COMPLEMENTO A NUESTRO CPBTE. S-1082047 DE LA FECHA, POR PAGO AL EXIMBANK CHINA POPULAR PBC 2015 (08) 350 VCTO 21-01-2024 POR CUENTA DE TGN, NTI 018236, COBRO DE COMISIONES DEL BANQUERO USD10,00 CUENTA 3987 CUENTA ÚNICA DEL TESORO LIB. 00099021001"/>
    <m/>
    <m/>
    <m/>
    <m/>
    <m/>
    <m/>
    <n v="69.599999999999994"/>
    <n v="0"/>
    <s v="NO_CONCILIADO"/>
    <m/>
    <m/>
  </r>
  <r>
    <x v="9"/>
    <m/>
    <x v="9"/>
    <x v="13"/>
    <s v="S10820590001"/>
    <s v="DEV"/>
    <n v="1082059"/>
    <m/>
    <s v="||COMPLEMENTO A NUESTRO CPBTE. S-1082050 DE LA FECHA, POR PAGO AL EXIMBANK CHINA POPULAR PBC 2016 (38) 426 VCTO 21-01-2024 POR CUENTA DE TGN, NTI 018313, COBRO DE COMISIONES DEL BANQUERO USD10,00 CUENTA 3987 CUENTA ÚNICA DEL TESORO LIB. 00099021001"/>
    <m/>
    <m/>
    <m/>
    <m/>
    <m/>
    <m/>
    <n v="69.599999999999994"/>
    <n v="0"/>
    <s v="NO_CONCILIADO"/>
    <m/>
    <m/>
  </r>
  <r>
    <x v="3"/>
    <m/>
    <x v="3"/>
    <x v="14"/>
    <s v="B21704810002"/>
    <s v="BOD"/>
    <n v="2170481"/>
    <m/>
    <s v="00099021001 DEP.DE CHEQ.AJENOS,RET.DE CAM.,CONCEPTO: JOSE ALBA MENACHO,DEP.: BANCO UNION S.A. , PROCEDENCIA: BANCO UNION S.A., CHEQUE: 202360, FECHA DE EMISION:23/01/2024"/>
    <m/>
    <m/>
    <m/>
    <m/>
    <m/>
    <m/>
    <n v="0"/>
    <n v="3282.56"/>
    <s v="NO_CONCILIADO"/>
    <m/>
    <m/>
  </r>
  <r>
    <x v="3"/>
    <m/>
    <x v="3"/>
    <x v="14"/>
    <s v="O21705330002"/>
    <s v="BOD"/>
    <n v="2170533"/>
    <m/>
    <s v="00099021001 DEPOSITO DE EFECTIVO, DEPOSITANTE: GIMENA FLORES CHOQUEHUANCA, CONCEPTO: DEVOLUCION DEL EXCEDENTE DE PAGO DE HABERES MES DICIEMBRE DE 2023, CUENTA DE DEPOSITO: CUENTA UNICA DEL TESORO"/>
    <m/>
    <m/>
    <m/>
    <m/>
    <m/>
    <m/>
    <n v="0"/>
    <n v="2739"/>
    <s v="NO_CONCILIADO"/>
    <m/>
    <m/>
  </r>
  <r>
    <x v="6"/>
    <m/>
    <x v="6"/>
    <x v="14"/>
    <s v="Q19453490002"/>
    <s v="CRV"/>
    <n v="1945349"/>
    <m/>
    <s v="NUMERO DE LIBRETA CUT: 00099021001 OPERACIÓN E75 TRANSFERENCIA DE LA CUENTA FISCAL BUN A LA CUT EN MN TRANFS.FDOS.UNIVERSIDAD AUTONOMA JUAN MISAEL SARACHO, CITE: UNIV.SGAF.FIN.OF.02/2024 CUENTA CUT 3987 LIBRETA NÂ° 00099021001"/>
    <m/>
    <m/>
    <m/>
    <m/>
    <m/>
    <m/>
    <n v="0"/>
    <n v="41491.050000000003"/>
    <s v="NO_CONCILIADO"/>
    <m/>
    <m/>
  </r>
  <r>
    <x v="18"/>
    <m/>
    <x v="18"/>
    <x v="14"/>
    <s v="Q19455270002"/>
    <s v="CRV"/>
    <n v="1945527"/>
    <m/>
    <s v="NUMERO DE LIBRETA CUT: 00099021001 OPERACIÓN E18 TRANSFERENCIA DEL SISTEMA FINANCIERO POR CUENTA DE TERCEROS A LA CUT Devolución al TGN por concepto de conciliación de compensación de cotizaciones mensual agosto 2023"/>
    <m/>
    <m/>
    <m/>
    <m/>
    <m/>
    <m/>
    <n v="0"/>
    <n v="868286.17"/>
    <s v="NO_CONCILIADO"/>
    <m/>
    <m/>
  </r>
  <r>
    <x v="18"/>
    <m/>
    <x v="18"/>
    <x v="14"/>
    <s v="Q19455860002"/>
    <s v="CRV"/>
    <n v="1945586"/>
    <m/>
    <s v="NUMERO DE LIBRETA CUT: 00099021001 OPERACIÓN E18 TRANSFERENCIA DEL SISTEMA FINANCIERO POR CUENTA DE TERCEROS A LA CUT Devolución al TGN por concepto de conciliación de fracción complementaria-conciliación 2023"/>
    <m/>
    <m/>
    <m/>
    <m/>
    <m/>
    <m/>
    <n v="0"/>
    <n v="56306.67"/>
    <s v="NO_CONCILIADO"/>
    <m/>
    <m/>
  </r>
  <r>
    <x v="23"/>
    <m/>
    <x v="23"/>
    <x v="15"/>
    <s v="B21707160002"/>
    <s v="BOD"/>
    <n v="2170716"/>
    <m/>
    <s v="00423012001 DEP.DE CHEQ.AJENOS,RET.DE CAM.,CONCEPTO: CONVENIOS INTERINSTITUCIONALES,DEP.: UNIVALLE S.A. , PROCEDENCIA: BANCO NACIONAL DE BOLIVIA S.A., CHEQUE: 4145, FECHA DE EMISION:18/01/2024"/>
    <m/>
    <m/>
    <m/>
    <m/>
    <m/>
    <m/>
    <n v="0"/>
    <n v="4176"/>
    <s v="NO_CONCILIADO"/>
    <m/>
    <m/>
  </r>
  <r>
    <x v="23"/>
    <m/>
    <x v="23"/>
    <x v="15"/>
    <s v="B21707180002"/>
    <s v="BOD"/>
    <n v="2170718"/>
    <m/>
    <s v="00423012001 DEP.DE CHEQ.AJENOS,RET.DE CAM.,CONCEPTO: CONVENIOS INTERINSTITUCIONALES,DEP.: UNIVALLE S.A. , PROCEDENCIA: BANCO NACIONAL DE BOLIVIA S.A., CHEQUE: 4144, FECHA DE EMISION:18/01/2024"/>
    <m/>
    <m/>
    <m/>
    <m/>
    <m/>
    <m/>
    <n v="0"/>
    <n v="3340.8"/>
    <s v="NO_CONCILIADO"/>
    <m/>
    <m/>
  </r>
  <r>
    <x v="0"/>
    <m/>
    <x v="0"/>
    <x v="15"/>
    <s v="O21708210002"/>
    <s v="BOD"/>
    <n v="2170821"/>
    <m/>
    <s v="00513102001 DEPOSITO DE EFECTIVO, DEPOSITANTE: MOISES CORANI CABEZAS, CONCEPTO: IMPORTE RETENCION RC-IVA CONSULTORIA DICIEMBRE 2023, CUENTA DE DEPOSITO: CUENTA UNICA DEL TESORO"/>
    <m/>
    <m/>
    <m/>
    <m/>
    <m/>
    <m/>
    <n v="0"/>
    <n v="363.64"/>
    <s v="NO_CONCILIADO"/>
    <m/>
    <m/>
  </r>
  <r>
    <x v="0"/>
    <m/>
    <x v="0"/>
    <x v="15"/>
    <s v="O21708230002"/>
    <s v="BOD"/>
    <n v="2170823"/>
    <m/>
    <s v="00513102001 DEPOSITO DE EFECTIVO, DEPOSITANTE: EDGAR EDWIN MAMANI CONDORI, CONCEPTO: IMPORTE RETENCION RC-IVA CONSULTORIA DICIEMBRE 2023, CUENTA DE DEPOSITO: CUENTA UNICA DEL TESORO"/>
    <m/>
    <m/>
    <m/>
    <m/>
    <m/>
    <m/>
    <n v="0"/>
    <n v="139"/>
    <s v="NO_CONCILIADO"/>
    <m/>
    <m/>
  </r>
  <r>
    <x v="3"/>
    <m/>
    <x v="3"/>
    <x v="16"/>
    <s v="O21710180002"/>
    <s v="BOD"/>
    <n v="2171018"/>
    <m/>
    <s v="00099021001 DEPOSITO DE EFECTIVO, DEPOSITANTE: DINA VERONICA PLATA HERRERA CI 6006052 1C OR, CONCEPTO: AGUINALDO DICIEMBRE 2023-DEVOLUCION DEFINITIVA, CUENTA DE DEPOSITO: CUENTA UNICA DEL TESORO"/>
    <m/>
    <m/>
    <m/>
    <m/>
    <m/>
    <m/>
    <n v="0"/>
    <n v="775.44"/>
    <s v="NO_CONCILIADO"/>
    <m/>
    <m/>
  </r>
  <r>
    <x v="3"/>
    <m/>
    <x v="3"/>
    <x v="16"/>
    <s v="O21710270002"/>
    <s v="BOD"/>
    <n v="2171027"/>
    <m/>
    <s v="00099021001 DEPOSITO DE EFECTIVO, DEPOSITANTE: LIZETH SHIRLEY DE LA CRUZ MAMANI, CONCEPTO: DEVOLUCION DEL EXCEDENTE DE PAGO DE HABERES MES DICIEMBRE DE 2023, CUENTA DE DEPOSITO: CUENTA UNICA DEL TESORO"/>
    <m/>
    <m/>
    <m/>
    <m/>
    <m/>
    <m/>
    <n v="0"/>
    <n v="2739"/>
    <s v="NO_CONCILIADO"/>
    <m/>
    <m/>
  </r>
  <r>
    <x v="19"/>
    <m/>
    <x v="19"/>
    <x v="16"/>
    <s v="B21710620002"/>
    <s v="BOD"/>
    <n v="2171062"/>
    <m/>
    <s v="00099021001 DEP.DE CHEQ.AJENOS,RET.DE CAM.,CONCEPTO: DEVOLUCION DE SALDOS DE LA OPP ASOC. DE MUJERES AMAZ. INT. DE LOMA ALTA AMAILA,DEP.: EMPODERAR PROYECTO FRUTOS AMAZONICOS , PROCEDENCIA: BANCO UNION S.A., CHEQUE: 125, FECHA DE EMISION:09/01/2024"/>
    <m/>
    <m/>
    <m/>
    <m/>
    <m/>
    <m/>
    <n v="0"/>
    <n v="1032.3"/>
    <s v="NO_CONCILIADO"/>
    <m/>
    <m/>
  </r>
  <r>
    <x v="19"/>
    <m/>
    <x v="19"/>
    <x v="16"/>
    <s v="B21710650002"/>
    <s v="BOD"/>
    <n v="2171065"/>
    <m/>
    <s v="00099021001 DEP.DE CHEQ.AJENOS,RET.DE CAM.,CONCEPTO: DEVOLUCION DE SALDOS DE LA OPP ASOC. DE RECOLEC. DE CASTAÑA AMAZONICA EL CHORRO,DEP.: EMPODERAR PROYECTO FRUTOS AMAZONICOS , PROCEDENCIA: BANCO UNION S.A., CHEQUE: 124, FECHA DE EMISION:08/01/2024"/>
    <m/>
    <m/>
    <m/>
    <m/>
    <m/>
    <m/>
    <n v="0"/>
    <n v="73.540000000000006"/>
    <s v="NO_CONCILIADO"/>
    <m/>
    <m/>
  </r>
  <r>
    <x v="19"/>
    <m/>
    <x v="19"/>
    <x v="16"/>
    <s v="B21710700002"/>
    <s v="BOD"/>
    <n v="2171070"/>
    <m/>
    <s v="00099021001 DEP.DE CHEQ.AJENOS,RET.DE CAM.,CONCEPTO: DEVOLUCION DE SALDOS DE LA OPP ASOC. DE PROD. MIXTOS AGROINT. BARTOLINAS DE COBIJA,DEP.: EMPODERAR PROYECTO FRUTOS AMAZONICOS , PROCEDENCIA: BANCO UNION S.A., CHEQUE: 122, FECHA DE EMISION:08/01/2024"/>
    <m/>
    <m/>
    <m/>
    <m/>
    <m/>
    <m/>
    <n v="0"/>
    <n v="18908.400000000001"/>
    <s v="NO_CONCILIADO"/>
    <m/>
    <m/>
  </r>
  <r>
    <x v="19"/>
    <m/>
    <x v="19"/>
    <x v="16"/>
    <s v="B21710730002"/>
    <s v="BOD"/>
    <n v="2171073"/>
    <m/>
    <s v="00099021001 DEP.DE CHEQ.AJENOS,RET.DE CAM.,CONCEPTO: DEVOLUCION DE SALDOS DE LA OPP ASOC. DE PROD. AGROIN. NUEVA VIDA,DEP.: EMPODERAR PROYECTO FRUTOS AMAZONICOS , PROCEDENCIA: BANCO UNION S.A., CHEQUE: 120, FECHA DE EMISION:08/01/2024"/>
    <m/>
    <m/>
    <m/>
    <m/>
    <m/>
    <m/>
    <n v="0"/>
    <n v="1548.86"/>
    <s v="NO_CONCILIADO"/>
    <m/>
    <m/>
  </r>
  <r>
    <x v="17"/>
    <m/>
    <x v="17"/>
    <x v="16"/>
    <s v="O21711030002"/>
    <s v="BOD"/>
    <n v="2171103"/>
    <m/>
    <s v="00099021001 DEPOSITO DE EFECTIVO, DEPOSITANTE: RUBEN HECTOR NARVAEZ GONZALES C.I. 4315864, CONCEPTO: DEVOLUCION DE MONTO POR PERCEPCION MAYOR O ENCIMA DEL SUELDO DEL PRESIDENTE EN DICIEMBRE 2023, CUENTA DE DEPOSITO: CUENTA UNICA DEL TESORO/DJBR"/>
    <m/>
    <m/>
    <m/>
    <m/>
    <m/>
    <m/>
    <n v="0"/>
    <n v="1956.41"/>
    <s v="NO_CONCILIADO"/>
    <m/>
    <m/>
  </r>
  <r>
    <x v="19"/>
    <m/>
    <x v="19"/>
    <x v="17"/>
    <s v="B21713650002"/>
    <s v="BOD"/>
    <n v="2171365"/>
    <m/>
    <s v="00099021001 DEP.DE CHEQ.AJENOS,RET.DE CAM.,CONCEPTO: DEVOLUCION DE SALDOS DE LA OPP ASOC DE PROD AGROP Y FOREST APAF,DEP.: EMPODERAR PROYECTO FRUTOS AMAZONICOS , PROCEDENCIA: BANCO UNION S.A., CHEQUE: 128, FECHA DE EMISION:25/01/2024"/>
    <m/>
    <m/>
    <m/>
    <m/>
    <m/>
    <m/>
    <n v="0"/>
    <n v="5130"/>
    <s v="NO_CONCILIADO"/>
    <m/>
    <m/>
  </r>
  <r>
    <x v="24"/>
    <m/>
    <x v="24"/>
    <x v="17"/>
    <s v="O21713720002"/>
    <s v="BOD"/>
    <n v="2171372"/>
    <m/>
    <s v="00344012001 DEPOSITO DE EFECTIVO, DEPOSITANTE: IPELC, CONCEPTO: DEVOLUCION, CUENTA DE DEPOSITO: CUENTA UNICA DEL TESORO"/>
    <m/>
    <m/>
    <m/>
    <m/>
    <m/>
    <m/>
    <n v="0"/>
    <n v="20"/>
    <s v="NO_CONCILIADO"/>
    <m/>
    <m/>
  </r>
  <r>
    <x v="24"/>
    <m/>
    <x v="24"/>
    <x v="17"/>
    <s v="O21713780002"/>
    <s v="BOD"/>
    <n v="2171378"/>
    <m/>
    <s v="00344012001 DEPOSITO DE EFECTIVO, DEPOSITANTE: IPELC, CONCEPTO: DEVOLUCION, CUENTA DE DEPOSITO: CUENTA UNICA DEL TESORO"/>
    <m/>
    <m/>
    <m/>
    <m/>
    <m/>
    <m/>
    <n v="0"/>
    <n v="190"/>
    <s v="NO_CONCILIADO"/>
    <m/>
    <m/>
  </r>
  <r>
    <x v="25"/>
    <m/>
    <x v="25"/>
    <x v="17"/>
    <s v="O21714010002"/>
    <s v="BOD"/>
    <n v="2171401"/>
    <m/>
    <s v="00597029201 DEPOSITO DE EFECTIVO, DEPOSITANTE: SHIRLEY CASTRO TORRICO, CONCEPTO: YLB-PRODUCCION PLANTA INDUSTRIAL DES INT. SALAR DEPÓSITO ES EN RELACIO AL DAÑO ECONOMICO, CUENTA DE DEPOSITO: CUENTA UNICA DEL TESORO"/>
    <m/>
    <m/>
    <m/>
    <m/>
    <m/>
    <m/>
    <n v="0"/>
    <n v="143.87"/>
    <s v="NO_CONCILIADO"/>
    <m/>
    <m/>
  </r>
  <r>
    <x v="6"/>
    <m/>
    <x v="6"/>
    <x v="17"/>
    <s v="Q19478640002"/>
    <s v="CRV"/>
    <n v="1947864"/>
    <m/>
    <s v="NUMERO DE LIBRETA CUT: 00099021001 OPERACIÓN E75 TRANSFERENCIA DE LA CUENTA FISCAL BUN A LA CUT EN MN TRANSF.FDOS.GOBIERNO AUTONOMO MUNICIPAL DE NUEVA ESPERANZA CITE: GAMNE.STRIA.DESP. NÂ° 09/2024 CUENTA CUT 3987 LIBRETA NÂ° 00099021001"/>
    <m/>
    <m/>
    <m/>
    <m/>
    <m/>
    <m/>
    <n v="0"/>
    <n v="371770.91"/>
    <s v="NO_CONCILIADO"/>
    <m/>
    <m/>
  </r>
  <r>
    <x v="6"/>
    <m/>
    <x v="6"/>
    <x v="17"/>
    <s v="Q19479010002"/>
    <s v="CRV"/>
    <n v="1947901"/>
    <m/>
    <s v="NUMERO DE LIBRETA CUT: 00099021001 OPERACIÓN E75 TRANSFERENCIA DE LA CUENTA FISCAL BUN A LA CUT EN MN TRANSF.FDOS.UATF - CUENTA UNICA UNIVERSITARIA - CUA UNIVERSIDAD AUTONOMA TOMA CITE: TESORO TRASP. 03-24"/>
    <m/>
    <m/>
    <m/>
    <m/>
    <m/>
    <m/>
    <n v="0"/>
    <n v="245346.92"/>
    <s v="NO_CONCILIADO"/>
    <m/>
    <m/>
  </r>
  <r>
    <x v="12"/>
    <m/>
    <x v="12"/>
    <x v="18"/>
    <s v="O21716110002"/>
    <s v="BOD"/>
    <n v="2171611"/>
    <m/>
    <s v="00099021001 DEPOSITO DE EFECTIVO, DEPOSITANTE: CARMEN MONTALVO MARISCAL, CONCEPTO: DEVOLUCION DOBLE AGUINALDO DE CARMEN MONTALVO MARISCAL, CUENTA DE DEPOSITO: CUENTA UNICA DEL TESORO/DJBR"/>
    <m/>
    <m/>
    <m/>
    <m/>
    <m/>
    <m/>
    <n v="0"/>
    <n v="7296.44"/>
    <s v="NO_CONCILIADO"/>
    <m/>
    <m/>
  </r>
  <r>
    <x v="3"/>
    <m/>
    <x v="3"/>
    <x v="18"/>
    <s v="O21716320002"/>
    <s v="BOD"/>
    <n v="2171632"/>
    <m/>
    <s v="00099021001 DEPOSITO DE EFECTIVO, DEPOSITANTE: MARCO ARIEL LOPEZ ESPINOZA, CONCEPTO: DEVOLUCION DE RENTA DE TITULAR, CUENTA DE DEPOSITO: CUENTA UNICA DEL TESORO"/>
    <m/>
    <m/>
    <m/>
    <m/>
    <m/>
    <m/>
    <n v="0"/>
    <n v="7298.8"/>
    <s v="NO_CONCILIADO"/>
    <m/>
    <m/>
  </r>
  <r>
    <x v="8"/>
    <m/>
    <x v="8"/>
    <x v="19"/>
    <s v="O21718870002"/>
    <s v="BOD"/>
    <n v="2171887"/>
    <m/>
    <s v="00099021001 DEPOSITO DE EFECTIVO, DEPOSITANTE: ASFI-EDUARDO ANGEL APAZA GIRONDA, CONCEPTO: DEVOLUCION DE VIATICOS, CUENTA DE DEPOSITO: CUENTA UNICA DEL TESORO"/>
    <m/>
    <m/>
    <m/>
    <m/>
    <m/>
    <m/>
    <n v="0"/>
    <n v="371"/>
    <s v="NO_CONCILIADO"/>
    <m/>
    <m/>
  </r>
  <r>
    <x v="2"/>
    <m/>
    <x v="2"/>
    <x v="19"/>
    <s v="O21719120002"/>
    <s v="BOD"/>
    <n v="2171912"/>
    <m/>
    <s v="00015011107 DEPOSITO DE EFECTIVO, DEPOSITANTE: PROMID, CONCEPTO: PAGO DE CONSUMO AGUA POTABLE, CUENTA DE DEPOSITO: CUENTA UNICA DEL TESORO"/>
    <m/>
    <m/>
    <m/>
    <m/>
    <m/>
    <m/>
    <n v="0"/>
    <n v="32.299999999999997"/>
    <s v="CONCILIADO_PARCIAL"/>
    <m/>
    <m/>
  </r>
  <r>
    <x v="0"/>
    <m/>
    <x v="0"/>
    <x v="19"/>
    <s v="O21719370002"/>
    <s v="BOD"/>
    <n v="2171937"/>
    <m/>
    <s v="00513102001 DEPOSITO DE EFECTIVO, DEPOSITANTE: YPFB - LEONARDO COPA MITA, CONCEPTO: POR EMISION REGISTRO FACTURAS SERV. BAS. NOV. 2023, CUENTA DE DEPOSITO: CUENTA UNICA DEL TESORO"/>
    <m/>
    <m/>
    <m/>
    <m/>
    <m/>
    <m/>
    <n v="0"/>
    <n v="71.540000000000006"/>
    <s v="NO_CONCILIADO"/>
    <m/>
    <m/>
  </r>
  <r>
    <x v="3"/>
    <m/>
    <x v="3"/>
    <x v="19"/>
    <s v="O21719530002"/>
    <s v="BOD"/>
    <n v="2171953"/>
    <m/>
    <s v="00099021001 DEPOSITO DE EFECTIVO, DEPOSITANTE: JAIME MITA PARIHUANA, CONCEPTO: DEVOLUCION DEL AGUINALDO 2023, CUENTA DE DEPOSITO: CUENTA UNICA DEL TESORO"/>
    <m/>
    <m/>
    <m/>
    <m/>
    <m/>
    <m/>
    <n v="0"/>
    <n v="4128"/>
    <s v="NO_CONCILIADO"/>
    <m/>
    <m/>
  </r>
  <r>
    <x v="13"/>
    <m/>
    <x v="13"/>
    <x v="19"/>
    <s v="O21719740002"/>
    <s v="BOD"/>
    <n v="2171974"/>
    <m/>
    <s v="00099021001 DEPOSITO DE EFECTIVO, DEPOSITANTE: ROBER ORLANDO TUCO QUISPE, CONCEPTO: DEVOLUCION DE SUELDOS Y SALARIOS FUENTE10, CUENTA DE DEPOSITO: CUENTA UNICA DEL TESORO/DJBR"/>
    <m/>
    <m/>
    <m/>
    <m/>
    <m/>
    <m/>
    <n v="0"/>
    <n v="8122.61"/>
    <s v="NO_CONCILIADO"/>
    <m/>
    <m/>
  </r>
  <r>
    <x v="13"/>
    <m/>
    <x v="13"/>
    <x v="19"/>
    <s v="O21719750002"/>
    <s v="BOD"/>
    <n v="2171975"/>
    <m/>
    <s v="00099021001 DEPOSITO DE EFECTIVO, DEPOSITANTE: ROBER ORLANDO TUCO QUISPE, CONCEPTO: DEVOLUCION SUELDOS Y SALARIOS FUENTE 10, CUENTA DE DEPOSITO: CUENTA UNICA DEL TESORO/DJBR"/>
    <m/>
    <m/>
    <m/>
    <m/>
    <m/>
    <m/>
    <n v="0"/>
    <n v="8122.61"/>
    <s v="NO_CONCILIADO"/>
    <m/>
    <m/>
  </r>
  <r>
    <x v="2"/>
    <m/>
    <x v="2"/>
    <x v="19"/>
    <s v="O21719910002"/>
    <s v="BOD"/>
    <n v="2171991"/>
    <m/>
    <s v="00015011108 DEPOSITO DE EFECTIVO, DEPOSITANTE: ROLANDO FABIO ULAQUE ZEBALLOS, CONCEPTO: REMANENTE DEL SERVICIO DE ENERGIA ELECTRICA DE LA DISTRITAL DE MIGRACION PANDO - DICIEMBRE 2023, CUENTA DE DEPOSITO: CUENTA UNICA DEL TESORO"/>
    <m/>
    <m/>
    <m/>
    <m/>
    <m/>
    <m/>
    <n v="0"/>
    <n v="116.05"/>
    <s v="NO_CONCILIADO"/>
    <m/>
    <m/>
  </r>
  <r>
    <x v="26"/>
    <m/>
    <x v="26"/>
    <x v="19"/>
    <s v="T04542600001"/>
    <s v="DEV"/>
    <n v="454260"/>
    <m/>
    <s v="CONTABILIZACION ORDENES DE TRANSFERENCIA GRACOS"/>
    <m/>
    <m/>
    <m/>
    <m/>
    <m/>
    <m/>
    <n v="2014125.7"/>
    <n v="0"/>
    <s v="NO_CONCILIADO"/>
    <m/>
    <m/>
  </r>
  <r>
    <x v="26"/>
    <m/>
    <x v="26"/>
    <x v="19"/>
    <s v="T04542620001"/>
    <s v="DEV"/>
    <n v="454262"/>
    <m/>
    <s v="CONTABILIZACION ORDENES DE TRANSFERENCIA GRACOS"/>
    <m/>
    <m/>
    <m/>
    <m/>
    <m/>
    <m/>
    <n v="2014125.7"/>
    <n v="0"/>
    <s v="NO_CONCILIADO"/>
    <m/>
    <m/>
  </r>
  <r>
    <x v="26"/>
    <m/>
    <x v="26"/>
    <x v="19"/>
    <s v="T04542640001"/>
    <s v="DEV"/>
    <n v="454264"/>
    <m/>
    <s v="CONTABILIZACION ORDENES DE TRANSFERENCIA GRACOS"/>
    <m/>
    <m/>
    <m/>
    <m/>
    <m/>
    <m/>
    <n v="2014125.7"/>
    <n v="0"/>
    <s v="NO_CONCILIADO"/>
    <m/>
    <m/>
  </r>
  <r>
    <x v="26"/>
    <m/>
    <x v="26"/>
    <x v="19"/>
    <s v="T04542660001"/>
    <s v="DEV"/>
    <n v="454266"/>
    <m/>
    <s v="CONTABILIZACION ORDENES DE TRANSFERENCIA GRACOS"/>
    <m/>
    <m/>
    <m/>
    <m/>
    <m/>
    <m/>
    <n v="2014125.7"/>
    <n v="0"/>
    <s v="NO_CONCILIADO"/>
    <m/>
    <m/>
  </r>
  <r>
    <x v="26"/>
    <m/>
    <x v="26"/>
    <x v="19"/>
    <s v="T04542680001"/>
    <s v="DEV"/>
    <n v="454268"/>
    <m/>
    <s v="CONTABILIZACION ORDENES DE TRANSFERENCIA GRACOS"/>
    <m/>
    <m/>
    <m/>
    <m/>
    <m/>
    <m/>
    <n v="1206362.6200000001"/>
    <n v="0"/>
    <s v="NO_CONCILIADO"/>
    <m/>
    <m/>
  </r>
  <r>
    <x v="26"/>
    <m/>
    <x v="26"/>
    <x v="19"/>
    <s v="T04542700001"/>
    <s v="DEV"/>
    <n v="454270"/>
    <m/>
    <s v="CONTABILIZACION ORDENES DE TRANSFERENCIA GRACOS"/>
    <m/>
    <m/>
    <m/>
    <m/>
    <m/>
    <m/>
    <n v="69449.679999999993"/>
    <n v="0"/>
    <s v="NO_CONCILIADO"/>
    <m/>
    <m/>
  </r>
  <r>
    <x v="26"/>
    <m/>
    <x v="26"/>
    <x v="19"/>
    <s v="T04542720001"/>
    <s v="DEV"/>
    <n v="454272"/>
    <m/>
    <s v="CONTABILIZACION ORDENES DE TRANSFERENCIA GRACOS"/>
    <m/>
    <m/>
    <m/>
    <m/>
    <m/>
    <m/>
    <n v="2092122.81"/>
    <n v="0"/>
    <s v="NO_CONCILIADO"/>
    <m/>
    <m/>
  </r>
  <r>
    <x v="26"/>
    <m/>
    <x v="26"/>
    <x v="19"/>
    <s v="T04542800001"/>
    <s v="DEV"/>
    <n v="454280"/>
    <m/>
    <s v="CONTABILIZACION ORDENES DE TRANSFERENCIA GRACOS"/>
    <m/>
    <m/>
    <m/>
    <m/>
    <m/>
    <m/>
    <n v="5746260.96"/>
    <n v="0"/>
    <s v="NO_CONCILIADO"/>
    <m/>
    <m/>
  </r>
  <r>
    <x v="26"/>
    <m/>
    <x v="26"/>
    <x v="19"/>
    <s v="T04542740001"/>
    <s v="DEV"/>
    <n v="454274"/>
    <m/>
    <s v="CONTABILIZACION ORDENES DE TRANSFERENCIA GRACOS"/>
    <m/>
    <m/>
    <m/>
    <m/>
    <m/>
    <m/>
    <n v="58257.8"/>
    <n v="0"/>
    <s v="NO_CONCILIADO"/>
    <m/>
    <m/>
  </r>
  <r>
    <x v="26"/>
    <m/>
    <x v="26"/>
    <x v="19"/>
    <s v="T04542760001"/>
    <s v="DEV"/>
    <n v="454276"/>
    <m/>
    <s v="CONTABILIZACION ORDENES DE TRANSFERENCIA GRACOS"/>
    <m/>
    <m/>
    <m/>
    <m/>
    <m/>
    <m/>
    <n v="3313416.7"/>
    <n v="0"/>
    <s v="NO_CONCILIADO"/>
    <m/>
    <m/>
  </r>
  <r>
    <x v="26"/>
    <m/>
    <x v="26"/>
    <x v="19"/>
    <s v="T04542780001"/>
    <s v="DEV"/>
    <n v="454278"/>
    <m/>
    <s v="CONTABILIZACION ORDENES DE TRANSFERENCIA GRACOS"/>
    <m/>
    <m/>
    <m/>
    <m/>
    <m/>
    <m/>
    <n v="160011.97"/>
    <n v="0"/>
    <s v="NO_CONCILIADO"/>
    <m/>
    <m/>
  </r>
  <r>
    <x v="26"/>
    <m/>
    <x v="26"/>
    <x v="19"/>
    <s v="T04542820001"/>
    <s v="DEV"/>
    <n v="454282"/>
    <m/>
    <s v="CONTABILIZACION ORDENES DE TRANSFERENCIA GRACOS"/>
    <m/>
    <m/>
    <m/>
    <m/>
    <m/>
    <m/>
    <n v="190751.7"/>
    <n v="0"/>
    <s v="NO_CONCILIADO"/>
    <m/>
    <m/>
  </r>
  <r>
    <x v="26"/>
    <m/>
    <x v="26"/>
    <x v="19"/>
    <s v="T04542840001"/>
    <s v="DEV"/>
    <n v="454284"/>
    <m/>
    <s v="CONTABILIZACION ORDENES DE TRANSFERENCIA GRACOS"/>
    <m/>
    <m/>
    <m/>
    <m/>
    <m/>
    <m/>
    <n v="135546.53"/>
    <n v="0"/>
    <s v="NO_CONCILIADO"/>
    <m/>
    <m/>
  </r>
  <r>
    <x v="26"/>
    <m/>
    <x v="26"/>
    <x v="19"/>
    <s v="T04542860001"/>
    <s v="DEV"/>
    <n v="454286"/>
    <m/>
    <s v="CONTABILIZACION ORDENES DE TRANSFERENCIA GRACOS"/>
    <m/>
    <m/>
    <m/>
    <m/>
    <m/>
    <m/>
    <n v="2806803.78"/>
    <n v="0"/>
    <s v="NO_CONCILIADO"/>
    <m/>
    <m/>
  </r>
  <r>
    <x v="26"/>
    <m/>
    <x v="26"/>
    <x v="19"/>
    <s v="T04542880001"/>
    <s v="DEV"/>
    <n v="454288"/>
    <m/>
    <s v="CONTABILIZACION ORDENES DE TRANSFERENCIA GRACOS"/>
    <m/>
    <m/>
    <m/>
    <m/>
    <m/>
    <m/>
    <n v="4867672.3600000003"/>
    <n v="0"/>
    <s v="NO_CONCILIADO"/>
    <m/>
    <m/>
  </r>
  <r>
    <x v="26"/>
    <m/>
    <x v="26"/>
    <x v="19"/>
    <s v="T04542900001"/>
    <s v="DEV"/>
    <n v="454290"/>
    <m/>
    <s v="CONTABILIZACION ORDENES DE TRANSFERENCIA GRACOS"/>
    <m/>
    <m/>
    <m/>
    <m/>
    <m/>
    <m/>
    <n v="161586.20000000001"/>
    <n v="0"/>
    <s v="NO_CONCILIADO"/>
    <m/>
    <m/>
  </r>
  <r>
    <x v="26"/>
    <m/>
    <x v="26"/>
    <x v="19"/>
    <s v="T04542920001"/>
    <s v="DEV"/>
    <n v="454292"/>
    <m/>
    <s v="CONTABILIZACION ORDENES DE TRANSFERENCIA GRACOS"/>
    <m/>
    <m/>
    <m/>
    <m/>
    <m/>
    <m/>
    <n v="443815.59"/>
    <n v="0"/>
    <s v="NO_CONCILIADO"/>
    <m/>
    <m/>
  </r>
  <r>
    <x v="26"/>
    <m/>
    <x v="26"/>
    <x v="19"/>
    <s v="T04542940001"/>
    <s v="DEV"/>
    <n v="454294"/>
    <m/>
    <s v="CONTABILIZACION ORDENES DE TRANSFERENCIA GRACOS"/>
    <m/>
    <m/>
    <m/>
    <m/>
    <m/>
    <m/>
    <n v="13369633.869999999"/>
    <n v="0"/>
    <s v="NO_CONCILIADO"/>
    <m/>
    <m/>
  </r>
  <r>
    <x v="26"/>
    <m/>
    <x v="26"/>
    <x v="19"/>
    <s v="T04542960001"/>
    <s v="DEV"/>
    <n v="454296"/>
    <m/>
    <s v="CONTABILIZACION ORDENES DE TRANSFERENCIA GRACOS"/>
    <m/>
    <m/>
    <m/>
    <m/>
    <m/>
    <m/>
    <n v="372294.46"/>
    <n v="0"/>
    <s v="NO_CONCILIADO"/>
    <m/>
    <m/>
  </r>
  <r>
    <x v="26"/>
    <m/>
    <x v="26"/>
    <x v="19"/>
    <s v="T04542980001"/>
    <s v="DEV"/>
    <n v="454298"/>
    <m/>
    <s v="CONTABILIZACION ORDENES DE TRANSFERENCIA GRACOS"/>
    <m/>
    <m/>
    <m/>
    <m/>
    <m/>
    <m/>
    <n v="7709216.21"/>
    <n v="0"/>
    <s v="NO_CONCILIADO"/>
    <m/>
    <m/>
  </r>
  <r>
    <x v="26"/>
    <m/>
    <x v="26"/>
    <x v="19"/>
    <s v="T04543000001"/>
    <s v="DEV"/>
    <n v="454300"/>
    <m/>
    <s v="CONTABILIZACION ORDENES DE TRANSFERENCIA GRACOS"/>
    <m/>
    <m/>
    <m/>
    <m/>
    <m/>
    <m/>
    <n v="2459755.42"/>
    <n v="0"/>
    <s v="NO_CONCILIADO"/>
    <m/>
    <m/>
  </r>
  <r>
    <x v="26"/>
    <m/>
    <x v="26"/>
    <x v="19"/>
    <s v="T04543020001"/>
    <s v="DEV"/>
    <n v="454302"/>
    <m/>
    <s v="CONTABILIZACION ORDENES DE TRANSFERENCIA GRACOS"/>
    <m/>
    <m/>
    <m/>
    <m/>
    <m/>
    <m/>
    <n v="68495.039999999994"/>
    <n v="0"/>
    <s v="NO_CONCILIADO"/>
    <m/>
    <m/>
  </r>
  <r>
    <x v="26"/>
    <m/>
    <x v="26"/>
    <x v="19"/>
    <s v="T04543040001"/>
    <s v="DEV"/>
    <n v="454304"/>
    <m/>
    <s v="CONTABILIZACION ORDENES DE TRANSFERENCIA GRACOS"/>
    <m/>
    <m/>
    <m/>
    <m/>
    <m/>
    <m/>
    <n v="81653.55"/>
    <n v="0"/>
    <s v="NO_CONCILIADO"/>
    <m/>
    <m/>
  </r>
  <r>
    <x v="26"/>
    <m/>
    <x v="26"/>
    <x v="19"/>
    <s v="T04543060001"/>
    <s v="DEV"/>
    <n v="454306"/>
    <m/>
    <s v="CONTABILIZACION ORDENES DE TRANSFERENCIA GRACOS"/>
    <m/>
    <m/>
    <m/>
    <m/>
    <m/>
    <m/>
    <n v="1418347.46"/>
    <n v="0"/>
    <s v="NO_CONCILIADO"/>
    <m/>
    <m/>
  </r>
  <r>
    <x v="26"/>
    <m/>
    <x v="26"/>
    <x v="19"/>
    <s v="T04543080001"/>
    <s v="DEV"/>
    <n v="454308"/>
    <m/>
    <s v="CONTABILIZACION ORDENES DE TRANSFERENCIA GRACOS"/>
    <m/>
    <m/>
    <m/>
    <m/>
    <m/>
    <m/>
    <n v="1643646.81"/>
    <n v="0"/>
    <s v="NO_CONCILIADO"/>
    <m/>
    <m/>
  </r>
  <r>
    <x v="26"/>
    <m/>
    <x v="26"/>
    <x v="19"/>
    <s v="T04543100001"/>
    <s v="DEV"/>
    <n v="454310"/>
    <m/>
    <s v="CONTABILIZACION ORDENES DE TRANSFERENCIA GRACOS"/>
    <m/>
    <m/>
    <m/>
    <m/>
    <m/>
    <m/>
    <n v="506733.79"/>
    <n v="0"/>
    <s v="NO_CONCILIADO"/>
    <m/>
    <m/>
  </r>
  <r>
    <x v="26"/>
    <m/>
    <x v="26"/>
    <x v="19"/>
    <s v="T04543120001"/>
    <s v="DEV"/>
    <n v="454312"/>
    <m/>
    <s v="CONTABILIZACION ORDENES DE TRANSFERENCIA GRACOS"/>
    <m/>
    <m/>
    <m/>
    <m/>
    <m/>
    <m/>
    <n v="1654838.62"/>
    <n v="0"/>
    <s v="NO_CONCILIADO"/>
    <m/>
    <m/>
  </r>
  <r>
    <x v="26"/>
    <m/>
    <x v="26"/>
    <x v="19"/>
    <s v="T04543140001"/>
    <s v="DEV"/>
    <n v="454314"/>
    <m/>
    <s v="CONTABILIZACION ORDENES DE TRANSFERENCIA GRACOS"/>
    <m/>
    <m/>
    <m/>
    <m/>
    <m/>
    <m/>
    <n v="3850257.87"/>
    <n v="0"/>
    <s v="NO_CONCILIADO"/>
    <m/>
    <m/>
  </r>
  <r>
    <x v="26"/>
    <m/>
    <x v="26"/>
    <x v="19"/>
    <s v="T04543160001"/>
    <s v="DEV"/>
    <n v="454316"/>
    <m/>
    <s v="CONTABILIZACION ORDENES DE TRANSFERENCIA GRACOS"/>
    <m/>
    <m/>
    <m/>
    <m/>
    <m/>
    <m/>
    <n v="3238263.82"/>
    <n v="0"/>
    <s v="NO_CONCILIADO"/>
    <m/>
    <m/>
  </r>
  <r>
    <x v="26"/>
    <m/>
    <x v="26"/>
    <x v="19"/>
    <s v="T04543180001"/>
    <s v="DEV"/>
    <n v="454318"/>
    <m/>
    <s v="CONTABILIZACION ORDENES DE TRANSFERENCIA GRACOS"/>
    <m/>
    <m/>
    <m/>
    <m/>
    <m/>
    <m/>
    <n v="595778.24"/>
    <n v="0"/>
    <s v="NO_CONCILIADO"/>
    <m/>
    <m/>
  </r>
  <r>
    <x v="26"/>
    <m/>
    <x v="26"/>
    <x v="19"/>
    <s v="T04543200001"/>
    <s v="DEV"/>
    <n v="454320"/>
    <m/>
    <s v="CONTABILIZACION ORDENES DE TRANSFERENCIA GRACOS"/>
    <m/>
    <m/>
    <m/>
    <m/>
    <m/>
    <m/>
    <n v="6330941.4299999997"/>
    <n v="0"/>
    <s v="NO_CONCILIADO"/>
    <m/>
    <m/>
  </r>
  <r>
    <x v="26"/>
    <m/>
    <x v="26"/>
    <x v="19"/>
    <s v="T04543220001"/>
    <s v="DEV"/>
    <n v="454322"/>
    <m/>
    <s v="CONTABILIZACION ORDENES DE TRANSFERENCIA GRACOS"/>
    <m/>
    <m/>
    <m/>
    <m/>
    <m/>
    <m/>
    <n v="13947.48"/>
    <n v="0"/>
    <s v="NO_CONCILIADO"/>
    <m/>
    <m/>
  </r>
  <r>
    <x v="26"/>
    <m/>
    <x v="26"/>
    <x v="19"/>
    <s v="T04543240001"/>
    <s v="DEV"/>
    <n v="454324"/>
    <m/>
    <s v="CONTABILIZACION ORDENES DE TRANSFERENCIA GRACOS"/>
    <m/>
    <m/>
    <m/>
    <m/>
    <m/>
    <m/>
    <n v="11420.67"/>
    <n v="0"/>
    <s v="NO_CONCILIADO"/>
    <m/>
    <m/>
  </r>
  <r>
    <x v="26"/>
    <m/>
    <x v="26"/>
    <x v="19"/>
    <s v="T04543260001"/>
    <s v="DEV"/>
    <n v="454326"/>
    <m/>
    <s v="CONTABILIZACION ORDENES DE TRANSFERENCIA GRACOS"/>
    <m/>
    <m/>
    <m/>
    <m/>
    <m/>
    <m/>
    <n v="208781.36"/>
    <n v="0"/>
    <s v="NO_CONCILIADO"/>
    <m/>
    <m/>
  </r>
  <r>
    <x v="26"/>
    <m/>
    <x v="26"/>
    <x v="19"/>
    <s v="T04543280001"/>
    <s v="DEV"/>
    <n v="454328"/>
    <m/>
    <s v="CONTABILIZACION ORDENES DE TRANSFERENCIA GRACOS"/>
    <m/>
    <m/>
    <m/>
    <m/>
    <m/>
    <m/>
    <n v="137.27000000000001"/>
    <n v="0"/>
    <s v="NO_CONCILIADO"/>
    <m/>
    <m/>
  </r>
  <r>
    <x v="26"/>
    <m/>
    <x v="26"/>
    <x v="19"/>
    <s v="T04543300001"/>
    <s v="DEV"/>
    <n v="454330"/>
    <m/>
    <s v="CONTABILIZACION ORDENES DE TRANSFERENCIA GRACOS"/>
    <m/>
    <m/>
    <m/>
    <m/>
    <m/>
    <m/>
    <n v="4036.36"/>
    <n v="0"/>
    <s v="NO_CONCILIADO"/>
    <m/>
    <m/>
  </r>
  <r>
    <x v="26"/>
    <m/>
    <x v="26"/>
    <x v="19"/>
    <s v="T04543320001"/>
    <s v="DEV"/>
    <n v="454332"/>
    <m/>
    <s v="CONTABILIZACION ORDENES DE TRANSFERENCIA GRACOS"/>
    <m/>
    <m/>
    <m/>
    <m/>
    <m/>
    <m/>
    <n v="1271.71"/>
    <n v="0"/>
    <s v="NO_CONCILIADO"/>
    <m/>
    <m/>
  </r>
  <r>
    <x v="26"/>
    <m/>
    <x v="26"/>
    <x v="19"/>
    <s v="T04543340001"/>
    <s v="DEV"/>
    <n v="454334"/>
    <m/>
    <s v="CONTABILIZACION ORDENES DE TRANSFERENCIA GRACOS"/>
    <m/>
    <m/>
    <m/>
    <m/>
    <m/>
    <m/>
    <n v="31368.1"/>
    <n v="0"/>
    <s v="NO_CONCILIADO"/>
    <m/>
    <m/>
  </r>
  <r>
    <x v="26"/>
    <m/>
    <x v="26"/>
    <x v="19"/>
    <s v="T04543360001"/>
    <s v="DEV"/>
    <n v="454336"/>
    <m/>
    <s v="CONTABILIZACION ORDENES DE TRANSFERENCIA GRACOS"/>
    <m/>
    <m/>
    <m/>
    <m/>
    <m/>
    <m/>
    <n v="3872.68"/>
    <n v="0"/>
    <s v="NO_CONCILIADO"/>
    <m/>
    <m/>
  </r>
  <r>
    <x v="26"/>
    <m/>
    <x v="26"/>
    <x v="19"/>
    <s v="T04543380001"/>
    <s v="DEV"/>
    <n v="454338"/>
    <m/>
    <s v="CONTABILIZACION ORDENES DE TRANSFERENCIA GRACOS"/>
    <m/>
    <m/>
    <m/>
    <m/>
    <m/>
    <m/>
    <n v="3378.21"/>
    <n v="0"/>
    <s v="NO_CONCILIADO"/>
    <m/>
    <m/>
  </r>
  <r>
    <x v="26"/>
    <m/>
    <x v="26"/>
    <x v="19"/>
    <s v="T04543400001"/>
    <s v="DEV"/>
    <n v="454340"/>
    <m/>
    <s v="CONTABILIZACION ORDENES DE TRANSFERENCIA GRACOS"/>
    <m/>
    <m/>
    <m/>
    <m/>
    <m/>
    <m/>
    <n v="11032.25"/>
    <n v="0"/>
    <s v="NO_CONCILIADO"/>
    <m/>
    <m/>
  </r>
  <r>
    <x v="26"/>
    <m/>
    <x v="26"/>
    <x v="19"/>
    <s v="T04543420001"/>
    <s v="DEV"/>
    <n v="454342"/>
    <m/>
    <s v="CONTABILIZACION ORDENES DE TRANSFERENCIA GRACOS"/>
    <m/>
    <m/>
    <m/>
    <m/>
    <m/>
    <m/>
    <n v="30301.37"/>
    <n v="0"/>
    <s v="NO_CONCILIADO"/>
    <m/>
    <m/>
  </r>
  <r>
    <x v="26"/>
    <m/>
    <x v="26"/>
    <x v="19"/>
    <s v="T04542180001"/>
    <s v="DEV"/>
    <n v="454218"/>
    <m/>
    <s v="CONTABILIZACION ORDENES DE TRANSFERENCIA GRACOS"/>
    <m/>
    <m/>
    <m/>
    <m/>
    <m/>
    <m/>
    <n v="1713096.49"/>
    <n v="0"/>
    <s v="NO_CONCILIADO"/>
    <m/>
    <m/>
  </r>
  <r>
    <x v="26"/>
    <m/>
    <x v="26"/>
    <x v="19"/>
    <s v="T04543510001"/>
    <s v="DEV"/>
    <n v="454351"/>
    <m/>
    <s v="CONTABILIZACION ORDENES DE TRANSFERENCIA GRACOS"/>
    <m/>
    <m/>
    <m/>
    <m/>
    <m/>
    <m/>
    <n v="4514469"/>
    <n v="0"/>
    <s v="NO_CONCILIADO"/>
    <m/>
    <m/>
  </r>
  <r>
    <x v="26"/>
    <m/>
    <x v="26"/>
    <x v="19"/>
    <s v="T04543440001"/>
    <s v="DEV"/>
    <n v="454344"/>
    <m/>
    <s v="CONTABILIZACION ORDENES DE TRANSFERENCIA GRACOS"/>
    <m/>
    <m/>
    <m/>
    <m/>
    <m/>
    <m/>
    <n v="30096.47"/>
    <n v="0"/>
    <s v="NO_CONCILIADO"/>
    <m/>
    <m/>
  </r>
  <r>
    <x v="26"/>
    <m/>
    <x v="26"/>
    <x v="19"/>
    <s v="T04543470001"/>
    <s v="DEV"/>
    <n v="454347"/>
    <m/>
    <s v="CONTABILIZACION ORDENES DE TRANSFERENCIA GRACOS"/>
    <m/>
    <m/>
    <m/>
    <m/>
    <m/>
    <m/>
    <n v="4545208.7300000004"/>
    <n v="0"/>
    <s v="NO_CONCILIADO"/>
    <m/>
    <m/>
  </r>
  <r>
    <x v="26"/>
    <m/>
    <x v="26"/>
    <x v="19"/>
    <s v="T04543490001"/>
    <s v="DEV"/>
    <n v="454349"/>
    <m/>
    <s v="CONTABILIZACION ORDENES DE TRANSFERENCIA GRACOS"/>
    <m/>
    <m/>
    <m/>
    <m/>
    <m/>
    <m/>
    <n v="1391803.93"/>
    <n v="0"/>
    <s v="NO_CONCILIADO"/>
    <m/>
    <m/>
  </r>
  <r>
    <x v="26"/>
    <m/>
    <x v="26"/>
    <x v="19"/>
    <s v="T04543530001"/>
    <s v="DEV"/>
    <n v="454353"/>
    <m/>
    <s v="CONTABILIZACION ORDENES DE TRANSFERENCIA GRACOS"/>
    <m/>
    <m/>
    <m/>
    <m/>
    <m/>
    <m/>
    <n v="3824218.2"/>
    <n v="0"/>
    <s v="NO_CONCILIADO"/>
    <m/>
    <m/>
  </r>
  <r>
    <x v="26"/>
    <m/>
    <x v="26"/>
    <x v="19"/>
    <s v="T04543550001"/>
    <s v="DEV"/>
    <n v="454355"/>
    <m/>
    <s v="CONTABILIZACION ORDENES DE TRANSFERENCIA GRACOS"/>
    <m/>
    <m/>
    <m/>
    <m/>
    <m/>
    <m/>
    <n v="1179000.69"/>
    <n v="0"/>
    <s v="NO_CONCILIADO"/>
    <m/>
    <m/>
  </r>
  <r>
    <x v="26"/>
    <m/>
    <x v="26"/>
    <x v="19"/>
    <s v="T04543570001"/>
    <s v="DEV"/>
    <n v="454357"/>
    <m/>
    <s v="CONTABILIZACION ORDENES DE TRANSFERENCIA GRACOS"/>
    <m/>
    <m/>
    <m/>
    <m/>
    <m/>
    <m/>
    <n v="10503664.51"/>
    <n v="0"/>
    <s v="NO_CONCILIADO"/>
    <m/>
    <m/>
  </r>
  <r>
    <x v="26"/>
    <m/>
    <x v="26"/>
    <x v="19"/>
    <s v="T04543590001"/>
    <s v="DEV"/>
    <n v="454359"/>
    <m/>
    <s v="CONTABILIZACION ORDENES DE TRANSFERENCIA GRACOS"/>
    <m/>
    <m/>
    <m/>
    <m/>
    <m/>
    <m/>
    <n v="10575185.57"/>
    <n v="0"/>
    <s v="NO_CONCILIADO"/>
    <m/>
    <m/>
  </r>
  <r>
    <x v="26"/>
    <m/>
    <x v="26"/>
    <x v="19"/>
    <s v="T04543610001"/>
    <s v="DEV"/>
    <n v="454361"/>
    <m/>
    <s v="CONTABILIZACION ORDENES DE TRANSFERENCIA GRACOS"/>
    <m/>
    <m/>
    <m/>
    <m/>
    <m/>
    <m/>
    <n v="1945630.66"/>
    <n v="0"/>
    <s v="NO_CONCILIADO"/>
    <m/>
    <m/>
  </r>
  <r>
    <x v="26"/>
    <m/>
    <x v="26"/>
    <x v="19"/>
    <s v="T04543630001"/>
    <s v="DEV"/>
    <n v="454363"/>
    <m/>
    <s v="CONTABILIZACION ORDENES DE TRANSFERENCIA GRACOS"/>
    <m/>
    <m/>
    <m/>
    <m/>
    <m/>
    <m/>
    <n v="1932472.15"/>
    <n v="0"/>
    <s v="NO_CONCILIADO"/>
    <m/>
    <m/>
  </r>
  <r>
    <x v="26"/>
    <m/>
    <x v="26"/>
    <x v="19"/>
    <s v="T04543650001"/>
    <s v="DEV"/>
    <n v="454365"/>
    <m/>
    <s v="CONTABILIZACION ORDENES DE TRANSFERENCIA GRACOS"/>
    <m/>
    <m/>
    <m/>
    <m/>
    <m/>
    <m/>
    <n v="13073569.23"/>
    <n v="0"/>
    <s v="NO_CONCILIADO"/>
    <m/>
    <m/>
  </r>
  <r>
    <x v="26"/>
    <m/>
    <x v="26"/>
    <x v="19"/>
    <s v="T04543670001"/>
    <s v="DEV"/>
    <n v="454367"/>
    <m/>
    <s v="CONTABILIZACION ORDENES DE TRANSFERENCIA GRACOS"/>
    <m/>
    <m/>
    <m/>
    <m/>
    <m/>
    <m/>
    <n v="12818466.07"/>
    <n v="0"/>
    <s v="NO_CONCILIADO"/>
    <m/>
    <m/>
  </r>
  <r>
    <x v="26"/>
    <m/>
    <x v="26"/>
    <x v="19"/>
    <s v="T04543690001"/>
    <s v="DEV"/>
    <n v="454369"/>
    <m/>
    <s v="CONTABILIZACION ORDENES DE TRANSFERENCIA GRACOS"/>
    <m/>
    <m/>
    <m/>
    <m/>
    <m/>
    <m/>
    <n v="16437672.07"/>
    <n v="0"/>
    <s v="NO_CONCILIADO"/>
    <m/>
    <m/>
  </r>
  <r>
    <x v="26"/>
    <m/>
    <x v="26"/>
    <x v="19"/>
    <s v="T04543710001"/>
    <s v="DEV"/>
    <n v="454371"/>
    <m/>
    <s v="CONTABILIZACION ORDENES DE TRANSFERENCIA GRACOS"/>
    <m/>
    <m/>
    <m/>
    <m/>
    <m/>
    <m/>
    <n v="72864685.489999995"/>
    <n v="0"/>
    <s v="NO_CONCILIADO"/>
    <m/>
    <m/>
  </r>
  <r>
    <x v="26"/>
    <m/>
    <x v="26"/>
    <x v="19"/>
    <s v="T04543730001"/>
    <s v="DEV"/>
    <n v="454373"/>
    <m/>
    <s v="CONTABILIZACION ORDENES DE TRANSFERENCIA GRACOS"/>
    <m/>
    <m/>
    <m/>
    <m/>
    <m/>
    <m/>
    <n v="31317200.039999999"/>
    <n v="0"/>
    <s v="NO_CONCILIADO"/>
    <m/>
    <m/>
  </r>
  <r>
    <x v="26"/>
    <m/>
    <x v="26"/>
    <x v="19"/>
    <s v="T04543750001"/>
    <s v="DEV"/>
    <n v="454375"/>
    <m/>
    <s v="CONTABILIZACION ORDENES DE TRANSFERENCIA GRACOS"/>
    <m/>
    <m/>
    <m/>
    <m/>
    <m/>
    <m/>
    <n v="5619012.5499999998"/>
    <n v="0"/>
    <s v="NO_CONCILIADO"/>
    <m/>
    <m/>
  </r>
  <r>
    <x v="26"/>
    <m/>
    <x v="26"/>
    <x v="19"/>
    <s v="T04543770001"/>
    <s v="DEV"/>
    <n v="454377"/>
    <m/>
    <s v="CONTABILIZACION ORDENES DE TRANSFERENCIA GRACOS"/>
    <m/>
    <m/>
    <m/>
    <m/>
    <m/>
    <m/>
    <n v="8042.39"/>
    <n v="0"/>
    <s v="NO_CONCILIADO"/>
    <m/>
    <m/>
  </r>
  <r>
    <x v="26"/>
    <m/>
    <x v="26"/>
    <x v="19"/>
    <s v="T04543790001"/>
    <s v="DEV"/>
    <n v="454379"/>
    <m/>
    <s v="CONTABILIZACION ORDENES DE TRANSFERENCIA GRACOS"/>
    <m/>
    <m/>
    <m/>
    <m/>
    <m/>
    <m/>
    <n v="462.98"/>
    <n v="0"/>
    <s v="NO_CONCILIADO"/>
    <m/>
    <m/>
  </r>
  <r>
    <x v="26"/>
    <m/>
    <x v="26"/>
    <x v="19"/>
    <s v="T04543810001"/>
    <s v="DEV"/>
    <n v="454381"/>
    <m/>
    <s v="CONTABILIZACION ORDENES DE TRANSFERENCIA GRACOS"/>
    <m/>
    <m/>
    <m/>
    <m/>
    <m/>
    <m/>
    <n v="388.41"/>
    <n v="0"/>
    <s v="NO_CONCILIADO"/>
    <m/>
    <m/>
  </r>
  <r>
    <x v="26"/>
    <m/>
    <x v="26"/>
    <x v="19"/>
    <s v="T04543830001"/>
    <s v="DEV"/>
    <n v="454383"/>
    <m/>
    <s v="CONTABILIZACION ORDENES DE TRANSFERENCIA GRACOS"/>
    <m/>
    <m/>
    <m/>
    <m/>
    <m/>
    <m/>
    <n v="11420.67"/>
    <n v="0"/>
    <s v="NO_CONCILIADO"/>
    <m/>
    <m/>
  </r>
  <r>
    <x v="26"/>
    <m/>
    <x v="26"/>
    <x v="19"/>
    <s v="T04543850001"/>
    <s v="DEV"/>
    <n v="454385"/>
    <m/>
    <s v="CONTABILIZACION ORDENES DE TRANSFERENCIA GRACOS"/>
    <m/>
    <m/>
    <m/>
    <m/>
    <m/>
    <m/>
    <n v="11420.67"/>
    <n v="0"/>
    <s v="NO_CONCILIADO"/>
    <m/>
    <m/>
  </r>
  <r>
    <x v="26"/>
    <m/>
    <x v="26"/>
    <x v="19"/>
    <s v="T04543870001"/>
    <s v="DEV"/>
    <n v="454387"/>
    <m/>
    <s v="CONTABILIZACION ORDENES DE TRANSFERENCIA GRACOS"/>
    <m/>
    <m/>
    <m/>
    <m/>
    <m/>
    <m/>
    <n v="11420.67"/>
    <n v="0"/>
    <s v="NO_CONCILIADO"/>
    <m/>
    <m/>
  </r>
  <r>
    <x v="26"/>
    <m/>
    <x v="26"/>
    <x v="19"/>
    <s v="T04543890001"/>
    <s v="DEV"/>
    <n v="454389"/>
    <m/>
    <s v="CONTABILIZACION ORDENES DE TRANSFERENCIA GRACOS"/>
    <m/>
    <m/>
    <m/>
    <m/>
    <m/>
    <m/>
    <n v="11420.67"/>
    <n v="0"/>
    <s v="NO_CONCILIADO"/>
    <m/>
    <m/>
  </r>
  <r>
    <x v="26"/>
    <m/>
    <x v="26"/>
    <x v="19"/>
    <s v="T04543910001"/>
    <s v="DEV"/>
    <n v="454391"/>
    <m/>
    <s v="CONTABILIZACION ORDENES DE TRANSFERENCIA GRACOS"/>
    <m/>
    <m/>
    <m/>
    <m/>
    <m/>
    <m/>
    <n v="4929.3900000000003"/>
    <n v="0"/>
    <s v="NO_CONCILIADO"/>
    <m/>
    <m/>
  </r>
  <r>
    <x v="26"/>
    <m/>
    <x v="26"/>
    <x v="19"/>
    <s v="T04543930001"/>
    <s v="DEV"/>
    <n v="454393"/>
    <m/>
    <s v="CONTABILIZACION ORDENES DE TRANSFERENCIA GRACOS"/>
    <m/>
    <m/>
    <m/>
    <m/>
    <m/>
    <m/>
    <n v="2842.37"/>
    <n v="0"/>
    <s v="NO_CONCILIADO"/>
    <m/>
    <m/>
  </r>
  <r>
    <x v="26"/>
    <m/>
    <x v="26"/>
    <x v="19"/>
    <s v="T04543950001"/>
    <s v="DEV"/>
    <n v="454395"/>
    <m/>
    <s v="CONTABILIZACION ORDENES DE TRANSFERENCIA GRACOS"/>
    <m/>
    <m/>
    <m/>
    <m/>
    <m/>
    <m/>
    <n v="163.61000000000001"/>
    <n v="0"/>
    <s v="NO_CONCILIADO"/>
    <m/>
    <m/>
  </r>
  <r>
    <x v="26"/>
    <m/>
    <x v="26"/>
    <x v="19"/>
    <s v="T04543970001"/>
    <s v="DEV"/>
    <n v="454397"/>
    <m/>
    <s v="CONTABILIZACION ORDENES DE TRANSFERENCIA GRACOS"/>
    <m/>
    <m/>
    <m/>
    <m/>
    <m/>
    <m/>
    <n v="4036.36"/>
    <n v="0"/>
    <s v="NO_CONCILIADO"/>
    <m/>
    <m/>
  </r>
  <r>
    <x v="26"/>
    <m/>
    <x v="26"/>
    <x v="19"/>
    <s v="T04543990001"/>
    <s v="DEV"/>
    <n v="454399"/>
    <m/>
    <s v="CONTABILIZACION ORDENES DE TRANSFERENCIA GRACOS"/>
    <m/>
    <m/>
    <m/>
    <m/>
    <m/>
    <m/>
    <n v="4036.36"/>
    <n v="0"/>
    <s v="NO_CONCILIADO"/>
    <m/>
    <m/>
  </r>
  <r>
    <x v="26"/>
    <m/>
    <x v="26"/>
    <x v="19"/>
    <s v="T04544010001"/>
    <s v="DEV"/>
    <n v="454401"/>
    <m/>
    <s v="CONTABILIZACION ORDENES DE TRANSFERENCIA GRACOS"/>
    <m/>
    <m/>
    <m/>
    <m/>
    <m/>
    <m/>
    <n v="4036.36"/>
    <n v="0"/>
    <s v="NO_CONCILIADO"/>
    <m/>
    <m/>
  </r>
  <r>
    <x v="26"/>
    <m/>
    <x v="26"/>
    <x v="19"/>
    <s v="T04544030001"/>
    <s v="DEV"/>
    <n v="454403"/>
    <m/>
    <s v="CONTABILIZACION ORDENES DE TRANSFERENCIA GRACOS"/>
    <m/>
    <m/>
    <m/>
    <m/>
    <m/>
    <m/>
    <n v="4036.36"/>
    <n v="0"/>
    <s v="NO_CONCILIADO"/>
    <m/>
    <m/>
  </r>
  <r>
    <x v="26"/>
    <m/>
    <x v="26"/>
    <x v="19"/>
    <s v="T04544050001"/>
    <s v="DEV"/>
    <n v="454405"/>
    <m/>
    <s v="CONTABILIZACION ORDENES DE TRANSFERENCIA GRACOS"/>
    <m/>
    <m/>
    <m/>
    <m/>
    <m/>
    <m/>
    <n v="38308.44"/>
    <n v="0"/>
    <s v="NO_CONCILIADO"/>
    <m/>
    <m/>
  </r>
  <r>
    <x v="26"/>
    <m/>
    <x v="26"/>
    <x v="19"/>
    <s v="T04544070001"/>
    <s v="DEV"/>
    <n v="454407"/>
    <m/>
    <s v="CONTABILIZACION ORDENES DE TRANSFERENCIA GRACOS"/>
    <m/>
    <m/>
    <m/>
    <m/>
    <m/>
    <m/>
    <n v="22089.47"/>
    <n v="0"/>
    <s v="NO_CONCILIADO"/>
    <m/>
    <m/>
  </r>
  <r>
    <x v="26"/>
    <m/>
    <x v="26"/>
    <x v="19"/>
    <s v="T04544090001"/>
    <s v="DEV"/>
    <n v="454409"/>
    <m/>
    <s v="CONTABILIZACION ORDENES DE TRANSFERENCIA GRACOS"/>
    <m/>
    <m/>
    <m/>
    <m/>
    <m/>
    <m/>
    <n v="1066.73"/>
    <n v="0"/>
    <s v="NO_CONCILIADO"/>
    <m/>
    <m/>
  </r>
  <r>
    <x v="26"/>
    <m/>
    <x v="26"/>
    <x v="19"/>
    <s v="T04544110001"/>
    <s v="DEV"/>
    <n v="454411"/>
    <m/>
    <s v="CONTABILIZACION ORDENES DE TRANSFERENCIA GRACOS"/>
    <m/>
    <m/>
    <m/>
    <m/>
    <m/>
    <m/>
    <n v="31368.1"/>
    <n v="0"/>
    <s v="NO_CONCILIADO"/>
    <m/>
    <m/>
  </r>
  <r>
    <x v="26"/>
    <m/>
    <x v="26"/>
    <x v="19"/>
    <s v="T04544130001"/>
    <s v="DEV"/>
    <n v="454413"/>
    <m/>
    <s v="CONTABILIZACION ORDENES DE TRANSFERENCIA GRACOS"/>
    <m/>
    <m/>
    <m/>
    <m/>
    <m/>
    <m/>
    <n v="31368.1"/>
    <n v="0"/>
    <s v="NO_CONCILIADO"/>
    <m/>
    <m/>
  </r>
  <r>
    <x v="26"/>
    <m/>
    <x v="26"/>
    <x v="19"/>
    <s v="T04544210001"/>
    <s v="DEV"/>
    <n v="454421"/>
    <m/>
    <s v="CONTABILIZACION ORDENES DE TRANSFERENCIA GRACOS"/>
    <m/>
    <m/>
    <m/>
    <m/>
    <m/>
    <m/>
    <n v="3899.09"/>
    <n v="0"/>
    <s v="NO_CONCILIADO"/>
    <m/>
    <m/>
  </r>
  <r>
    <x v="26"/>
    <m/>
    <x v="26"/>
    <x v="19"/>
    <s v="T04544150001"/>
    <s v="DEV"/>
    <n v="454415"/>
    <m/>
    <s v="CONTABILIZACION ORDENES DE TRANSFERENCIA GRACOS"/>
    <m/>
    <m/>
    <m/>
    <m/>
    <m/>
    <m/>
    <n v="31368.1"/>
    <n v="0"/>
    <s v="NO_CONCILIADO"/>
    <m/>
    <m/>
  </r>
  <r>
    <x v="26"/>
    <m/>
    <x v="26"/>
    <x v="19"/>
    <s v="T04544170001"/>
    <s v="DEV"/>
    <n v="454417"/>
    <m/>
    <s v="CONTABILIZACION ORDENES DE TRANSFERENCIA GRACOS"/>
    <m/>
    <m/>
    <m/>
    <m/>
    <m/>
    <m/>
    <n v="31368.1"/>
    <n v="0"/>
    <s v="NO_CONCILIADO"/>
    <m/>
    <m/>
  </r>
  <r>
    <x v="26"/>
    <m/>
    <x v="26"/>
    <x v="19"/>
    <s v="T04544190001"/>
    <s v="DEV"/>
    <n v="454419"/>
    <m/>
    <s v="CONTABILIZACION ORDENES DE TRANSFERENCIA GRACOS"/>
    <m/>
    <m/>
    <m/>
    <m/>
    <m/>
    <m/>
    <n v="37460.06"/>
    <n v="0"/>
    <s v="NO_CONCILIADO"/>
    <m/>
    <m/>
  </r>
  <r>
    <x v="26"/>
    <m/>
    <x v="26"/>
    <x v="19"/>
    <s v="T04544230001"/>
    <s v="DEV"/>
    <n v="454423"/>
    <m/>
    <s v="CONTABILIZACION ORDENES DE TRANSFERENCIA GRACOS"/>
    <m/>
    <m/>
    <m/>
    <m/>
    <m/>
    <m/>
    <n v="1193.9100000000001"/>
    <n v="0"/>
    <s v="NO_CONCILIADO"/>
    <m/>
    <m/>
  </r>
  <r>
    <x v="26"/>
    <m/>
    <x v="26"/>
    <x v="19"/>
    <s v="T04544250001"/>
    <s v="DEV"/>
    <n v="454425"/>
    <m/>
    <s v="CONTABILIZACION ORDENES DE TRANSFERENCIA GRACOS"/>
    <m/>
    <m/>
    <m/>
    <m/>
    <m/>
    <m/>
    <n v="10957.62"/>
    <n v="0"/>
    <s v="NO_CONCILIADO"/>
    <m/>
    <m/>
  </r>
  <r>
    <x v="26"/>
    <m/>
    <x v="26"/>
    <x v="19"/>
    <s v="T04544270001"/>
    <s v="DEV"/>
    <n v="454427"/>
    <m/>
    <s v="CONTABILIZACION ORDENES DE TRANSFERENCIA GRACOS"/>
    <m/>
    <m/>
    <m/>
    <m/>
    <m/>
    <m/>
    <n v="9278.7000000000007"/>
    <n v="0"/>
    <s v="NO_CONCILIADO"/>
    <m/>
    <m/>
  </r>
  <r>
    <x v="26"/>
    <m/>
    <x v="26"/>
    <x v="19"/>
    <s v="T04542200001"/>
    <s v="DEV"/>
    <n v="454220"/>
    <m/>
    <s v="CONTABILIZACION ORDENES DE TRANSFERENCIA GRACOS"/>
    <m/>
    <m/>
    <m/>
    <m/>
    <m/>
    <m/>
    <n v="1713096.49"/>
    <n v="0"/>
    <s v="NO_CONCILIADO"/>
    <m/>
    <m/>
  </r>
  <r>
    <x v="26"/>
    <m/>
    <x v="26"/>
    <x v="19"/>
    <s v="T04542220001"/>
    <s v="DEV"/>
    <n v="454222"/>
    <m/>
    <s v="CONTABILIZACION ORDENES DE TRANSFERENCIA GRACOS"/>
    <m/>
    <m/>
    <m/>
    <m/>
    <m/>
    <m/>
    <n v="1713096.49"/>
    <n v="0"/>
    <s v="NO_CONCILIADO"/>
    <m/>
    <m/>
  </r>
  <r>
    <x v="26"/>
    <m/>
    <x v="26"/>
    <x v="19"/>
    <s v="T04542240001"/>
    <s v="DEV"/>
    <n v="454224"/>
    <m/>
    <s v="CONTABILIZACION ORDENES DE TRANSFERENCIA GRACOS"/>
    <m/>
    <m/>
    <m/>
    <m/>
    <m/>
    <m/>
    <n v="1713096.49"/>
    <n v="0"/>
    <s v="NO_CONCILIADO"/>
    <m/>
    <m/>
  </r>
  <r>
    <x v="26"/>
    <m/>
    <x v="26"/>
    <x v="19"/>
    <s v="T04542260001"/>
    <s v="DEV"/>
    <n v="454226"/>
    <m/>
    <s v="CONTABILIZACION ORDENES DE TRANSFERENCIA GRACOS"/>
    <m/>
    <m/>
    <m/>
    <m/>
    <m/>
    <m/>
    <n v="1713096.49"/>
    <n v="0"/>
    <s v="NO_CONCILIADO"/>
    <m/>
    <m/>
  </r>
  <r>
    <x v="26"/>
    <m/>
    <x v="26"/>
    <x v="19"/>
    <s v="T04542280001"/>
    <s v="DEV"/>
    <n v="454228"/>
    <m/>
    <s v="CONTABILIZACION ORDENES DE TRANSFERENCIA GRACOS"/>
    <m/>
    <m/>
    <m/>
    <m/>
    <m/>
    <m/>
    <n v="4705220.63"/>
    <n v="0"/>
    <s v="NO_CONCILIADO"/>
    <m/>
    <m/>
  </r>
  <r>
    <x v="26"/>
    <m/>
    <x v="26"/>
    <x v="19"/>
    <s v="T04542300001"/>
    <s v="DEV"/>
    <n v="454230"/>
    <m/>
    <s v="CONTABILIZACION ORDENES DE TRANSFERENCIA GRACOS"/>
    <m/>
    <m/>
    <m/>
    <m/>
    <m/>
    <m/>
    <n v="4705220.63"/>
    <n v="0"/>
    <s v="NO_CONCILIADO"/>
    <m/>
    <m/>
  </r>
  <r>
    <x v="26"/>
    <m/>
    <x v="26"/>
    <x v="19"/>
    <s v="T04542320001"/>
    <s v="DEV"/>
    <n v="454232"/>
    <m/>
    <s v="CONTABILIZACION ORDENES DE TRANSFERENCIA GRACOS"/>
    <m/>
    <m/>
    <m/>
    <m/>
    <m/>
    <m/>
    <n v="4705220.63"/>
    <n v="0"/>
    <s v="NO_CONCILIADO"/>
    <m/>
    <m/>
  </r>
  <r>
    <x v="26"/>
    <m/>
    <x v="26"/>
    <x v="19"/>
    <s v="T04542340001"/>
    <s v="DEV"/>
    <n v="454234"/>
    <m/>
    <s v="CONTABILIZACION ORDENES DE TRANSFERENCIA GRACOS"/>
    <m/>
    <m/>
    <m/>
    <m/>
    <m/>
    <m/>
    <n v="4705220.63"/>
    <n v="0"/>
    <s v="NO_CONCILIADO"/>
    <m/>
    <m/>
  </r>
  <r>
    <x v="26"/>
    <m/>
    <x v="26"/>
    <x v="19"/>
    <s v="T04542360001"/>
    <s v="DEV"/>
    <n v="454236"/>
    <m/>
    <s v="CONTABILIZACION ORDENES DE TRANSFERENCIA GRACOS"/>
    <m/>
    <m/>
    <m/>
    <m/>
    <m/>
    <m/>
    <n v="4705220.63"/>
    <n v="0"/>
    <s v="NO_CONCILIADO"/>
    <m/>
    <m/>
  </r>
  <r>
    <x v="26"/>
    <m/>
    <x v="26"/>
    <x v="19"/>
    <s v="T04542380001"/>
    <s v="DEV"/>
    <n v="454238"/>
    <m/>
    <s v="CONTABILIZACION ORDENES DE TRANSFERENCIA GRACOS"/>
    <m/>
    <m/>
    <m/>
    <m/>
    <m/>
    <m/>
    <n v="3985804.4"/>
    <n v="0"/>
    <s v="NO_CONCILIADO"/>
    <m/>
    <m/>
  </r>
  <r>
    <x v="26"/>
    <m/>
    <x v="26"/>
    <x v="19"/>
    <s v="T04542400001"/>
    <s v="DEV"/>
    <n v="454240"/>
    <m/>
    <s v="CONTABILIZACION ORDENES DE TRANSFERENCIA GRACOS"/>
    <m/>
    <m/>
    <m/>
    <m/>
    <m/>
    <m/>
    <n v="3985804.4"/>
    <n v="0"/>
    <s v="NO_CONCILIADO"/>
    <m/>
    <m/>
  </r>
  <r>
    <x v="26"/>
    <m/>
    <x v="26"/>
    <x v="19"/>
    <s v="T04542420001"/>
    <s v="DEV"/>
    <n v="454242"/>
    <m/>
    <s v="CONTABILIZACION ORDENES DE TRANSFERENCIA GRACOS"/>
    <m/>
    <m/>
    <m/>
    <m/>
    <m/>
    <m/>
    <n v="3985804.4"/>
    <n v="0"/>
    <s v="NO_CONCILIADO"/>
    <m/>
    <m/>
  </r>
  <r>
    <x v="26"/>
    <m/>
    <x v="26"/>
    <x v="19"/>
    <s v="T04542440001"/>
    <s v="DEV"/>
    <n v="454244"/>
    <m/>
    <s v="CONTABILIZACION ORDENES DE TRANSFERENCIA GRACOS"/>
    <m/>
    <m/>
    <m/>
    <m/>
    <m/>
    <m/>
    <n v="3985804.4"/>
    <n v="0"/>
    <s v="NO_CONCILIADO"/>
    <m/>
    <m/>
  </r>
  <r>
    <x v="26"/>
    <m/>
    <x v="26"/>
    <x v="19"/>
    <s v="T04542460001"/>
    <s v="DEV"/>
    <n v="454246"/>
    <m/>
    <s v="CONTABILIZACION ORDENES DE TRANSFERENCIA GRACOS"/>
    <m/>
    <m/>
    <m/>
    <m/>
    <m/>
    <m/>
    <n v="3985804.4"/>
    <n v="0"/>
    <s v="NO_CONCILIADO"/>
    <m/>
    <m/>
  </r>
  <r>
    <x v="26"/>
    <m/>
    <x v="26"/>
    <x v="19"/>
    <s v="T04542480001"/>
    <s v="DEV"/>
    <n v="454248"/>
    <m/>
    <s v="CONTABILIZACION ORDENES DE TRANSFERENCIA GRACOS"/>
    <m/>
    <m/>
    <m/>
    <m/>
    <m/>
    <m/>
    <n v="10947480.029999999"/>
    <n v="0"/>
    <s v="NO_CONCILIADO"/>
    <m/>
    <m/>
  </r>
  <r>
    <x v="26"/>
    <m/>
    <x v="26"/>
    <x v="19"/>
    <s v="T04542500001"/>
    <s v="DEV"/>
    <n v="454250"/>
    <m/>
    <s v="CONTABILIZACION ORDENES DE TRANSFERENCIA GRACOS"/>
    <m/>
    <m/>
    <m/>
    <m/>
    <m/>
    <m/>
    <n v="10947480.029999999"/>
    <n v="0"/>
    <s v="NO_CONCILIADO"/>
    <m/>
    <m/>
  </r>
  <r>
    <x v="26"/>
    <m/>
    <x v="26"/>
    <x v="19"/>
    <s v="T04542520001"/>
    <s v="DEV"/>
    <n v="454252"/>
    <m/>
    <s v="CONTABILIZACION ORDENES DE TRANSFERENCIA GRACOS"/>
    <m/>
    <m/>
    <m/>
    <m/>
    <m/>
    <m/>
    <n v="10947480.029999999"/>
    <n v="0"/>
    <s v="NO_CONCILIADO"/>
    <m/>
    <m/>
  </r>
  <r>
    <x v="26"/>
    <m/>
    <x v="26"/>
    <x v="19"/>
    <s v="T04542540001"/>
    <s v="DEV"/>
    <n v="454254"/>
    <m/>
    <s v="CONTABILIZACION ORDENES DE TRANSFERENCIA GRACOS"/>
    <m/>
    <m/>
    <m/>
    <m/>
    <m/>
    <m/>
    <n v="10947480.029999999"/>
    <n v="0"/>
    <s v="NO_CONCILIADO"/>
    <m/>
    <m/>
  </r>
  <r>
    <x v="26"/>
    <m/>
    <x v="26"/>
    <x v="19"/>
    <s v="T04542560001"/>
    <s v="DEV"/>
    <n v="454256"/>
    <m/>
    <s v="CONTABILIZACION ORDENES DE TRANSFERENCIA GRACOS"/>
    <m/>
    <m/>
    <m/>
    <m/>
    <m/>
    <m/>
    <n v="10947480.029999999"/>
    <n v="0"/>
    <s v="NO_CONCILIADO"/>
    <m/>
    <m/>
  </r>
  <r>
    <x v="26"/>
    <m/>
    <x v="26"/>
    <x v="19"/>
    <s v="T04542580001"/>
    <s v="DEV"/>
    <n v="454258"/>
    <m/>
    <s v="CONTABILIZACION ORDENES DE TRANSFERENCIA GRACOS"/>
    <m/>
    <m/>
    <m/>
    <m/>
    <m/>
    <m/>
    <n v="2014125.7"/>
    <n v="0"/>
    <s v="NO_CONCILIADO"/>
    <m/>
    <m/>
  </r>
  <r>
    <x v="2"/>
    <m/>
    <x v="2"/>
    <x v="20"/>
    <s v="O21722190002"/>
    <s v="BOD"/>
    <n v="2172219"/>
    <m/>
    <s v="00015011107 DEPOSITO DE EFECTIVO, DEPOSITANTE: FREDDY OMAR JIMENEZ IRIARTE, CONCEPTO: DEVOLUCION GASTOS ADMINISTRATIVOS CASO SC-X-518/12 MOTOS ABDALA, CUENTA DE DEPOSITO: CUENTA UNICA DEL TESORO"/>
    <m/>
    <m/>
    <m/>
    <m/>
    <m/>
    <m/>
    <n v="0"/>
    <n v="2500"/>
    <s v="NO_CONCILIADO"/>
    <m/>
    <m/>
  </r>
  <r>
    <x v="3"/>
    <m/>
    <x v="3"/>
    <x v="20"/>
    <s v="O21722710002"/>
    <s v="BOD"/>
    <n v="2172271"/>
    <m/>
    <s v="00099021001 DEPOSITO DE EFECTIVO, DEPOSITANTE: ABOTOUR LTDA, CONCEPTO: DEVOLUCION DE PASAJE, CUENTA DE DEPOSITO: CUENTA UNICA DEL TESORO"/>
    <m/>
    <m/>
    <m/>
    <m/>
    <m/>
    <m/>
    <n v="0"/>
    <n v="2981.84"/>
    <s v="NO_CONCILIADO"/>
    <m/>
    <m/>
  </r>
  <r>
    <x v="9"/>
    <m/>
    <x v="9"/>
    <x v="20"/>
    <s v="G25732820003"/>
    <s v="COB"/>
    <n v="18344"/>
    <m/>
    <s v="PAGO A AFD PRÉSTAMO CBO 1020 01 B VCTO. 31-01-2024 POR CUENTA DE TGN , NTI. 018344 VALOR 31-01-2024 INTERESES EUR 326.947,12 COMISIONES EUR 9.012,69 CTA. 3987 CUENTA UNICA DEL TESORO LIB. 00099021001 REF.: COMISIONES BANCARIAS"/>
    <m/>
    <m/>
    <m/>
    <m/>
    <m/>
    <m/>
    <n v="2017.86"/>
    <n v="0"/>
    <s v="NO_CONCILIADO"/>
    <m/>
    <m/>
  </r>
  <r>
    <x v="6"/>
    <m/>
    <x v="6"/>
    <x v="20"/>
    <s v="Q19504960002"/>
    <s v="CRV"/>
    <n v="1950496"/>
    <m/>
    <s v="NUMERO DE LIBRETA CUT: 00099021001 OPERACIÓN E75 TRANSFERENCIA DE LA CUENTA FISCAL BUN A LA CUT EN MN TRANSF.FDOS.GOBIERNO AUTONOMO MUNICIPAL DE FILADELFIA CITE: GAMFIL-UAF.013/24 CUENTA CUT 3987 LIBRETA NÂ° 00099021001"/>
    <m/>
    <m/>
    <m/>
    <m/>
    <m/>
    <m/>
    <n v="0"/>
    <n v="178164.81"/>
    <s v="NO_CONCILIADO"/>
    <m/>
    <m/>
  </r>
  <r>
    <x v="6"/>
    <m/>
    <x v="6"/>
    <x v="20"/>
    <s v="Q19504920002"/>
    <s v="CRV"/>
    <n v="1950492"/>
    <m/>
    <s v="NUMERO DE LIBRETA CUT: 00099021001 OPERACIÓN E75 TRANSFERENCIA DE LA CUENTA FISCAL BUN A LA CUT EN MN TRANSF.FDOS.UNIVERSIDAD AUTONOMA JUAN MISAEL SARACHO, CITE: UNIV.SGAF.FIN.OF.06/2024 CUENTA CUT 3987 LIBRETA NÂ° 00099021001"/>
    <m/>
    <m/>
    <m/>
    <m/>
    <m/>
    <m/>
    <n v="0"/>
    <n v="219708.68"/>
    <s v="NO_CONCILIADO"/>
    <m/>
    <m/>
  </r>
  <r>
    <x v="6"/>
    <m/>
    <x v="6"/>
    <x v="20"/>
    <s v="Q19504950002"/>
    <s v="CRV"/>
    <n v="1950495"/>
    <m/>
    <s v="NUMERO DE LIBRETA CUT: 00099021001 OPERACIÓN E75 TRANSFERENCIA DE LA CUENTA FISCAL BUN A LA CUT EN MN TRANSF.FDOS.GOBIERNO AUTONOMO MUNICIPAL DE FILADELFIA CITE: GAMFIL-UAF.014/24 CUENTA CUT 3987 LIBRETA NÂ° 00099021001"/>
    <m/>
    <m/>
    <m/>
    <m/>
    <m/>
    <m/>
    <n v="0"/>
    <n v="132563.73000000001"/>
    <s v="NO_CONCILIADO"/>
    <m/>
    <m/>
  </r>
  <r>
    <x v="27"/>
    <m/>
    <x v="27"/>
    <x v="20"/>
    <s v="G25741890002"/>
    <s v="CRV"/>
    <n v="2574189"/>
    <m/>
    <s v="REGULARIZACION DE TRANSFERENCIA DEL EXTERIOR SEGUN SWIFT NO.1391 Y NO.1388 DE FECHA 31/01/2024 ORDENANTE: TCC DEL PERU SAC (CALLAO - PERU) REF.: SWF OF 24/01/26 TAB VLO 25 ENE24 Y KG EXTJUL23 LIB. 00525012001 LBP-TRANSPORTES AEREOS BOLIVIANOS (4030001162)"/>
    <m/>
    <m/>
    <m/>
    <m/>
    <m/>
    <m/>
    <n v="0"/>
    <n v="490326.73"/>
    <s v="NO_CONCILIADO"/>
    <m/>
    <m/>
  </r>
  <r>
    <x v="12"/>
    <m/>
    <x v="12"/>
    <x v="21"/>
    <s v="O21725370002"/>
    <s v="BOD"/>
    <n v="2172537"/>
    <m/>
    <s v="00099021001 DEPOSITO DE EFECTIVO, DEPOSITANTE: GABRIELA KEYLA SOLIZ SALAZAR, CONCEPTO: DEVOLUCION DE DUPLICIDAD DE PAGO DE AGUINALDO, CUENTA DE DEPOSITO: CUENTA UNICA DEL TESORO/DJBR"/>
    <m/>
    <m/>
    <m/>
    <m/>
    <m/>
    <m/>
    <n v="0"/>
    <n v="4784.6400000000003"/>
    <s v="NO_CONCILIADO"/>
    <m/>
    <m/>
  </r>
  <r>
    <x v="3"/>
    <m/>
    <x v="3"/>
    <x v="21"/>
    <s v="O21725680002"/>
    <s v="BOD"/>
    <n v="2172568"/>
    <m/>
    <s v="00099021001 DEPOSITO DE EFECTIVO, DEPOSITANTE: SIMON VENTURA CONDORI, CONCEPTO: DEVOLUCION DE SALARIO, CUENTA DE DEPOSITO: CUENTA UNICA DEL TESORO"/>
    <m/>
    <m/>
    <m/>
    <m/>
    <m/>
    <m/>
    <n v="0"/>
    <n v="2000"/>
    <s v="NO_CONCILIADO"/>
    <m/>
    <m/>
  </r>
  <r>
    <x v="6"/>
    <m/>
    <x v="6"/>
    <x v="21"/>
    <s v="Q19514390002"/>
    <s v="CRV"/>
    <n v="1951439"/>
    <m/>
    <s v="NUMERO DE LIBRETA CUT: 00099021001 OPERACIÓN E75 TRANSFERENCIA DE LA CUENTA FISCAL BUN A LA CUT EN MN TRANSF.FDOS.GOBIERNO AUTONOMO DEPARTAMENTAL DE ORURO, CITE: GAD-ORU/SDAFP/UF/ATCP/CE-0010/2024 CUENTA CUT 3987 LIBRETA NÂ° 00099021001"/>
    <m/>
    <m/>
    <m/>
    <m/>
    <m/>
    <m/>
    <n v="0"/>
    <n v="322601.26"/>
    <s v="NO_CONCILIADO"/>
    <m/>
    <m/>
  </r>
  <r>
    <x v="6"/>
    <m/>
    <x v="6"/>
    <x v="21"/>
    <s v="Q19514400002"/>
    <s v="CRV"/>
    <n v="1951440"/>
    <m/>
    <s v="NUMERO DE LIBRETA CUT: 00099021001 OPERACIÓN E75 TRANSFERENCIA DE LA CUENTA FISCAL BUN A LA CUT EN MN TRANSF.FDOS.GOBIERNO AUTONOMO DEPARTAMENTAL DE ORURO, CITE: GAD-ORU/SDAFP/UF/ATCP/CE-0007/2024 CUENTA CUT 3987 LIBRETA NÂ° 00099021001"/>
    <m/>
    <m/>
    <m/>
    <m/>
    <m/>
    <m/>
    <n v="0"/>
    <n v="527250.22"/>
    <s v="NO_CONCILIADO"/>
    <m/>
    <m/>
  </r>
  <r>
    <x v="28"/>
    <m/>
    <x v="28"/>
    <x v="22"/>
    <s v="O21727790002"/>
    <s v="BOD"/>
    <n v="2172779"/>
    <m/>
    <s v="00862012001 DEPOSITO DE EFECTIVO, DEPOSITANTE: ANTONIO CARTAGENA ALIAGA, CONCEPTO: DEVOLUCION ATRAZOS, CUENTA DE DEPOSITO: CUENTA UNICA DEL TESORO"/>
    <m/>
    <m/>
    <m/>
    <m/>
    <m/>
    <m/>
    <n v="0"/>
    <n v="100"/>
    <s v="NO_CONCILIADO"/>
    <m/>
    <m/>
  </r>
  <r>
    <x v="2"/>
    <m/>
    <x v="2"/>
    <x v="22"/>
    <s v="O21727850002"/>
    <s v="BOD"/>
    <n v="2172785"/>
    <m/>
    <s v="00015011108 DEPOSITO DE EFECTIVO, DEPOSITANTE: SARA SERRUDO RAFAEL, CONCEPTO: REMANENTE PAGO SERVICIO DE TELEFONO COSETT MES DE DICIEMBRE /23 DE LA DDRP TARIJA, CUENTA DE DEPOSITO: CUENTA UNICA DEL TESORO"/>
    <m/>
    <m/>
    <m/>
    <m/>
    <m/>
    <m/>
    <n v="0"/>
    <n v="19.09"/>
    <s v="NO_CONCILIADO"/>
    <m/>
    <m/>
  </r>
  <r>
    <x v="16"/>
    <m/>
    <x v="16"/>
    <x v="22"/>
    <s v="O21728120002"/>
    <s v="BOD"/>
    <n v="2172812"/>
    <m/>
    <s v="00099021001 DEPOSITO DE EFECTIVO, DEPOSITANTE: AUTORIDAD DE FISCALIZACION DEL JUEGO, CONCEPTO: DEVOLUCION DE RECURSOS POR APLICACION DE MULTAS SERVICIO DE INSTALACION PUESTA A TIERRA, CUENTA DE DEPOSITO: CUENTA UNICA DEL TESORO"/>
    <m/>
    <m/>
    <m/>
    <m/>
    <m/>
    <m/>
    <n v="0"/>
    <n v="159.04"/>
    <s v="NO_CONCILIADO"/>
    <m/>
    <m/>
  </r>
  <r>
    <x v="29"/>
    <m/>
    <x v="29"/>
    <x v="22"/>
    <s v="O21728830002"/>
    <s v="BOD"/>
    <n v="2172883"/>
    <m/>
    <s v="00213012001 DEPOSITO DE EFECTIVO, DEPOSITANTE: ROSSIO MABEL PAZ BARRA, CONCEPTO: DEVOLUCION DE FONDOS, CUENTA DE DEPOSITO: CUENTA UNICA DEL TESORO"/>
    <m/>
    <m/>
    <m/>
    <m/>
    <m/>
    <m/>
    <n v="0"/>
    <n v="1.48"/>
    <s v="NO_CONCILIADO"/>
    <m/>
    <m/>
  </r>
  <r>
    <x v="18"/>
    <m/>
    <x v="18"/>
    <x v="22"/>
    <s v="S10833380002"/>
    <s v="CRV"/>
    <n v="76"/>
    <m/>
    <s v="||TRANSFERENCIA A LA CUENTA ÚNICA DEL TESORO POR REMUNERACIÓN MÁXIMA DEL SERVIDOR PUBLICO ROLANDO SERGIO COLQUE CORRESPONDIENTE AL MES DE DICIEMBRE/2023, SEGÚN DOCUMENTOS ADJUNTOS Y ROC N° 76/2024 DEL DCR TRANSFERENCIA REM. MÁXIMA DE ROLANDO SERGIO COLQUE SOLDADO DICIEMBRE/2023 LIBRETA 00099021001"/>
    <m/>
    <m/>
    <m/>
    <m/>
    <m/>
    <m/>
    <n v="0"/>
    <n v="500.71"/>
    <s v="NO_CONCILIADO"/>
    <m/>
    <m/>
  </r>
  <r>
    <x v="18"/>
    <m/>
    <x v="18"/>
    <x v="23"/>
    <s v="B21730510002"/>
    <s v="BOD"/>
    <n v="2173051"/>
    <m/>
    <s v="00099021001 DEP.DE CHEQ.AJENOS,RET.DE CAM.,CONCEPTO: DEVOLUCION DE CC NO COBRADA OCTUBRE 2023,DEP.: LA VITALICIA SEGUROS Y REASEGUROS DE VIDA SA , PROCEDENCIA: BANCO BISA S.A., CHEQUE: 80567, FECHA DE EMISION:02/02/2024"/>
    <m/>
    <m/>
    <m/>
    <m/>
    <m/>
    <m/>
    <n v="0"/>
    <n v="3852.56"/>
    <s v="NO_CONCILIADO"/>
    <m/>
    <m/>
  </r>
  <r>
    <x v="18"/>
    <m/>
    <x v="18"/>
    <x v="23"/>
    <s v="B21730530002"/>
    <s v="BOD"/>
    <n v="2173053"/>
    <m/>
    <s v="00099021001 DEP.DE CHEQ.AJENOS,RET.DE CAM.,CONCEPTO: DEVOLUCION DE CC NO COBRADA OCTUBRE 2023,DEP.: LA VITALICIA SEGUROS Y REASEGUROS DE VIDA SA , PROCEDENCIA: BANCO BISA S.A., CHEQUE: 1867530, FECHA DE EMISION:02/02/2024"/>
    <m/>
    <m/>
    <m/>
    <m/>
    <m/>
    <m/>
    <n v="0"/>
    <n v="297.64"/>
    <s v="NO_CONCILIADO"/>
    <m/>
    <m/>
  </r>
  <r>
    <x v="12"/>
    <m/>
    <x v="12"/>
    <x v="23"/>
    <s v="O21730790002"/>
    <s v="BOD"/>
    <n v="2173079"/>
    <m/>
    <s v="00099021001 DEPOSITO DE EFECTIVO, DEPOSITANTE: DORA LIZETH MORALES RIOS, CONCEPTO: DEVOLUCION DE PASAJE, CUENTA DE DEPOSITO: CUENTA UNICA DEL TESORO/DJBR"/>
    <m/>
    <m/>
    <m/>
    <m/>
    <m/>
    <m/>
    <n v="0"/>
    <n v="569"/>
    <s v="NO_CONCILIADO"/>
    <m/>
    <m/>
  </r>
  <r>
    <x v="3"/>
    <m/>
    <x v="3"/>
    <x v="23"/>
    <s v="O21730820002"/>
    <s v="BOD"/>
    <n v="2173082"/>
    <m/>
    <s v="00099021001 DEPOSITO DE EFECTIVO, DEPOSITANTE: ANA MARIA VALDIVIESO FERREIRA, CONCEPTO: DEVOLUCION, CUENTA DE DEPOSITO: CUENTA UNICA DEL TESORO"/>
    <m/>
    <m/>
    <m/>
    <m/>
    <m/>
    <m/>
    <n v="0"/>
    <n v="350"/>
    <s v="NO_CONCILIADO"/>
    <m/>
    <m/>
  </r>
  <r>
    <x v="12"/>
    <m/>
    <x v="12"/>
    <x v="23"/>
    <s v="O21731090002"/>
    <s v="BOD"/>
    <n v="2173109"/>
    <m/>
    <s v="00099021001 DEPOSITO DE EFECTIVO, DEPOSITANTE: NORA OJOPI CHAO, CONCEPTO: PAGO MI DEVOLUCION DOBLE AGUINALDO NORA OJOPI CHAO, CUENTA DE DEPOSITO: CUENTA UNICA DEL TESORO/DJBR"/>
    <m/>
    <m/>
    <m/>
    <m/>
    <m/>
    <m/>
    <n v="0"/>
    <n v="4749.3"/>
    <s v="NO_CONCILIADO"/>
    <m/>
    <m/>
  </r>
  <r>
    <x v="12"/>
    <m/>
    <x v="12"/>
    <x v="23"/>
    <s v="O21731100002"/>
    <s v="BOD"/>
    <n v="2173110"/>
    <m/>
    <s v="00099021001 DEPOSITO DE EFECTIVO, DEPOSITANTE: CAMARA DE SENADORES JOSE LUIS BERDEJA, CONCEPTO: REPOSICION DE TARJETA MAGNETICA PARA EL INGRESO A LA CAMARA DE SENADORES, CUENTA DE DEPOSITO: CUENTA UNICA DEL TESORO"/>
    <m/>
    <m/>
    <m/>
    <m/>
    <m/>
    <m/>
    <n v="0"/>
    <n v="120"/>
    <s v="NO_CONCILIADO"/>
    <m/>
    <m/>
  </r>
  <r>
    <x v="8"/>
    <m/>
    <x v="8"/>
    <x v="23"/>
    <s v="O21731450002"/>
    <s v="BOD"/>
    <n v="2173145"/>
    <m/>
    <s v="00099021001 DEPOSITO DE EFECTIVO, DEPOSITANTE: ARIEL ADALID CARRASCO FERNANDEZ, CONCEPTO: DEVOLUCION DE VIATICOS, CUENTA DE DEPOSITO: CUENTA UNICA DEL TESORO/DJBR"/>
    <m/>
    <m/>
    <m/>
    <m/>
    <m/>
    <m/>
    <n v="0"/>
    <n v="371"/>
    <s v="NO_CONCILIADO"/>
    <m/>
    <m/>
  </r>
  <r>
    <x v="3"/>
    <m/>
    <x v="3"/>
    <x v="24"/>
    <s v="O21733750002"/>
    <s v="BOD"/>
    <n v="2173375"/>
    <m/>
    <s v="00099021001 DEPOSITO DE EFECTIVO, DEPOSITANTE: TEOFILO BAPTISTA RAMIREZ, CONCEPTO: DEVOLUCION DE HABERES 2010 MES DE DICIEMBRE 2023, CUENTA DE DEPOSITO: CUENTA UNICA DEL TESORO"/>
    <m/>
    <m/>
    <m/>
    <m/>
    <m/>
    <m/>
    <n v="0"/>
    <n v="1364.9"/>
    <s v="NO_CONCILIADO"/>
    <m/>
    <m/>
  </r>
  <r>
    <x v="3"/>
    <m/>
    <x v="3"/>
    <x v="24"/>
    <s v="O21733760002"/>
    <s v="BOD"/>
    <n v="2173376"/>
    <m/>
    <s v="00099021001 DEPOSITO DE EFECTIVO, DEPOSITANTE: TEOFILO BAPTISTA RAMIREZ, CONCEPTO: DEVOLUCION DE HABERES 2010 MES DE ENERO DE 2024, CUENTA DE DEPOSITO: CUENTA UNICA DEL TESORO"/>
    <m/>
    <m/>
    <m/>
    <m/>
    <m/>
    <m/>
    <n v="0"/>
    <n v="1364.9"/>
    <s v="NO_CONCILIADO"/>
    <m/>
    <m/>
  </r>
  <r>
    <x v="5"/>
    <m/>
    <x v="5"/>
    <x v="24"/>
    <s v="S10835620001"/>
    <s v="COB"/>
    <n v="1083562"/>
    <m/>
    <s v="||AMPLIACION DE VALIDEZ 0,15% S/USD94.808,90.-POR 92 DIAS,REEMBS.GSTS.COMUNICACION BS220.-Y EMISION COMP.CONTABLE BS50.-,S/G NOTA FBM-GG-040/2024,30/01/24. REF.:I-2023-32 P/C FABRICA BOLIVIANA DE MUNICION A/F R.E.S. FERRAMENTARIA LTDA. LIB.00548022001 COFADENA - FÁBRICA BOLIVIANA DE MUNICIÓN REF.:COMISIONES ENMIENDA 1 LC I-2023-32"/>
    <m/>
    <m/>
    <m/>
    <m/>
    <m/>
    <m/>
    <n v="519.29"/>
    <n v="0"/>
    <s v="NO_CONCILIADO"/>
    <m/>
    <m/>
  </r>
  <r>
    <x v="3"/>
    <m/>
    <x v="3"/>
    <x v="25"/>
    <s v="O21736590002"/>
    <s v="BOD"/>
    <n v="2173659"/>
    <m/>
    <s v="00099021001 DEPOSITO DE EFECTIVO, DEPOSITANTE: REMEDIOS BLANCA ARUQUIPA QUISPE, CONCEPTO: DEVOLUCION DE EXCESO DE HABERES DE ABRIL,MAYO,JUNIO,JULIO,AGOSTO SEPTIEMBRE Y OCTUBRE  GESTION 2023, CUENTA DE DEPOSITO: CUENTA UNICA DEL TESORO"/>
    <m/>
    <m/>
    <m/>
    <m/>
    <m/>
    <m/>
    <n v="0"/>
    <n v="16472.16"/>
    <s v="NO_CONCILIADO"/>
    <m/>
    <m/>
  </r>
  <r>
    <x v="6"/>
    <m/>
    <x v="6"/>
    <x v="25"/>
    <s v="Q19541370002"/>
    <s v="CRV"/>
    <n v="1954137"/>
    <m/>
    <s v="NUMERO DE LIBRETA CUT: 00099021001 OPERACIÓN E75 TRANSFERENCIA DE LA CUENTA FISCAL BUN A LA CUT EN MN TRANSF.FDOS.GOBIERNO AUTONOMO MUNICIPAL DE VILLA CHARCAS, CITE: OFI.-NÂ° 010/2024 G.A.M.V.CH. CUENTA CUT 3987 LIBRETA NÂ° 00099021001"/>
    <m/>
    <m/>
    <m/>
    <m/>
    <m/>
    <m/>
    <n v="0"/>
    <n v="278612.03999999998"/>
    <s v="NO_CONCILIADO"/>
    <m/>
    <m/>
  </r>
  <r>
    <x v="1"/>
    <m/>
    <x v="1"/>
    <x v="26"/>
    <s v="O21739480002"/>
    <s v="BOD"/>
    <n v="2173948"/>
    <m/>
    <s v="00224012007 DEPOSITO DE EFECTIVO, DEPOSITANTE: JANNET PATZI LARREA, CONCEPTO: DEVOLUCION  FONDOS EN AVANCE, CUENTA DE DEPOSITO: CUENTA UNICA DEL TESORO"/>
    <m/>
    <m/>
    <m/>
    <m/>
    <m/>
    <m/>
    <n v="0"/>
    <n v="6"/>
    <s v="NO_CONCILIADO"/>
    <m/>
    <m/>
  </r>
  <r>
    <x v="8"/>
    <m/>
    <x v="8"/>
    <x v="26"/>
    <s v="O21739650002"/>
    <s v="BOD"/>
    <n v="2173965"/>
    <m/>
    <s v="00099021001 DEPOSITO DE EFECTIVO, DEPOSITANTE: CARLOS ALBERTO GUTIERREZ LUQUE, CONCEPTO: DEVOLUCION DE VIATICOS, CUENTA DE DEPOSITO: CUENTA UNICA DEL TESORO/DJBR"/>
    <m/>
    <m/>
    <m/>
    <m/>
    <m/>
    <m/>
    <n v="0"/>
    <n v="4648.99"/>
    <s v="NO_CONCILIADO"/>
    <m/>
    <m/>
  </r>
  <r>
    <x v="13"/>
    <m/>
    <x v="13"/>
    <x v="26"/>
    <s v="O21739760002"/>
    <s v="BOD"/>
    <n v="2173976"/>
    <m/>
    <s v="00099021001 DEPOSITO DE EFECTIVO, DEPOSITANTE: EDUARDO ZEGARRUNDO BUSTOS, CONCEPTO: DEVOLUCION DE SUELDOS SALARIOS, CUENTA DE DEPOSITO: CUENTA UNICA DEL TESORO/DJBR"/>
    <m/>
    <m/>
    <m/>
    <m/>
    <m/>
    <m/>
    <n v="0"/>
    <n v="7380.86"/>
    <s v="NO_CONCILIADO"/>
    <m/>
    <m/>
  </r>
  <r>
    <x v="6"/>
    <m/>
    <x v="6"/>
    <x v="26"/>
    <s v="Q19553400002"/>
    <s v="CRV"/>
    <n v="1955340"/>
    <m/>
    <s v="NUMERO DE LIBRETA CUT: 00099021001 OPERACIÓN E75 TRANSFERENCIA DE LA CUENTA FISCAL BUN A LA CUT EN MN TRANSF.FDOS. GOBIERNO AUTONOMO MUNICIPAL DE SUCRE, CITE:DIR.FINANCIERA CITE NÂ°00194/2024 CUENTA CUT 3987 LIBRETA NÂ° 00099021001"/>
    <m/>
    <m/>
    <m/>
    <m/>
    <m/>
    <m/>
    <n v="0"/>
    <n v="1463.3"/>
    <s v="NO_CONCILIADO"/>
    <m/>
    <m/>
  </r>
  <r>
    <x v="9"/>
    <m/>
    <x v="9"/>
    <x v="26"/>
    <s v="S10837900003"/>
    <s v="COB"/>
    <n v="1083790"/>
    <m/>
    <s v="'TRANSFERENCIA DE FONDOS||TRANSFERENCIA DE FONDOS EN ATENCION A NOTA CITE: MEFP/VTCP/DGCP/UF/N°029/2024 DE LA FECHA, DEL MEFP (HRE-TSO-188) PARA CUBRIR OBLIGACIONES PENDIENTES Y EMERGENTES DE LA EXTINCION DEL FIDEICOMISO FONDO DE FORTALECIMIENTO DE EMPRESAS - FFE DEBITO DE LA LIBRETA 00099021001 RECURSOS ORDINARIOS, REPOSICION UTILES DE ESCRITORIO."/>
    <m/>
    <m/>
    <m/>
    <m/>
    <m/>
    <m/>
    <n v="50"/>
    <n v="0"/>
    <s v="NO_CONCILIADO"/>
    <m/>
    <m/>
  </r>
  <r>
    <x v="9"/>
    <m/>
    <x v="9"/>
    <x v="26"/>
    <s v="S10837900001"/>
    <s v="DEV"/>
    <n v="1083790"/>
    <m/>
    <s v="'TRANSFERENCIA DE FONDOS||TRANSFERENCIA DE FONDOS EN ATENCION A NOTA CITE: MEFP/VTCP/DGCP/UF/N°029/2024 DE LA FECHA, DEL MEFP (HRE-TSO-188) PARA CUBRIR OBLIGACIONES PENDIENTES Y EMERGENTES DE LA EXTINCION DEL FIDEICOMISO FONDO DE FORTALECIMIENTO DE EMPRESAS - FFE DEBITO DE LA LIBRETA 00099021001 &quot;RECURSOS ORDINARIOS&quot;"/>
    <m/>
    <m/>
    <m/>
    <m/>
    <m/>
    <m/>
    <n v="877677.39"/>
    <n v="0"/>
    <s v="NO_CONCILIADO"/>
    <m/>
    <m/>
  </r>
  <r>
    <x v="12"/>
    <m/>
    <x v="12"/>
    <x v="27"/>
    <s v="O21741780002"/>
    <s v="BOD"/>
    <n v="2174178"/>
    <m/>
    <s v="00099021001 DEPOSITO DE EFECTIVO, DEPOSITANTE: ESTEFANIA MORALES LAURA, CONCEPTO: REPOSICION DE TARJETA  MARGNETICA, CUENTA DE DEPOSITO: CUENTA UNICA DEL TESORO/DJBR"/>
    <m/>
    <m/>
    <m/>
    <m/>
    <m/>
    <m/>
    <n v="0"/>
    <n v="120"/>
    <s v="NO_CONCILIADO"/>
    <m/>
    <m/>
  </r>
  <r>
    <x v="13"/>
    <m/>
    <x v="13"/>
    <x v="27"/>
    <s v="B21742030002"/>
    <s v="BOD"/>
    <n v="2174203"/>
    <m/>
    <s v="00099021001 DEP.DE CHEQ.AJENOS,RET.DE CAM.,CONCEPTO: MARY ISABEL ANDIA INTURIAS,DEP.: BANCO UNION S.A. , PROCEDENCIA: BANCO UNION S.A., CHEQUE: 202376, FECHA DE EMISION:07/02/2024/DJBR"/>
    <m/>
    <m/>
    <m/>
    <m/>
    <m/>
    <m/>
    <n v="0"/>
    <n v="3322.37"/>
    <s v="NO_CONCILIADO"/>
    <m/>
    <m/>
  </r>
  <r>
    <x v="12"/>
    <m/>
    <x v="12"/>
    <x v="27"/>
    <s v="B21742130002"/>
    <s v="BOD"/>
    <n v="2174213"/>
    <m/>
    <s v="00099021001 DEP.DE CHEQ.AJENOS,RET.DE CAM.,CONCEPTO: CAMARA DE DIPUTADOS, DEVOLUCION INCAPACIDAD TEMPORAL AGOSTO/23,DEP.: CAJA PETROLERA DE SALUD , PROCEDENCIA: BANCO UNION S.A., CHEQUE: 21409, FECHA DE EMISION:09/02/2024"/>
    <m/>
    <m/>
    <m/>
    <m/>
    <m/>
    <m/>
    <n v="0"/>
    <n v="22645.439999999999"/>
    <s v="NO_CONCILIADO"/>
    <m/>
    <m/>
  </r>
  <r>
    <x v="25"/>
    <m/>
    <x v="25"/>
    <x v="27"/>
    <s v="B21742150002"/>
    <s v="BOD"/>
    <n v="2174215"/>
    <m/>
    <s v="00597019202 DEP.DE CHEQ.AJENOS,RET.DE CAM.,CONCEPTO: YACIMIENTOS DE LITIO BOLIVIANOS, DEVOLUCION INCAPACIDAD TEMPORAL AGOSTO/23,DEP.: CAJA PETROLERA DE SALUD , PROCEDENCIA: BANCO UNION S.A., CHEQUE: 21405, FECHA DE EMISION:09/02/2024"/>
    <m/>
    <m/>
    <m/>
    <m/>
    <m/>
    <m/>
    <n v="0"/>
    <n v="5681.51"/>
    <s v="NO_CONCILIADO"/>
    <m/>
    <m/>
  </r>
  <r>
    <x v="25"/>
    <m/>
    <x v="25"/>
    <x v="27"/>
    <s v="B21742250002"/>
    <s v="BOD"/>
    <n v="2174225"/>
    <m/>
    <s v="00597019202 DEP.DE CHEQ.AJENOS,RET.DE CAM.,CONCEPTO: YACIMIENTOS DE LITIO BOLIVIANOS, DEVOLUCION INCAPACIDAD TEMPORAL JULIO/23,DEP.: CAJA PETROLERA DE SALUD , PROCEDENCIA: BANCO UNION S.A., CHEQUE: 21373, FECHA DE EMISION:09/02/2024"/>
    <m/>
    <m/>
    <m/>
    <m/>
    <m/>
    <m/>
    <n v="0"/>
    <n v="17367.060000000001"/>
    <s v="NO_CONCILIADO"/>
    <m/>
    <m/>
  </r>
  <r>
    <x v="12"/>
    <m/>
    <x v="12"/>
    <x v="27"/>
    <s v="B21742260002"/>
    <s v="BOD"/>
    <n v="2174226"/>
    <m/>
    <s v="00099021001 DEP.DE CHEQ.AJENOS,RET.DE CAM.,CONCEPTO: CAMARA DE SENADORES, DEVOLUCION INCAPACIDAD TEMPORAL JULIO/23,DEP.: CAJA PETROLERA DE SALUD , PROCEDENCIA: BANCO UNION S.A., CHEQUE: 21372, FECHA DE EMISION:09/02/2024"/>
    <m/>
    <m/>
    <m/>
    <m/>
    <m/>
    <m/>
    <n v="0"/>
    <n v="8045.62"/>
    <s v="NO_CONCILIADO"/>
    <m/>
    <m/>
  </r>
  <r>
    <x v="12"/>
    <m/>
    <x v="12"/>
    <x v="27"/>
    <s v="B21742280002"/>
    <s v="BOD"/>
    <n v="2174228"/>
    <m/>
    <s v="00099021001 DEP.DE CHEQ.AJENOS,RET.DE CAM.,CONCEPTO: CAMARA DE DIPUTADOS, DEVOLUCION INCAPACIDAD TEMPORAL JULIO/23,DEP.: CAJA PETROLERA DE SALUD , PROCEDENCIA: BANCO UNION S.A., CHEQUE: 21371, FECHA DE EMISION:09/02/2024"/>
    <m/>
    <m/>
    <m/>
    <m/>
    <m/>
    <m/>
    <n v="0"/>
    <n v="15343.21"/>
    <s v="NO_CONCILIADO"/>
    <m/>
    <m/>
  </r>
  <r>
    <x v="30"/>
    <m/>
    <x v="30"/>
    <x v="27"/>
    <s v="B21742330002"/>
    <s v="BOD"/>
    <n v="2174233"/>
    <m/>
    <s v="00099021001 DEP.DE CHEQ.AJENOS,RET.DE CAM.,CONCEPTO: AUT. DE AGUA POTABLE Y SANEAMIENTO BASICO, DEVOL, INCAPACIDAD TEMPORAL JULIO/23,DEP.: CAJA PETROLERA DE SALUD , PROCEDENCIA: BANCO UNION S.A., CHEQUE: 21369, FECHA DE EMISION:09/02/2024"/>
    <m/>
    <m/>
    <m/>
    <m/>
    <m/>
    <m/>
    <n v="0"/>
    <n v="779.93"/>
    <s v="NO_CONCILIADO"/>
    <m/>
    <m/>
  </r>
  <r>
    <x v="19"/>
    <m/>
    <x v="19"/>
    <x v="27"/>
    <s v="B21742370002"/>
    <s v="BOD"/>
    <n v="2174237"/>
    <m/>
    <s v="00047081101 DEP.DE CHEQ.AJENOS,RET.DE CAM.,CONCEPTO: SENASAG. DEVOLUCION INCAPACIDAD TEMPORAL POR AGOSTO/23,DEP.: CAJA PETROLERA DE SALUD , PROCEDENCIA: BANCO UNION S.A., CHEQUE: 21404, FECHA DE EMISION:09/02/2024"/>
    <m/>
    <m/>
    <m/>
    <m/>
    <m/>
    <m/>
    <n v="0"/>
    <n v="39704.33"/>
    <s v="NO_CONCILIADO"/>
    <m/>
    <m/>
  </r>
  <r>
    <x v="31"/>
    <m/>
    <x v="31"/>
    <x v="27"/>
    <s v="B21742390002"/>
    <s v="BOD"/>
    <n v="2174239"/>
    <m/>
    <s v="00099021001 DEP.DE CHEQ.AJENOS,RET.DE CAM.,CONCEPTO: AGETIC. DEVOLUCION INCAPACIDAD TEMPORAL AGOSTO/23,DEP.: CAJA PETROLERA DE SALUD , PROCEDENCIA: BANCO UNION S.A., CHEQUE: 21406, FECHA DE EMISION:09/02/2024"/>
    <m/>
    <m/>
    <m/>
    <m/>
    <m/>
    <m/>
    <n v="0"/>
    <n v="9911.7000000000007"/>
    <s v="NO_CONCILIADO"/>
    <m/>
    <m/>
  </r>
  <r>
    <x v="19"/>
    <m/>
    <x v="19"/>
    <x v="27"/>
    <s v="B21742450002"/>
    <s v="BOD"/>
    <n v="2174245"/>
    <m/>
    <s v="00047081101 DEP.DE CHEQ.AJENOS,RET.DE CAM.,CONCEPTO: SENASAG. DEVOLUCION INCAPACIDAD TEMPORAL POR JULIO/23,DEP.: CAJA PETROLERA DE SALUD , PROCEDENCIA: BANCO UNION S.A., CHEQUE: 21380, FECHA DE EMISION:09/02/2024"/>
    <m/>
    <m/>
    <m/>
    <m/>
    <m/>
    <m/>
    <n v="0"/>
    <n v="43226.41"/>
    <s v="NO_CONCILIADO"/>
    <m/>
    <m/>
  </r>
  <r>
    <x v="31"/>
    <m/>
    <x v="31"/>
    <x v="27"/>
    <s v="B21742460002"/>
    <s v="BOD"/>
    <n v="2174246"/>
    <m/>
    <s v="00099021001 DEP.DE CHEQ.AJENOS,RET.DE CAM.,CONCEPTO: AGETIC. DEVOLUCION INCAPACIDAD TEMPORAL JULIO/23,DEP.: CAJA PETROLERA DE SALUD , PROCEDENCIA: BANCO UNION S.A., CHEQUE: 21376, FECHA DE EMISION:09/02/2024"/>
    <m/>
    <m/>
    <m/>
    <m/>
    <m/>
    <m/>
    <n v="0"/>
    <n v="3964.68"/>
    <s v="NO_CONCILIADO"/>
    <m/>
    <m/>
  </r>
  <r>
    <x v="3"/>
    <m/>
    <x v="3"/>
    <x v="27"/>
    <s v="O21742750002"/>
    <s v="BOD"/>
    <n v="2174275"/>
    <m/>
    <s v="00099021001 DEPOSITO DE EFECTIVO, DEPOSITANTE: CARLOS DENCEL PELAEZ PACHECO, CONCEPTO: RENUMERACION MAXIMA PERMITIDA ENERO 2024, CUENTA DE DEPOSITO: CUENTA UNICA DEL TESORO"/>
    <m/>
    <m/>
    <m/>
    <m/>
    <m/>
    <m/>
    <n v="0"/>
    <n v="2631.44"/>
    <s v="NO_CONCILIADO"/>
    <m/>
    <m/>
  </r>
  <r>
    <x v="18"/>
    <m/>
    <x v="18"/>
    <x v="27"/>
    <s v="Q19559690002"/>
    <s v="CRV"/>
    <n v="1955969"/>
    <m/>
    <s v="NUMERO DE LIBRETA CUT: 00099021001 OPERACIÓN E18 TRANSFERENCIA DEL SISTEMA FINANCIERO POR CUENTA DE TERCEROS A LA CUT Devolución al TGN por concepto de conciliación de compensacion de fracción complementaria- conciliación septiembre 2023. de la gestora publica de la seguridad social de largo plaz"/>
    <m/>
    <m/>
    <m/>
    <m/>
    <m/>
    <m/>
    <n v="0"/>
    <n v="58566.239999999998"/>
    <s v="NO_CONCILIADO"/>
    <m/>
    <m/>
  </r>
  <r>
    <x v="18"/>
    <m/>
    <x v="18"/>
    <x v="27"/>
    <s v="Q19559700002"/>
    <s v="CRV"/>
    <n v="1955970"/>
    <m/>
    <s v="NUMERO DE LIBRETA CUT: 00099021001 OPERACIÓN E18 TRANSFERENCIA DEL SISTEMA FINANCIERO POR CUENTA DE TERCEROS A LA CUT Devolución al TGN por concepto de conciliación de compensación de cotizaciones mensual septiembre 2023. de la gestora publica de la seguridad social de largo plazo"/>
    <m/>
    <m/>
    <m/>
    <m/>
    <m/>
    <m/>
    <n v="0"/>
    <n v="1408772.56"/>
    <s v="NO_CONCILIADO"/>
    <m/>
    <m/>
  </r>
  <r>
    <x v="6"/>
    <m/>
    <x v="6"/>
    <x v="27"/>
    <s v="Q19561300002"/>
    <s v="CRV"/>
    <n v="1956130"/>
    <m/>
    <s v="NUMERO DE LIBRETA CUT: 00099021001 OPERACIÓN E75 TRANSFERENCIA DE LA CUENTA FISCAL BUN A LA CUT EN MN TRANSF.FDOS.GOBIERNO AUTONOMO MUNICIPAL DE CAMARGO, CITE: OF.G.A.M.C./DESP.NÂ°100/2024 CUENTA CUT 3987 LIBRETA NÂ° 00099021001"/>
    <m/>
    <m/>
    <m/>
    <m/>
    <m/>
    <m/>
    <n v="0"/>
    <n v="78"/>
    <s v="NO_CONCILIADO"/>
    <m/>
    <m/>
  </r>
  <r>
    <x v="6"/>
    <m/>
    <x v="6"/>
    <x v="27"/>
    <s v="Q19561290002"/>
    <s v="CRV"/>
    <n v="1956129"/>
    <m/>
    <s v="NUMERO DE LIBRETA CUT: 00099021001 OPERACIÓN E75 TRANSFERENCIA DE LA CUENTA FISCAL BUN A LA CUT EN MN TRANSF.FDOS.GOB. AUTONOMO MUNICIPAL POJO - CUENTA UNICA MUNICIPAL - CUM, CITE: G.A.M.P./NO 025/2024 CUENTA CUT 3987069001 LIBRETA NÂ° 00099021001"/>
    <m/>
    <m/>
    <m/>
    <m/>
    <m/>
    <m/>
    <n v="0"/>
    <n v="32651.88"/>
    <s v="NO_CONCILIADO"/>
    <m/>
    <m/>
  </r>
  <r>
    <x v="3"/>
    <m/>
    <x v="3"/>
    <x v="28"/>
    <s v="O21745660002"/>
    <s v="BOD"/>
    <n v="2174566"/>
    <m/>
    <s v="00099021001 DEPOSITO DE EFECTIVO, DEPOSITANTE: ROSA AMALIA QUISBERT DE MARCA, CONCEPTO: DEVOLUCION DE RETROACTIVO, CUENTA DE DEPOSITO: CUENTA UNICA DEL TESORO"/>
    <m/>
    <m/>
    <m/>
    <m/>
    <m/>
    <m/>
    <n v="0"/>
    <n v="200"/>
    <s v="NO_CONCILIADO"/>
    <m/>
    <m/>
  </r>
  <r>
    <x v="12"/>
    <m/>
    <x v="12"/>
    <x v="28"/>
    <s v="O21745890002"/>
    <s v="BOD"/>
    <n v="2174589"/>
    <m/>
    <s v="00099021001 DEPOSITO DE EFECTIVO, DEPOSITANTE: LUIS SANTIAGO CATERING Y EVENTOS, CONCEPTO: PAGO DE SERVICIOS BASICOS  DEL COMEDOR  CAMARA DE DIPUTADOS, CUENTA DE DEPOSITO: CUENTA UNICA DEL TESORO"/>
    <m/>
    <m/>
    <m/>
    <m/>
    <m/>
    <m/>
    <n v="0"/>
    <n v="2000"/>
    <s v="NO_CONCILIADO"/>
    <m/>
    <m/>
  </r>
  <r>
    <x v="3"/>
    <m/>
    <x v="3"/>
    <x v="29"/>
    <s v="O21748220002"/>
    <s v="BOD"/>
    <n v="2174822"/>
    <m/>
    <s v="00099021001 DEPOSITO DE EFECTIVO, DEPOSITANTE: LOURDES ROSARIO SARDON VISCARRA, CONCEPTO: DEVOLUCION SUELDO  MES ENERO 2024, CUENTA DE DEPOSITO: CUENTA UNICA DEL TESORO"/>
    <m/>
    <m/>
    <m/>
    <m/>
    <m/>
    <m/>
    <n v="0"/>
    <n v="2680.33"/>
    <s v="NO_CONCILIADO"/>
    <m/>
    <m/>
  </r>
  <r>
    <x v="32"/>
    <m/>
    <x v="32"/>
    <x v="29"/>
    <s v="O21749580002"/>
    <s v="BOD"/>
    <n v="2174958"/>
    <m/>
    <s v="00099021001 DEPOSITO DE EFECTIVO, DEPOSITANTE: ERNESTO ARIÑEZ FLORES C.I.4879290 LP, CONCEPTO: DEVOLUCION DE SUELDOS, CUENTA DE DEPOSITO: CUENTA UNICA DEL TESORO/DJBR"/>
    <m/>
    <m/>
    <m/>
    <m/>
    <m/>
    <m/>
    <n v="0"/>
    <n v="4508.7"/>
    <s v="NO_CONCILIADO"/>
    <m/>
    <m/>
  </r>
  <r>
    <x v="9"/>
    <m/>
    <x v="9"/>
    <x v="29"/>
    <s v="G25889620003"/>
    <s v="COB"/>
    <n v="18347"/>
    <m/>
    <s v="PAGO A IDA PRÉSTAMO 3942-BO VCTO. 15-02-2024 POR CUENTA DE TGN , NTI. 018347 VALOR 15-02-2024 CAPITAL USD 1.153.079,40 INTERESES USD 2.338,81 CTA. 3987 CUENTA UNICA DEL TESORO LIB. 00099021001 REF.: COMISIONES BANCARIAS"/>
    <m/>
    <m/>
    <m/>
    <m/>
    <m/>
    <m/>
    <n v="5818.3"/>
    <n v="0"/>
    <s v="NO_CONCILIADO"/>
    <m/>
    <m/>
  </r>
  <r>
    <x v="9"/>
    <m/>
    <x v="9"/>
    <x v="29"/>
    <s v="G25891150003"/>
    <s v="COB"/>
    <n v="18315"/>
    <m/>
    <s v="PAGO A BID PRÉSTAMO 4414/KI-BO VCTO. 15-02-2024 POR CUENTA DE TGN , NTI. 018315 VALOR 15-02-2024 INTERESES USD 80.578,60 CTA. 3987 CUENTA UNICA DEL TESORO LIB. 00099021001 REF.: COMISIONES BANCARIAS"/>
    <m/>
    <m/>
    <m/>
    <m/>
    <m/>
    <m/>
    <n v="656.97"/>
    <n v="0"/>
    <s v="NO_CONCILIADO"/>
    <m/>
    <m/>
  </r>
  <r>
    <x v="33"/>
    <m/>
    <x v="33"/>
    <x v="30"/>
    <s v="B21751960002"/>
    <s v="BOD"/>
    <n v="2175196"/>
    <m/>
    <s v="00526012001 DEP.DE CHEQ.AJENOS,RET.DE CAM.,CONCEPTO: DEP. DESCUENTO  RRHH A JOSE ELIO NO DEVOLUCION DEL SALDO NO EJECUTADO FAB AVANCE WILMER SANJINEZ,DEP.: BOLIVIA TV , PROCEDENCIA: BANCO UNION S.A., CHEQUE: 16911, FECHA DE EMISION:05/02/2024"/>
    <m/>
    <m/>
    <m/>
    <m/>
    <m/>
    <m/>
    <n v="0"/>
    <n v="2202.5"/>
    <s v="NO_CONCILIADO"/>
    <m/>
    <m/>
  </r>
  <r>
    <x v="13"/>
    <m/>
    <x v="13"/>
    <x v="30"/>
    <s v="B21752040002"/>
    <s v="BOD"/>
    <n v="2175204"/>
    <m/>
    <s v="00099021001 DEP.DE CHEQ.AJENOS,RET.DE CAM.,CONCEPTO: FANY HEIDY COPA MIRONES,DEP.: BANCO UNION SA , PROCEDENCIA: BANCO UNION S.A., CHEQUE: 202381, FECHA DE EMISION:16/02/2024/DJBR"/>
    <m/>
    <m/>
    <m/>
    <m/>
    <m/>
    <m/>
    <n v="0"/>
    <n v="7380.36"/>
    <s v="NO_CONCILIADO"/>
    <m/>
    <m/>
  </r>
  <r>
    <x v="3"/>
    <m/>
    <x v="3"/>
    <x v="30"/>
    <s v="B21752060002"/>
    <s v="BOD"/>
    <n v="2175206"/>
    <m/>
    <s v="00099021001 DEP.DE CHEQ.AJENOS,RET.DE CAM.,CONCEPTO: ERLINDA TORREZ QUIROZ,DEP.: BANCO UNION SA , PROCEDENCIA: BANCO UNION S.A., CHEQUE: 202380, FECHA DE EMISION:16/02/2024"/>
    <m/>
    <m/>
    <m/>
    <m/>
    <m/>
    <m/>
    <n v="0"/>
    <n v="9172.7099999999991"/>
    <s v="NO_CONCILIADO"/>
    <m/>
    <m/>
  </r>
  <r>
    <x v="34"/>
    <m/>
    <x v="34"/>
    <x v="30"/>
    <s v="O21753110002"/>
    <s v="BOD"/>
    <n v="2175311"/>
    <m/>
    <s v="00086011102 DEPOSITO DE EFECTIVO, DEPOSITANTE: SOCIEDAD INSDUSTRIAL TIERRA SA, CONCEPTO: MULTAS POR CONTRAVERSIONES A LA LEY DE MEDIO AMBIENTE, CUENTA DE DEPOSITO: CUENTA UNICA DEL TESORO"/>
    <m/>
    <m/>
    <m/>
    <m/>
    <m/>
    <m/>
    <n v="0"/>
    <n v="3889.46"/>
    <s v="NO_CONCILIADO"/>
    <m/>
    <m/>
  </r>
  <r>
    <x v="3"/>
    <m/>
    <x v="3"/>
    <x v="30"/>
    <s v="O21753180002"/>
    <s v="BOD"/>
    <n v="2175318"/>
    <m/>
    <s v="00099021001 DEPOSITO DE EFECTIVO, DEPOSITANTE: ABANTAL, CONCEPTO: DEVOLUCION RETENCION POR GARANTIA 2023, CUENTA DE DEPOSITO: CUENTA UNICA DEL TESORO"/>
    <m/>
    <m/>
    <m/>
    <m/>
    <m/>
    <m/>
    <n v="0"/>
    <n v="76.23"/>
    <s v="NO_CONCILIADO"/>
    <m/>
    <m/>
  </r>
  <r>
    <x v="18"/>
    <m/>
    <x v="18"/>
    <x v="30"/>
    <s v="J05855180002"/>
    <s v="NTE"/>
    <n v="7698108"/>
    <m/>
    <s v="A:00099021001 Transferencia que realizamos a solicitud de la Unidad de Administración e Información Salarial mediante nota CITE: MEFP/VTCP/DGPOT/UAIS/N°045/2024, informe MEFP/VTCP/DGPOT/UAIS/No. 019/2024 para proceder a la reversión definitiva de 7 boletas de Pago solicitadas por varias entidades consignadas en el comprobante de pago No. 19070 H.R. 2024-00094-R"/>
    <m/>
    <m/>
    <m/>
    <m/>
    <m/>
    <m/>
    <n v="0"/>
    <n v="12596"/>
    <s v="NO_CONCILIADO"/>
    <m/>
    <m/>
  </r>
  <r>
    <x v="3"/>
    <m/>
    <x v="3"/>
    <x v="31"/>
    <s v="O21755340002"/>
    <s v="BOD"/>
    <n v="2175534"/>
    <m/>
    <s v="00099021001 DEPOSITO DE EFECTIVO, DEPOSITANTE: AUDREY NINOSKA DEL SOCORRO SAN ROMAN CATALDI, CONCEPTO: DEVOLUCION RENTA DE VEJEZ DE MI SEÑORA MADRE FALLECIDA, CUENTA DE DEPOSITO: CUENTA UNICA DEL TESORO"/>
    <m/>
    <m/>
    <m/>
    <m/>
    <m/>
    <m/>
    <n v="0"/>
    <n v="4148.26"/>
    <s v="NO_CONCILIADO"/>
    <m/>
    <m/>
  </r>
  <r>
    <x v="3"/>
    <m/>
    <x v="3"/>
    <x v="31"/>
    <s v="B21755430002"/>
    <s v="BOD"/>
    <n v="2175543"/>
    <m/>
    <s v="00099021001 DEP.DE CHEQ.AJENOS,RET.DE CAM.,CONCEPTO: RUBEN LAZCANO ALANDIA,DEP.: BANCO UNION S.A. , PROCEDENCIA: BANCO UNION S.A., CHEQUE: 202383, FECHA DE EMISION:19/02/2024"/>
    <m/>
    <m/>
    <m/>
    <m/>
    <m/>
    <m/>
    <n v="0"/>
    <n v="6947"/>
    <s v="NO_CONCILIADO"/>
    <m/>
    <m/>
  </r>
  <r>
    <x v="2"/>
    <m/>
    <x v="2"/>
    <x v="31"/>
    <s v="O21755750002"/>
    <s v="BOD"/>
    <n v="2175575"/>
    <m/>
    <s v="00099021001 DEPOSITO DE EFECTIVO, DEPOSITANTE: D.G.F.E.L.C.N., CONCEPTO: DEVOLUCION POR OBSERVACION DE AUDITORIA INTERNA, PRODUCTOS ALIMENTICIOS D.G.F.E.L.C.N., CUENTA DE DEPOSITO: CUENTA UNICA DEL TESORO"/>
    <m/>
    <m/>
    <m/>
    <m/>
    <m/>
    <m/>
    <n v="0"/>
    <n v="1864"/>
    <s v="NO_CONCILIADO"/>
    <m/>
    <m/>
  </r>
  <r>
    <x v="6"/>
    <m/>
    <x v="6"/>
    <x v="31"/>
    <s v="Q19592650002"/>
    <s v="CRV"/>
    <n v="1959265"/>
    <m/>
    <s v="NUMERO DE LIBRETA CUT: 00099021001 OPERACIÓN E75 TRANSFERENCIA DE LA CUENTA FISCAL BUN A LA CUT EN MN TRANSF.FDOS.GOBIERNO AUTONOMO MUNICIPAL DE BOLPEBRA CITE: GAMB/MAE/MMR/NÂ° 014 CUENTA CUT 3987 LIBRETA NÂ° 00099021001"/>
    <m/>
    <m/>
    <m/>
    <m/>
    <m/>
    <m/>
    <n v="0"/>
    <n v="127425.63"/>
    <s v="NO_CONCILIADO"/>
    <m/>
    <m/>
  </r>
  <r>
    <x v="35"/>
    <m/>
    <x v="35"/>
    <x v="32"/>
    <s v="O21757720002"/>
    <s v="BOD"/>
    <n v="2175772"/>
    <m/>
    <s v="00099021001 DEPOSITO DE EFECTIVO, DEPOSITANTE: GRACIELA RAMOS FELIX, CONCEPTO: DEVOLUCION DE SUELDO POR PERCEPCION INDEBIDA NO RELACIONADA AL USO DE DOCUMENTO FALSIFICADO, CUENTA DE DEPOSITO: CUENTA UNICA DEL TESORO/DJBR"/>
    <m/>
    <m/>
    <m/>
    <m/>
    <m/>
    <m/>
    <n v="0"/>
    <n v="3167.45"/>
    <s v="NO_CONCILIADO"/>
    <m/>
    <m/>
  </r>
  <r>
    <x v="18"/>
    <m/>
    <x v="18"/>
    <x v="32"/>
    <s v="B21757910002"/>
    <s v="BOD"/>
    <n v="2175791"/>
    <m/>
    <s v="00099021001 DEP.DE CHEQ.AJENOS,RET.DE CAM.,CONCEPTO: PAGO POR DESCUENTO RECURSOS PUBLICOS,DEP.: CAJA NACIONAL DE SALUD , PROCEDENCIA: BANCO UNION S.A., CHEQUE: 73297, FECHA DE EMISION:16/02/2024"/>
    <m/>
    <m/>
    <m/>
    <m/>
    <m/>
    <m/>
    <n v="0"/>
    <n v="12790.75"/>
    <s v="NO_CONCILIADO"/>
    <m/>
    <m/>
  </r>
  <r>
    <x v="3"/>
    <m/>
    <x v="3"/>
    <x v="32"/>
    <s v="B21758240002"/>
    <s v="BOD"/>
    <n v="2175824"/>
    <m/>
    <s v="00099021001 DEP.DE CHEQ.AJENOS,RET.DE CAM.,CONCEPTO: JORGE SEGOVIA URIONA,DEP.: BANCO UNION S.A. , PROCEDENCIA: BANCO UNION S.A., CHEQUE: 202386, FECHA DE EMISION:20/02/2024"/>
    <m/>
    <m/>
    <m/>
    <m/>
    <m/>
    <m/>
    <n v="0"/>
    <n v="1798.23"/>
    <s v="NO_CONCILIADO"/>
    <m/>
    <m/>
  </r>
  <r>
    <x v="36"/>
    <m/>
    <x v="36"/>
    <x v="32"/>
    <s v="F0015736"/>
    <s v="NTE"/>
    <n v="7704605"/>
    <m/>
    <s v="De: 00212014306 Transferencia de recursos a solicitud del Instituto Nacional de Reforma Agraria dependiente del Ministerio de Desarrollo Rural y Tierras mediante nota CITE: DGAF-C-EXT No 44/2024 Informe Técnico DGAF-UGF-INF N°16/2024 por concepto de multas aplicadas a proveedores por atraso en Bienes y Servicios adquiridos, en cumplimiento al Artículo 15° de la Ley N° 1267 de 20 de diciembre de 2019 H.R 2024-04713-R."/>
    <m/>
    <m/>
    <m/>
    <m/>
    <m/>
    <m/>
    <n v="105727.24"/>
    <n v="0"/>
    <s v="NO_CONCILIADO"/>
    <m/>
    <m/>
  </r>
  <r>
    <x v="9"/>
    <m/>
    <x v="9"/>
    <x v="32"/>
    <s v="G25939720001"/>
    <s v="NTI"/>
    <n v="18428"/>
    <m/>
    <s v="PAGO A CAF PRÉSTAMO CFA009277 VCTO. 20-02-2024 POR CUENTA DE TGN , NTI. 018428 VALOR 20-02-2024 CAPITAL USD 8.295.341,47 INTERESES USD 5.052.490,71 COMISIONES USD 48.686,69 CTA. 3987 CUENTA UNICA DEL TESORO LIB. 00099021001"/>
    <m/>
    <m/>
    <m/>
    <m/>
    <m/>
    <m/>
    <n v="93239771.340000004"/>
    <n v="0"/>
    <s v="NO_CONCILIADO"/>
    <m/>
    <m/>
  </r>
  <r>
    <x v="9"/>
    <m/>
    <x v="9"/>
    <x v="32"/>
    <s v="G25939720004"/>
    <s v="COB"/>
    <n v="18428"/>
    <m/>
    <s v="PAGO A CAF PRÉSTAMO CFA009277 VCTO. 20-02-2024 POR CUENTA DE TGN , NTI. 018428 VALOR 20-02-2024 CAPITAL USD 8.295.341,47 INTERESES USD 5.052.490,71 COMISIONES USD 48.686,69 CTA. 3987 CUENTA UNICA DEL TESORO LIB. 00099021001 REF.: COMISIONES BANCARIAS"/>
    <m/>
    <m/>
    <m/>
    <m/>
    <m/>
    <m/>
    <n v="64600.06"/>
    <n v="0"/>
    <s v="NO_CONCILIADO"/>
    <m/>
    <m/>
  </r>
  <r>
    <x v="9"/>
    <m/>
    <x v="9"/>
    <x v="32"/>
    <s v="G25939730001"/>
    <s v="NTI"/>
    <n v="18427"/>
    <m/>
    <s v="PAGO A CAF PRÉSTAMO CFA009272 VCTO. 20-02-2024 POR CUENTA DE TGN , NTI. 018427 VALOR 20-02-2024 CAPITAL USD 3.219.737,79 INTERESES USD 1.914.454,22 CTA. 3987 CUENTA UNICA DEL TESORO LIB. 00099021001"/>
    <m/>
    <m/>
    <m/>
    <m/>
    <m/>
    <m/>
    <n v="35733976.390000001"/>
    <n v="0"/>
    <s v="NO_CONCILIADO"/>
    <m/>
    <m/>
  </r>
  <r>
    <x v="9"/>
    <m/>
    <x v="9"/>
    <x v="32"/>
    <s v="G25939730004"/>
    <s v="COB"/>
    <n v="18427"/>
    <m/>
    <s v="PAGO A CAF PRÉSTAMO CFA009272 VCTO. 20-02-2024 POR CUENTA DE TGN , NTI. 018427 VALOR 20-02-2024 CAPITAL USD 3.219.737,79 INTERESES USD 1.914.454,22 CTA. 3987 CUENTA UNICA DEL TESORO LIB. 00099021001 REF.: COMISIONES BANCARIAS"/>
    <m/>
    <m/>
    <m/>
    <m/>
    <m/>
    <m/>
    <n v="24924.36"/>
    <n v="0"/>
    <s v="NO_CONCILIADO"/>
    <m/>
    <m/>
  </r>
  <r>
    <x v="6"/>
    <m/>
    <x v="6"/>
    <x v="32"/>
    <s v="Q19600230002"/>
    <s v="CRV"/>
    <n v="1960023"/>
    <m/>
    <s v="NUMERO DE LIBRETA CUT: 00099021001 OPERACIÓN E75 TRANSFERENCIA DE LA CUENTA FISCAL BUN A LA CUT EN MN TRANSF.FDOS.AL.BCB.TRANSFERENCIA DE FONDOS A SOLICITUD DE: CITE:GAMP/DESP/MAE/NÂ°033/2023 CTA. 3987 LIBRETA NÂ°00099021001 BANCO CENTRAL DE BOLIVIA"/>
    <m/>
    <m/>
    <m/>
    <m/>
    <m/>
    <m/>
    <n v="0"/>
    <n v="264223.17"/>
    <s v="NO_CONCILIADO"/>
    <m/>
    <m/>
  </r>
  <r>
    <x v="9"/>
    <m/>
    <x v="9"/>
    <x v="32"/>
    <s v="S10847180004"/>
    <s v="COB"/>
    <n v="1084718"/>
    <m/>
    <s v="||PAGO A EXIMBANK COREA PRÉSTAMO EDCF NO. BOL-2 VCTO. 20/02/2024 POR CUENTA DEL TGN, SEGÚN MENSAJE SWIFT N° 2475 DE LA FECHA, AUTORIZACIÓN S/G COD. LIQ. 018379 DE 16/02/2024 CAPITAL KRW713.093.000 INTERESES KRW17.627.520. LIB. 00099021001 TGN-RECURSOS ORDINARIOS (3987) REF.: COMISIONES BANCARIAS"/>
    <m/>
    <m/>
    <m/>
    <m/>
    <m/>
    <m/>
    <n v="2922.62"/>
    <n v="0"/>
    <s v="NO_CONCILIADO"/>
    <m/>
    <m/>
  </r>
  <r>
    <x v="11"/>
    <m/>
    <x v="11"/>
    <x v="33"/>
    <s v="B21761290002"/>
    <s v="BOD"/>
    <n v="2176129"/>
    <m/>
    <s v="00587012001 DEP.DE CHEQ.AJENOS,RET.DE CAM.,CONCEPTO: ACHUMANI CERT,3-AGOSTO/23,DEP.: EBC , PROCEDENCIA: BANCO UNION S.A., CHEQUE: 2057, FECHA DE EMISION:19/02/2024"/>
    <m/>
    <m/>
    <m/>
    <m/>
    <m/>
    <m/>
    <n v="0"/>
    <n v="404306.01"/>
    <s v="NO_CONCILIADO"/>
    <m/>
    <m/>
  </r>
  <r>
    <x v="11"/>
    <m/>
    <x v="11"/>
    <x v="33"/>
    <s v="B21761300002"/>
    <s v="BOD"/>
    <n v="2176130"/>
    <m/>
    <s v="00587012019 DEP.DE CHEQ.AJENOS,RET.DE CAM.,CONCEPTO: PAILON CERT 15,16,17-OCT NOV -DIC 2023,DEP.: EBC , PROCEDENCIA: BANCO UNION S.A., CHEQUE: 2061, FECHA DE EMISION:19/02/2024"/>
    <m/>
    <m/>
    <m/>
    <m/>
    <m/>
    <m/>
    <n v="0"/>
    <n v="3914263.07"/>
    <s v="CONCILIADO_PARCIAL"/>
    <m/>
    <m/>
  </r>
  <r>
    <x v="11"/>
    <m/>
    <x v="11"/>
    <x v="33"/>
    <s v="B21761310002"/>
    <s v="BOD"/>
    <n v="2176131"/>
    <m/>
    <s v="00587012001 DEP.DE CHEQ.AJENOS,RET.DE CAM.,CONCEPTO: CALAMINAS CERT 2,3,4-OCT -NOV-DIC 2023,DEP.: EBC , PROCEDENCIA: BANCO UNION S.A., CHEQUE: 2059, FECHA DE EMISION:19/02/2024"/>
    <m/>
    <m/>
    <m/>
    <m/>
    <m/>
    <m/>
    <n v="0"/>
    <n v="717110.2"/>
    <s v="NO_CONCILIADO"/>
    <m/>
    <m/>
  </r>
  <r>
    <x v="3"/>
    <m/>
    <x v="3"/>
    <x v="33"/>
    <s v="B21761470002"/>
    <s v="BOD"/>
    <n v="2176147"/>
    <m/>
    <s v="00099021001 DEP.DE CHEQ.AJENOS,RET.DE CAM.,CONCEPTO: JUAN MAMANI CONDORI,DEP.: BANCO UNION SA , PROCEDENCIA: BANCO UNION S.A., CHEQUE: 202390, FECHA DE EMISION:21/02/2024"/>
    <m/>
    <m/>
    <m/>
    <m/>
    <m/>
    <m/>
    <n v="0"/>
    <n v="3000"/>
    <s v="NO_CONCILIADO"/>
    <m/>
    <m/>
  </r>
  <r>
    <x v="20"/>
    <m/>
    <x v="20"/>
    <x v="33"/>
    <s v="F0015751"/>
    <s v="NTE"/>
    <n v="7712535"/>
    <m/>
    <s v="De: 00035051101 Transferencia de recursos a solicitud del Servicio Nacional del Sistema de Reparto mediante nota CITE: SENASIR/UAF N°057/2024 INFORME TÉCNICO ADM.REG.COCHABAMBA A.L. N°193/2023 para la regularización del deposito erróneo efectuado por la Cámara de la Pequeña Industria y Artesanía Productiva de Cochabamba (CADEPIA) H.R. 2024-05803-R"/>
    <m/>
    <m/>
    <m/>
    <m/>
    <m/>
    <m/>
    <n v="6931.55"/>
    <n v="0"/>
    <s v="NO_CONCILIADO"/>
    <m/>
    <m/>
  </r>
  <r>
    <x v="9"/>
    <m/>
    <x v="9"/>
    <x v="33"/>
    <s v="G25956430004"/>
    <s v="COB"/>
    <n v="18419"/>
    <m/>
    <s v="PAGO A CAF PRÉSTAMO CFA004991 VCTO. 21-02-2024 POR CUENTA DE TGN , NTI. 018419 VALOR 21-02-2024 CAPITAL USD 1.368.750,00 INTERESES USD 305.133,07 CTA. 3987 CUENTA UNICA DEL TESORO LIB. 00099021001 REF.: COMISIONES BANCARIAS"/>
    <m/>
    <m/>
    <m/>
    <m/>
    <m/>
    <m/>
    <n v="8308"/>
    <n v="0"/>
    <s v="NO_CONCILIADO"/>
    <m/>
    <m/>
  </r>
  <r>
    <x v="9"/>
    <m/>
    <x v="9"/>
    <x v="33"/>
    <s v="G25956430001"/>
    <s v="NTI"/>
    <n v="18419"/>
    <m/>
    <s v="PAGO A CAF PRÉSTAMO CFA004991 VCTO. 21-02-2024 POR CUENTA DE TGN , NTI. 018419 VALOR 21-02-2024 CAPITAL USD 1.368.750,00 INTERESES USD 305.133,07 CTA. 3987 CUENTA UNICA DEL TESORO LIB. 00099021001"/>
    <m/>
    <m/>
    <m/>
    <m/>
    <m/>
    <m/>
    <n v="11650226.17"/>
    <n v="0"/>
    <s v="NO_CONCILIADO"/>
    <m/>
    <m/>
  </r>
  <r>
    <x v="9"/>
    <m/>
    <x v="9"/>
    <x v="33"/>
    <s v="G25956420004"/>
    <s v="COB"/>
    <n v="18418"/>
    <m/>
    <s v="PAGO A CAF PRÉSTAMO CFA004990 VCTO. 21-02-2024 POR CUENTA DE TGN , NTI. 018418 VALOR 21-02-2024 CAPITAL USD 1.633.928,56 INTERESES USD 364.248,87 CTA. 3987 CUENTA UNICA DEL TESORO LIB. 00099021001 REF.: COMISIONES BANCARIAS"/>
    <m/>
    <m/>
    <m/>
    <m/>
    <m/>
    <m/>
    <n v="9865.2199999999993"/>
    <n v="0"/>
    <s v="NO_CONCILIADO"/>
    <m/>
    <m/>
  </r>
  <r>
    <x v="9"/>
    <m/>
    <x v="9"/>
    <x v="33"/>
    <s v="G25956420001"/>
    <s v="NTI"/>
    <n v="18418"/>
    <m/>
    <s v="PAGO A CAF PRÉSTAMO CFA004990 VCTO. 21-02-2024 POR CUENTA DE TGN , NTI. 018418 VALOR 21-02-2024 CAPITAL USD 1.633.928,56 INTERESES USD 364.248,87 CTA. 3987 CUENTA UNICA DEL TESORO LIB. 00099021001"/>
    <m/>
    <m/>
    <m/>
    <m/>
    <m/>
    <m/>
    <n v="13907314.91"/>
    <n v="0"/>
    <s v="NO_CONCILIADO"/>
    <m/>
    <m/>
  </r>
  <r>
    <x v="9"/>
    <m/>
    <x v="9"/>
    <x v="33"/>
    <s v="G25956410004"/>
    <s v="COB"/>
    <n v="18417"/>
    <m/>
    <s v="PAGO A CAF PRÉSTAMO CFA004987 VCTO. 21-02-2024 POR CUENTA DE TGN , NTI. 018417 VALOR 21-02-2024 CAPITAL USD 5.925.892,86 INTERESES USD 1.321.049,02 CTA. 3987 CUENTA UNICA DEL TESORO LIB. 00099021001 REF.: COMISIONES BANCARIAS"/>
    <m/>
    <m/>
    <m/>
    <m/>
    <m/>
    <m/>
    <n v="35069.82"/>
    <n v="0"/>
    <s v="NO_CONCILIADO"/>
    <m/>
    <m/>
  </r>
  <r>
    <x v="9"/>
    <m/>
    <x v="9"/>
    <x v="33"/>
    <s v="G25956410001"/>
    <s v="NTI"/>
    <n v="18417"/>
    <m/>
    <s v="PAGO A CAF PRÉSTAMO CFA004987 VCTO. 21-02-2024 POR CUENTA DE TGN , NTI. 018417 VALOR 21-02-2024 CAPITAL USD 5.925.892,86 INTERESES USD 1.321.049,02 CTA. 3987 CUENTA UNICA DEL TESORO LIB. 00099021001"/>
    <m/>
    <m/>
    <m/>
    <m/>
    <m/>
    <m/>
    <n v="50438715.479999997"/>
    <n v="0"/>
    <s v="NO_CONCILIADO"/>
    <m/>
    <m/>
  </r>
  <r>
    <x v="37"/>
    <m/>
    <x v="37"/>
    <x v="33"/>
    <s v="Q19607350002"/>
    <s v="CRV"/>
    <n v="1960735"/>
    <m/>
    <s v="NUMERO DE LIBRETA CUT: 00099021001 OPERACIÓN E75 TRANSFERENCIA DE LA CUENTA FISCAL BUN A LA CUT EN MN TRANSF.FDOS.AL.BCB EMPRESA LOCAL DE AGUA POTABLE Y ALCANTARILLADO SUCRE, CITE:ELAPAS-G.A.F.NÂ°043/2024 CUENTA CUT 3987 LIBRETA NÂ° 00099021001"/>
    <m/>
    <m/>
    <m/>
    <m/>
    <m/>
    <m/>
    <n v="0"/>
    <n v="87555.48"/>
    <s v="NO_CONCILIADO"/>
    <m/>
    <m/>
  </r>
  <r>
    <x v="3"/>
    <m/>
    <x v="3"/>
    <x v="34"/>
    <s v="O21764240002"/>
    <s v="BOD"/>
    <n v="2176424"/>
    <m/>
    <s v="00099021001 DEPOSITO DE EFECTIVO, DEPOSITANTE: LOURDES ALIAGA ZAPATA, CONCEPTO: DOBLE PERCEPCION DEL MES DE FEBRERO DEL 2024, CUENTA DE DEPOSITO: CUENTA UNICA DEL TESORO"/>
    <m/>
    <m/>
    <m/>
    <m/>
    <m/>
    <m/>
    <n v="0"/>
    <n v="2000"/>
    <s v="NO_CONCILIADO"/>
    <m/>
    <m/>
  </r>
  <r>
    <x v="3"/>
    <m/>
    <x v="3"/>
    <x v="34"/>
    <s v="O21764420002"/>
    <s v="BOD"/>
    <n v="2176442"/>
    <m/>
    <s v="00099021001 DEPOSITO DE EFECTIVO, DEPOSITANTE: ANA  K. SAINZ YOUNG, CONCEPTO: REVERSION PAPELETA DE PAGO DEL MES DE DICIEMBRE, CUENTA DE DEPOSITO: CUENTA UNICA DEL TESORO"/>
    <m/>
    <m/>
    <m/>
    <m/>
    <m/>
    <m/>
    <n v="0"/>
    <n v="15798.01"/>
    <s v="NO_CONCILIADO"/>
    <m/>
    <m/>
  </r>
  <r>
    <x v="31"/>
    <m/>
    <x v="31"/>
    <x v="34"/>
    <s v="O21764500002"/>
    <s v="BOD"/>
    <n v="2176450"/>
    <m/>
    <s v="00099021001 DEPOSITO DE EFECTIVO, DEPOSITANTE: ARIEL CESPEDES GALVEZ, CONCEPTO: DEVOLUCION DE FONDOS GESTION 2023 POR PAGO DE VIATICOS DE ARIEL CESPEDES -AGETIC-3987-B, CUENTA DE DEPOSITO: CUENTA UNICA DEL TESORO"/>
    <m/>
    <m/>
    <m/>
    <m/>
    <m/>
    <m/>
    <n v="0"/>
    <n v="185.5"/>
    <s v="NO_CONCILIADO"/>
    <m/>
    <m/>
  </r>
  <r>
    <x v="23"/>
    <m/>
    <x v="23"/>
    <x v="34"/>
    <s v="B21764560002"/>
    <s v="BOD"/>
    <n v="2176456"/>
    <m/>
    <s v="00423012001 DEP.DE CHEQ.AJENOS,RET.DE CAM.,CONCEPTO: CONVENIO INTERINSTITUCIONAL,DEP.: UNIVALLE SA , PROCEDENCIA: BANCO NACIONAL DE BOLIVIA S.A., CHEQUE: 4198, FECHA DE EMISION:16/02/2024"/>
    <m/>
    <m/>
    <m/>
    <m/>
    <m/>
    <m/>
    <n v="0"/>
    <n v="4176"/>
    <s v="NO_CONCILIADO"/>
    <m/>
    <m/>
  </r>
  <r>
    <x v="23"/>
    <m/>
    <x v="23"/>
    <x v="34"/>
    <s v="B21764570002"/>
    <s v="BOD"/>
    <n v="2176457"/>
    <m/>
    <s v="00423012001 DEP.DE CHEQ.AJENOS,RET.DE CAM.,CONCEPTO: COVENIO INTERINSTITUCIONAL,DEP.: UNIVALLE SA , PROCEDENCIA: BANCO NACIONAL DE BOLIVIA S.A., CHEQUE: 4199, FECHA DE EMISION:16/02/2024"/>
    <m/>
    <m/>
    <m/>
    <m/>
    <m/>
    <m/>
    <n v="0"/>
    <n v="3340.8"/>
    <s v="NO_CONCILIADO"/>
    <m/>
    <m/>
  </r>
  <r>
    <x v="18"/>
    <m/>
    <x v="18"/>
    <x v="34"/>
    <s v="B21764590002"/>
    <s v="BOD"/>
    <n v="2176459"/>
    <m/>
    <s v="00099021001 DEP.DE CHEQ.AJENOS,RET.DE CAM.,CONCEPTO: PAGO POR  DESCUENTO RECURSOS PUBLICOS,DEP.: CAJA NACIONAL DE SALUD , PROCEDENCIA: BANCO UNION S.A., CHEQUE: 73578, FECHA DE EMISION:21/02/2024"/>
    <m/>
    <m/>
    <m/>
    <m/>
    <m/>
    <m/>
    <n v="0"/>
    <n v="12790.75"/>
    <s v="NO_CONCILIADO"/>
    <m/>
    <m/>
  </r>
  <r>
    <x v="3"/>
    <m/>
    <x v="3"/>
    <x v="34"/>
    <s v="O21764840002"/>
    <s v="BOD"/>
    <n v="2176484"/>
    <m/>
    <s v="00099021001 DEPOSITO DE EFECTIVO, DEPOSITANTE: JUAN GABRIEL MACHICADO MONTES DE OCA, CONCEPTO: REPOSICION DE TARJETA  RFID, CUENTA DE DEPOSITO: CUENTA UNICA DEL TESORO"/>
    <m/>
    <m/>
    <m/>
    <m/>
    <m/>
    <m/>
    <n v="0"/>
    <n v="120"/>
    <s v="NO_CONCILIADO"/>
    <m/>
    <m/>
  </r>
  <r>
    <x v="3"/>
    <m/>
    <x v="3"/>
    <x v="34"/>
    <s v="O21764890002"/>
    <s v="BOD"/>
    <n v="2176489"/>
    <m/>
    <s v="00099021001 DEPOSITO DE EFECTIVO, DEPOSITANTE: ROLY MARCELO HUASCO CHOQUE, CONCEPTO: PAGO DE VIATICOS GESTION 2023 - ROLY MARCELO HUASCO CHOQUE, CUENTA DE DEPOSITO: CUENTA UNICA DEL TESORO"/>
    <m/>
    <m/>
    <m/>
    <m/>
    <m/>
    <m/>
    <n v="0"/>
    <n v="185.5"/>
    <s v="NO_CONCILIADO"/>
    <m/>
    <m/>
  </r>
  <r>
    <x v="0"/>
    <m/>
    <x v="0"/>
    <x v="34"/>
    <s v="O21764900002"/>
    <s v="BOD"/>
    <n v="2176490"/>
    <m/>
    <s v="00099021001 DEPOSITO DE EFECTIVO, DEPOSITANTE: OLIVER BERTEL ZAPANA  APAZA, CONCEPTO: PAGO DE VIATICOS GESTION 2023 - OLIVER BERTEL ZAPANA APAZA, CUENTA DE DEPOSITO: CUENTA UNICA DEL TESORO/DJBR"/>
    <m/>
    <m/>
    <m/>
    <m/>
    <m/>
    <m/>
    <n v="0"/>
    <n v="185.5"/>
    <s v="NO_CONCILIADO"/>
    <m/>
    <m/>
  </r>
  <r>
    <x v="31"/>
    <m/>
    <x v="31"/>
    <x v="34"/>
    <s v="O21764920002"/>
    <s v="BOD"/>
    <n v="2176492"/>
    <m/>
    <s v="00099021001 DEPOSITO DE EFECTIVO, DEPOSITANTE: CARLOS DELFIN AYMA ARAYA, CONCEPTO: PAGO DE VIATICOS GESTION 2023 - CARLOS DELFIN AYMA ARAYA, CUENTA DE DEPOSITO: CUENTA UNICA DEL TESORO/DJBR"/>
    <m/>
    <m/>
    <m/>
    <m/>
    <m/>
    <m/>
    <n v="0"/>
    <n v="185.5"/>
    <s v="NO_CONCILIADO"/>
    <m/>
    <m/>
  </r>
  <r>
    <x v="3"/>
    <m/>
    <x v="3"/>
    <x v="34"/>
    <s v="O21765100002"/>
    <s v="BOD"/>
    <n v="2176510"/>
    <m/>
    <s v="00099021001 DEPOSITO DE EFECTIVO, DEPOSITANTE: GUMERCINDO HECTOR PINTO GUZMAN, CONCEPTO: DEVOLUCION  POR REMUNERACION MAXIMA PERMITIDA, CUENTA DE DEPOSITO: CUENTA UNICA DEL TESORO"/>
    <m/>
    <m/>
    <m/>
    <m/>
    <m/>
    <m/>
    <n v="0"/>
    <n v="4.67"/>
    <s v="NO_CONCILIADO"/>
    <m/>
    <m/>
  </r>
  <r>
    <x v="38"/>
    <m/>
    <x v="38"/>
    <x v="34"/>
    <s v="O21765160002"/>
    <s v="BOD"/>
    <n v="2176516"/>
    <m/>
    <s v="00099021001 DEPOSITO DE EFECTIVO, DEPOSITANTE: PABLO CACHAGA HERRERA, CONCEPTO: DEVOLUCION DE RECURSOS POR SOBREPASAR  RENUMERACION MAXIMA, CUENTA DE DEPOSITO: CUENTA UNICA DEL TESORO/DJBR"/>
    <m/>
    <m/>
    <m/>
    <m/>
    <m/>
    <m/>
    <n v="0"/>
    <n v="691.4"/>
    <s v="NO_CONCILIADO"/>
    <m/>
    <m/>
  </r>
  <r>
    <x v="39"/>
    <m/>
    <x v="39"/>
    <x v="35"/>
    <s v="B21767340002"/>
    <s v="BOD"/>
    <n v="2176734"/>
    <m/>
    <s v="00099021001 DEP.DE CHEQ.AJENOS,RET.DE CAM.,CONCEPTO: DEVOLUCION PLANILLA SEGURO SOCIAL UNIVERSITARIO,DEP.: SEDES COCHABAMBA , PROCEDENCIA: BANCO UNION S.A., CHEQUE: 24020, FECHA DE EMISION:09/02/2024"/>
    <m/>
    <m/>
    <m/>
    <m/>
    <m/>
    <m/>
    <n v="0"/>
    <n v="1781.76"/>
    <s v="NO_CONCILIADO"/>
    <m/>
    <m/>
  </r>
  <r>
    <x v="39"/>
    <m/>
    <x v="39"/>
    <x v="35"/>
    <s v="B21767360002"/>
    <s v="BOD"/>
    <n v="2176736"/>
    <m/>
    <s v="00099021001 DEP.DE CHEQ.AJENOS,RET.DE CAM.,CONCEPTO: DEVOLUCION PLANILLA SEGURO SOCIAL UNIVERSITARIO,DEP.: SEDES COCHABAMBA , PROCEDENCIA: BANCO UNION S.A., CHEQUE: 23963, FECHA DE EMISION:26/01/2024"/>
    <m/>
    <m/>
    <m/>
    <m/>
    <m/>
    <m/>
    <n v="0"/>
    <n v="2190.5500000000002"/>
    <s v="NO_CONCILIADO"/>
    <m/>
    <m/>
  </r>
  <r>
    <x v="39"/>
    <m/>
    <x v="39"/>
    <x v="35"/>
    <s v="B21767380002"/>
    <s v="BOD"/>
    <n v="2176738"/>
    <m/>
    <s v="00099021001 DEP.DE CHEQ.AJENOS,RET.DE CAM.,CONCEPTO: DEVOLUCION PLANILLA SEGURO SOCIAL UNIVERSITARIO,DEP.: SEDES COCHABAMBA , PROCEDENCIA: BANCO UNION S.A., CHEQUE: 23710, FECHA DE EMISION:22/02/2024"/>
    <m/>
    <m/>
    <m/>
    <m/>
    <m/>
    <m/>
    <n v="0"/>
    <n v="10190.950000000001"/>
    <s v="NO_CONCILIADO"/>
    <m/>
    <m/>
  </r>
  <r>
    <x v="3"/>
    <m/>
    <x v="3"/>
    <x v="35"/>
    <s v="B21767680002"/>
    <s v="BOD"/>
    <n v="2176768"/>
    <m/>
    <s v="00099021001 DEP.DE CHEQ.AJENOS,RET.DE CAM.,CONCEPTO: GLORIA MARIBEL BUTRON CAERO,DEP.: BANCO  UNION SA , PROCEDENCIA: BANCO UNION S.A., CHEQUE: 202395, FECHA DE EMISION:23/02/2024"/>
    <m/>
    <m/>
    <m/>
    <m/>
    <m/>
    <m/>
    <n v="0"/>
    <n v="1419.28"/>
    <s v="NO_CONCILIADO"/>
    <m/>
    <m/>
  </r>
  <r>
    <x v="2"/>
    <m/>
    <x v="2"/>
    <x v="35"/>
    <s v="O21767720002"/>
    <s v="BOD"/>
    <n v="2176772"/>
    <m/>
    <s v="00015011108 DEPOSITO DE EFECTIVO, DEPOSITANTE: YESICA AGUILAR CUSICANQUI, CONCEPTO: PAGO POR REHABILITACION POR CORTE DEL SERVICIO DE AGUA POTABLE DE LA DISTRITAL DE MIGRACION ORURO, CUENTA DE DEPOSITO: CUENTA UNICA DEL TESORO"/>
    <m/>
    <m/>
    <m/>
    <m/>
    <m/>
    <m/>
    <n v="0"/>
    <n v="43.37"/>
    <s v="NO_CONCILIADO"/>
    <m/>
    <m/>
  </r>
  <r>
    <x v="3"/>
    <m/>
    <x v="3"/>
    <x v="35"/>
    <s v="O21767830002"/>
    <s v="BOD"/>
    <n v="2176783"/>
    <m/>
    <s v="00099021001 DEPOSITO DE EFECTIVO, DEPOSITANTE: JAVIER SEGOVIA PANIAGUA, CONCEPTO: DEVOLUCION DE DOBLE PERSEPCION, CUENTA DE DEPOSITO: CUENTA UNICA DEL TESORO"/>
    <m/>
    <m/>
    <m/>
    <m/>
    <m/>
    <m/>
    <n v="0"/>
    <n v="8747.9599999999991"/>
    <s v="NO_CONCILIADO"/>
    <m/>
    <m/>
  </r>
  <r>
    <x v="8"/>
    <m/>
    <x v="8"/>
    <x v="35"/>
    <s v="O21768270002"/>
    <s v="BOD"/>
    <n v="2176827"/>
    <m/>
    <s v="00099021001 DEPOSITO DE EFECTIVO, DEPOSITANTE: EDGAR VLADIMIR AQUISE HUANCA, CONCEPTO: DEVOLUCION PENALIDAD - ACTIVACION DE PASAJE AEREO (CBB-LPB), CUENTA DE DEPOSITO: CUENTA UNICA DEL TESORO/DJBR"/>
    <m/>
    <m/>
    <m/>
    <m/>
    <m/>
    <m/>
    <n v="0"/>
    <n v="60"/>
    <s v="NO_CONCILIADO"/>
    <m/>
    <m/>
  </r>
  <r>
    <x v="31"/>
    <m/>
    <x v="31"/>
    <x v="35"/>
    <s v="O21768310002"/>
    <s v="BOD"/>
    <n v="2176831"/>
    <m/>
    <s v="00099021001 DEPOSITO DE EFECTIVO, DEPOSITANTE: VLADIMIR TERAN GUTIERREZ -AGETIC, CONCEPTO: POR DEVOLUCION DE VIATICOS GESTION 2023  VLADIMIR TERAN GUTIERREZ -AGETIC, CUENTA DE DEPOSITO: CUENTA UNICA DEL TESORO"/>
    <m/>
    <m/>
    <m/>
    <m/>
    <m/>
    <m/>
    <n v="0"/>
    <n v="116.25"/>
    <s v="NO_CONCILIADO"/>
    <m/>
    <m/>
  </r>
  <r>
    <x v="31"/>
    <m/>
    <x v="31"/>
    <x v="35"/>
    <s v="O21768330002"/>
    <s v="BOD"/>
    <n v="2176833"/>
    <m/>
    <s v="00099021001 DEPOSITO DE EFECTIVO, DEPOSITANTE: VLADIMIR TERAN GUTIERREZ -AGETIC, CONCEPTO: POR DEVOLUCION DE VIATICOS  GESTION 2023 VLADIMIR TERAN GUTIERREZ -AGETIC, CUENTA DE DEPOSITO: CUENTA UNICA DEL TESORO"/>
    <m/>
    <m/>
    <m/>
    <m/>
    <m/>
    <m/>
    <n v="0"/>
    <n v="1395"/>
    <s v="NO_CONCILIADO"/>
    <m/>
    <m/>
  </r>
  <r>
    <x v="34"/>
    <m/>
    <x v="34"/>
    <x v="35"/>
    <s v="Q19626460002"/>
    <s v="CRV"/>
    <n v="1962646"/>
    <m/>
    <s v="NUMERO DE LIBRETA CUT: 00086014407 OPERACIÓN E75 TRANSFERENCIA DE LA CUENTA FISCAL BUN A LA CUT EN MN TRANSF.FDOS.AL.BCB.GOBIERNO AUTONOMO MUNICIPAL DE TACOPAYA CITE: GAMT NÂ° 044/2024 CUENTA CUT 3987069001 LIBRETA NÂ° 00086014407"/>
    <m/>
    <m/>
    <m/>
    <m/>
    <m/>
    <m/>
    <n v="0"/>
    <n v="12.74"/>
    <s v="NO_CONCILIADO"/>
    <m/>
    <m/>
  </r>
  <r>
    <x v="3"/>
    <m/>
    <x v="3"/>
    <x v="36"/>
    <s v="O21771050002"/>
    <s v="BOD"/>
    <n v="2177105"/>
    <m/>
    <s v="00099021001 DEPOSITO DE EFECTIVO, DEPOSITANTE: SARANDY MARCELA ENCINAS FERNANDEZ, CONCEPTO: DEVOLUCION DE ABONO INDEBIDO, CUENTA DE DEPOSITO: CUENTA UNICA DEL TESORO"/>
    <m/>
    <m/>
    <m/>
    <m/>
    <m/>
    <m/>
    <n v="0"/>
    <n v="4973.03"/>
    <s v="NO_CONCILIADO"/>
    <m/>
    <m/>
  </r>
  <r>
    <x v="3"/>
    <m/>
    <x v="3"/>
    <x v="36"/>
    <s v="O21771560002"/>
    <s v="BOD"/>
    <n v="2177156"/>
    <m/>
    <s v="00099021001 DEPOSITO DE EFECTIVO, DEPOSITANTE: GLADYS BEATRIZ PLATA AMARRO, CONCEPTO: EXCESO MAXIMO DE REMUNERACION PERMITIDA DOBLE PERCEPCION, CUENTA DE DEPOSITO: CUENTA UNICA DEL TESORO"/>
    <m/>
    <m/>
    <m/>
    <m/>
    <m/>
    <m/>
    <n v="0"/>
    <n v="419.4"/>
    <s v="NO_CONCILIADO"/>
    <m/>
    <m/>
  </r>
  <r>
    <x v="3"/>
    <m/>
    <x v="3"/>
    <x v="36"/>
    <s v="O21771570002"/>
    <s v="BOD"/>
    <n v="2177157"/>
    <m/>
    <s v="00099021001 DEPOSITO DE EFECTIVO, DEPOSITANTE: GLADYS BEATRIZ PLATA AMARRO, CONCEPTO: EXCESO MAXIMO DE REMUNERACION PERMITIDA DOBLE PERCEPCION, CUENTA DE DEPOSITO: CUENTA UNICA DEL TESORO"/>
    <m/>
    <m/>
    <m/>
    <m/>
    <m/>
    <m/>
    <n v="0"/>
    <n v="419.4"/>
    <s v="NO_CONCILIADO"/>
    <m/>
    <m/>
  </r>
  <r>
    <x v="3"/>
    <m/>
    <x v="3"/>
    <x v="36"/>
    <s v="O21771590002"/>
    <s v="BOD"/>
    <n v="2177159"/>
    <m/>
    <s v="00099021001 DEPOSITO DE EFECTIVO, DEPOSITANTE: GLADYS BEATRIZ PLATA AMARRO, CONCEPTO: EXCESO MAXIMO DE REMUNERACION PERMITIDA DOBLE PERCEPCION, CUENTA DE DEPOSITO: CUENTA UNICA DEL TESORO"/>
    <m/>
    <m/>
    <m/>
    <m/>
    <m/>
    <m/>
    <n v="0"/>
    <n v="419.04"/>
    <s v="NO_CONCILIADO"/>
    <m/>
    <m/>
  </r>
  <r>
    <x v="3"/>
    <m/>
    <x v="3"/>
    <x v="36"/>
    <s v="O21771610002"/>
    <s v="BOD"/>
    <n v="2177161"/>
    <m/>
    <s v="00099021001 DEPOSITO DE EFECTIVO, DEPOSITANTE: GLADYS BEATRIZ PLATA AMARRO, CONCEPTO: EXCESO MAXIMO DE REMUNERACION PERMITIDA DOBLE PERCEPCION, CUENTA DE DEPOSITO: CUENTA UNICA DEL TESORO"/>
    <m/>
    <m/>
    <m/>
    <m/>
    <m/>
    <m/>
    <n v="0"/>
    <n v="419.04"/>
    <s v="NO_CONCILIADO"/>
    <m/>
    <m/>
  </r>
  <r>
    <x v="3"/>
    <m/>
    <x v="3"/>
    <x v="36"/>
    <s v="O21771620002"/>
    <s v="BOD"/>
    <n v="2177162"/>
    <m/>
    <s v="00099021001 DEPOSITO DE EFECTIVO, DEPOSITANTE: GLADYS BEATRIZ PLATA AMARRO, CONCEPTO: EXCESO MAXIMO DE REMUNERACION PERMITIDA DOBLE PERCEPCION, CUENTA DE DEPOSITO: CUENTA UNICA DEL TESORO"/>
    <m/>
    <m/>
    <m/>
    <m/>
    <m/>
    <m/>
    <n v="0"/>
    <n v="419.04"/>
    <s v="NO_CONCILIADO"/>
    <m/>
    <m/>
  </r>
  <r>
    <x v="3"/>
    <m/>
    <x v="3"/>
    <x v="36"/>
    <s v="O21771630002"/>
    <s v="BOD"/>
    <n v="2177163"/>
    <m/>
    <s v="00099021001 DEPOSITO DE EFECTIVO, DEPOSITANTE: GLADYS BEATRIZ PLATA AMARRO, CONCEPTO: EXCESO MAXIMO DE REMUNERACION PERMITIDA DOBLE PERCEPCION, CUENTA DE DEPOSITO: CUENTA UNICA DEL TESORO"/>
    <m/>
    <m/>
    <m/>
    <m/>
    <m/>
    <m/>
    <n v="0"/>
    <n v="419.04"/>
    <s v="NO_CONCILIADO"/>
    <m/>
    <m/>
  </r>
  <r>
    <x v="3"/>
    <m/>
    <x v="3"/>
    <x v="36"/>
    <s v="O21771640002"/>
    <s v="BOD"/>
    <n v="2177164"/>
    <m/>
    <s v="00099021001 DEPOSITO DE EFECTIVO, DEPOSITANTE: GLADYS BEATRIZ PLATA AMARRO, CONCEPTO: EXCESO MAXIMO DE REMUNERACION PERMITIDA DOBLE PERCEPCION, CUENTA DE DEPOSITO: CUENTA UNICA DEL TESORO"/>
    <m/>
    <m/>
    <m/>
    <m/>
    <m/>
    <m/>
    <n v="0"/>
    <n v="419.04"/>
    <s v="NO_CONCILIADO"/>
    <m/>
    <m/>
  </r>
  <r>
    <x v="5"/>
    <m/>
    <x v="5"/>
    <x v="36"/>
    <s v="O21771680002"/>
    <s v="BOD"/>
    <n v="2177168"/>
    <m/>
    <s v="00548132001 DEPOSITO DE EFECTIVO, DEPOSITANTE: AMADEO FERNANDEZ SIRPA, CONCEPTO: DEVOLUCION DEL 13% POR VIATICOS, CUENTA DE DEPOSITO: CUENTA UNICA DEL TESORO"/>
    <m/>
    <m/>
    <m/>
    <m/>
    <m/>
    <m/>
    <n v="0"/>
    <n v="59"/>
    <s v="NO_CONCILIADO"/>
    <m/>
    <m/>
  </r>
  <r>
    <x v="2"/>
    <m/>
    <x v="2"/>
    <x v="36"/>
    <s v="S10850930001"/>
    <s v="COB"/>
    <n v="1085093"/>
    <m/>
    <s v="||AMPLIACION DE VALIDEZ 0,15% S/USD 81.056.- POR 29 DIAS, COMISION ENMIENDA LC BS220.- REEMB. GASTOS DE COMUNICACION BS220.- Y EMISION DE COMP. CONT. BS50.- S/G NOTA MG-DGAA-NE N°020/2024, 23/2/24 REF:I-2023-52 P/C MIN.GOBIERNO A/F W.K.C. STAHL-UND METALLWARENFABRIK HANS KOLPING GMBH AND CO. LIB:00015011108 MIN.GOBIERNO-OTROS INGRESOS REF: COMISIONES ENMIENDA N°2 LC I-2023-52."/>
    <m/>
    <m/>
    <m/>
    <m/>
    <m/>
    <m/>
    <n v="557.16"/>
    <n v="0"/>
    <s v="NO_CONCILIADO"/>
    <m/>
    <m/>
  </r>
  <r>
    <x v="2"/>
    <m/>
    <x v="2"/>
    <x v="37"/>
    <s v="O21773690002"/>
    <s v="BOD"/>
    <n v="2177369"/>
    <m/>
    <s v="00015011108 DEPOSITO DE EFECTIVO, DEPOSITANTE: REMBERTO MAMANI CONDORI CI 5089951, CONCEPTO: REMANENTE POR EL SERVICIO DE AGUA POTABLE DE LA DISTRITAL  DE MIGRACION POTOSI DICIEMBRE 2023, CUENTA DE DEPOSITO: CUENTA UNICA DEL TESORO"/>
    <m/>
    <m/>
    <m/>
    <m/>
    <m/>
    <m/>
    <n v="0"/>
    <n v="14.53"/>
    <s v="NO_CONCILIADO"/>
    <m/>
    <m/>
  </r>
  <r>
    <x v="3"/>
    <m/>
    <x v="3"/>
    <x v="37"/>
    <s v="O21773880002"/>
    <s v="BOD"/>
    <n v="2177388"/>
    <m/>
    <s v="00099021001 DEPOSITO DE EFECTIVO, DEPOSITANTE: MARIA AIDA CHAVARRIA VILLAMOR, CONCEPTO: REVERSION DE BOLETA HABER MENSUAL, CUENTA DE DEPOSITO: CUENTA UNICA DEL TESORO"/>
    <m/>
    <m/>
    <m/>
    <m/>
    <m/>
    <m/>
    <n v="0"/>
    <n v="2934.01"/>
    <s v="NO_CONCILIADO"/>
    <m/>
    <m/>
  </r>
  <r>
    <x v="2"/>
    <m/>
    <x v="2"/>
    <x v="37"/>
    <s v="O21773900002"/>
    <s v="BOD"/>
    <n v="2177390"/>
    <m/>
    <s v="00015011108 DEPOSITO DE EFECTIVO, DEPOSITANTE: JOSE LUIS HUACANI  CONDORI, CONCEPTO: DEVOLUCION SR JOSE LUIS HUACANI CONDORI, CUENTA DE DEPOSITO: CUENTA UNICA DEL TESORO"/>
    <m/>
    <m/>
    <m/>
    <m/>
    <m/>
    <m/>
    <n v="0"/>
    <n v="100"/>
    <s v="NO_CONCILIADO"/>
    <m/>
    <m/>
  </r>
  <r>
    <x v="14"/>
    <m/>
    <x v="14"/>
    <x v="37"/>
    <s v="O21774760002"/>
    <s v="BOD"/>
    <n v="2177476"/>
    <m/>
    <s v="00099021001 DEPOSITO DE EFECTIVO, DEPOSITANTE: MINISTERIO PUBLICO, CONCEPTO: DEVOLUCION POR LIQUIDACION POR MORA DEL CASO (SOFIA GUZMAN), CUENTA DE DEPOSITO: CUENTA UNICA DEL TESORO"/>
    <m/>
    <m/>
    <m/>
    <m/>
    <m/>
    <m/>
    <n v="0"/>
    <n v="7.07"/>
    <s v="NO_CONCILIADO"/>
    <m/>
    <m/>
  </r>
  <r>
    <x v="13"/>
    <m/>
    <x v="13"/>
    <x v="37"/>
    <s v="Q19640890002"/>
    <s v="CRV"/>
    <n v="1964089"/>
    <m/>
    <s v="NUMERO DE LIBRETA CUT: 00046141101 OPERACIÓN E75 TRANSFERENCIA DE LA CUENTA FISCAL BUN A LA CUT EN MN TRANFS.FDOS.AL.BCB EMPRESA LOCAL DE AGUA POTABLE Y ALCANTARILLADO SUCRE, CITE:ELAPAS-G.A.F.NÂ°48/2024 CUENTA CUT 3987 LIBRETA NÂ° 00046141101"/>
    <m/>
    <m/>
    <m/>
    <m/>
    <m/>
    <m/>
    <n v="0"/>
    <n v="24004"/>
    <s v="NO_CONCILIADO"/>
    <m/>
    <m/>
  </r>
  <r>
    <x v="18"/>
    <m/>
    <x v="18"/>
    <x v="37"/>
    <s v="Q19640910002"/>
    <s v="CRV"/>
    <n v="1964091"/>
    <m/>
    <s v="NUMERO DE LIBRETA CUT: 00099021001 OPERACIÓN E75 TRANSFERENCIA DE LA CUENTA FISCAL BUN A LA CUT EN MN TRANFS.FDOS.AL.BCB TRANSFERENCIA DE FONDOS A SOLICITUD DE: NOTA DE FECHA 26/02/2024 CTA. 3987 LIBRETA NÂ°00099021001 BANCO CENTRAL DE BOLIVIA"/>
    <m/>
    <m/>
    <m/>
    <m/>
    <m/>
    <m/>
    <n v="0"/>
    <n v="40529.550000000003"/>
    <s v="NO_CONCILIADO"/>
    <m/>
    <m/>
  </r>
  <r>
    <x v="18"/>
    <m/>
    <x v="18"/>
    <x v="37"/>
    <s v="Q19640930002"/>
    <s v="CRV"/>
    <n v="1964093"/>
    <m/>
    <s v="NUMERO DE LIBRETA CUT: 00099021001 OPERACIÓN E75 TRANSFERENCIA DE LA CUENTA FISCAL BUN A LA CUT EN MN TRANSF.FDOS.AL.BCB TRANSFERENCIA DE FONDOS A SOLICITUD DE: NOTA DE FECHA 26/02/2024 CTA. 3987 LIBRETA NÂ°00099021001 BANCO CENTRAL DE BOLIVIA"/>
    <m/>
    <m/>
    <m/>
    <m/>
    <m/>
    <m/>
    <n v="0"/>
    <n v="125296.45"/>
    <s v="NO_CONCILIADO"/>
    <m/>
    <m/>
  </r>
  <r>
    <x v="9"/>
    <m/>
    <x v="9"/>
    <x v="37"/>
    <s v="G26032170003"/>
    <s v="COB"/>
    <n v="18508"/>
    <m/>
    <s v="PAGO A BID PRÉSTAMO 3091/BL-BO VCTO. 27-02-2024, SEGUN NOTA MEFP/VTCP/DGCP/UODP/No 055/2024 DE 27-02-2024 POR CUENTA DE GOB.AUT.DEPT.PANDO, NTI. 018508 VALOR 27-02-2024 CAPITAL USD 128.028,72 INTERESES USD 99.759,39 COMISIONES USD 6.284,77 CTA. 3987 CUENTA UNICA DEL TESORO LIB. 00099021001 REF.: COMISIONES BANCARIAS"/>
    <m/>
    <m/>
    <m/>
    <m/>
    <m/>
    <m/>
    <n v="1394.01"/>
    <n v="0"/>
    <s v="NO_CONCILIADO"/>
    <m/>
    <m/>
  </r>
  <r>
    <x v="9"/>
    <m/>
    <x v="9"/>
    <x v="37"/>
    <s v="G26032180003"/>
    <s v="COB"/>
    <n v="18510"/>
    <m/>
    <s v="PAGO A BID PRÉSTAMO 3091/BL-BO VCTO. 27-02-2024, SEGUN NOTA MEFP/VTCP/DGCP/UODP/No 055/2024 DE 27-02-2024 POR CUENTA DE GOB.AUT.DEPT.BENI , NTI. 018510 VALOR 27-02-2024 CAPITAL USD 241.090,68 INTERESES USD 196.562,61 CTA. 3987 CUENTA UNICA DEL TESORO LIB. 00099021001 REF.: COMISIONES BANCARIAS"/>
    <m/>
    <m/>
    <m/>
    <m/>
    <m/>
    <m/>
    <n v="2371.63"/>
    <n v="0"/>
    <s v="NO_CONCILIADO"/>
    <m/>
    <m/>
  </r>
  <r>
    <x v="9"/>
    <m/>
    <x v="9"/>
    <x v="37"/>
    <s v="J05863730002"/>
    <s v="NTE"/>
    <n v="7732516"/>
    <m/>
    <s v="A:00099021001 TRANSFERENCIA DE RECUPERACIONES SEGUN NOTA -GEF-LCR-JSZ-0111-NOT/24 POR CONCEPTO DE PAGO DE CAPITAL E INTERES DE ACUERDO A CONTRATO DE FIDEICOMISO &quot;PROYECTOS DE INVERSION PUBLICA CORRESPONDIENTE AL GAM CULPINA"/>
    <m/>
    <m/>
    <m/>
    <m/>
    <m/>
    <m/>
    <n v="0"/>
    <n v="10881.12"/>
    <s v="NO_CONCILIADO"/>
    <m/>
    <m/>
  </r>
  <r>
    <x v="9"/>
    <m/>
    <x v="9"/>
    <x v="37"/>
    <s v="J05863790002"/>
    <s v="NTE"/>
    <n v="7732543"/>
    <m/>
    <s v="A:00099021001 TRANSFERENCIA DE RECUPERACIONES SEGUN NOTA -GEF-LCR-JSZ-0111-NOT/24 POR CONCEPTO DE PAGO DE CAPITAL E INTERES DE ACUERDO A CONTRATO DE FIDEICOMISO &quot;PROYECTOS DE INVERSION PUBLICA CORRESPONDIENTE AL GAM TARIJA"/>
    <m/>
    <m/>
    <m/>
    <m/>
    <m/>
    <m/>
    <n v="0"/>
    <n v="484146.16"/>
    <s v="NO_CONCILIADO"/>
    <m/>
    <m/>
  </r>
  <r>
    <x v="9"/>
    <m/>
    <x v="9"/>
    <x v="37"/>
    <s v="J05863810002"/>
    <s v="NTE"/>
    <n v="7732556"/>
    <m/>
    <s v="A:00099021001 TRANSFERENCIA DE RECUPERACIONES SEGUN NOTA -GEF-LCR-JSZ-0111-NOT/24 POR CONCEPTO DE PAGO DE CAPITAL E INTERES DE ACUERDO A CONTRATO DE FIDEICOMISO &quot;PROYECTOS DE INVERSION PUBLICA CORRESPONDIENTE AL GAM PUERTO CARABUCO"/>
    <m/>
    <m/>
    <m/>
    <m/>
    <m/>
    <m/>
    <n v="0"/>
    <n v="53009.31"/>
    <s v="NO_CONCILIADO"/>
    <m/>
    <m/>
  </r>
  <r>
    <x v="9"/>
    <m/>
    <x v="9"/>
    <x v="37"/>
    <s v="J05863830002"/>
    <s v="NTE"/>
    <n v="7732573"/>
    <m/>
    <s v="A:00099021001 TRANSFERENCIA DE RECUPERACIONES SEGUN NOTA -GEF-LCR-JSZ-0111-NOT/24 POR CONCEPTO DE PAGO DE CAPITAL E INTERES DE ACUERDO A CONTRATO DE FIDEICOMISO &quot;PROYECTOS DE INVERSION PUBLICA CORRESPONDIENTE AL GAM LURIBAY"/>
    <m/>
    <m/>
    <m/>
    <m/>
    <m/>
    <m/>
    <n v="0"/>
    <n v="14485.85"/>
    <s v="NO_CONCILIADO"/>
    <m/>
    <m/>
  </r>
  <r>
    <x v="9"/>
    <m/>
    <x v="9"/>
    <x v="37"/>
    <s v="J05863860002"/>
    <s v="NTE"/>
    <n v="7732587"/>
    <m/>
    <s v="A:00099021001 TRANSFERENCIA DE RECUPERACIONES SEGUN NOTA -GEF-LCR-JSZ-0111-NOT/24 POR CONCEPTO DE PAGO DE CAPITAL E INTERES DE ACUERDO A CONTRATO DE FIDEICOMISO &quot;PROYECTOS DE INVERSION PUBLICA CORRESPONDIENTE AL GAM AIQUILE"/>
    <m/>
    <m/>
    <m/>
    <m/>
    <m/>
    <m/>
    <n v="0"/>
    <n v="478010.07"/>
    <s v="NO_CONCILIADO"/>
    <m/>
    <m/>
  </r>
  <r>
    <x v="9"/>
    <m/>
    <x v="9"/>
    <x v="37"/>
    <s v="J05863890002"/>
    <s v="NTE"/>
    <n v="7732604"/>
    <m/>
    <s v="A:00099021001 TRANSFERENCIA DE RECUPERACIONES SEGUN NOTA -GEF-LCR-JSZ-0111-NOT/24 POR CONCEPTO DE PAGO DE CAPITAL E INTERES DE ACUERDO A CONTRATO DE FIDEICOMISO &quot;PROYECTOS DE INVERSION PUBLICA CORRESPONDIENTE AL GAM CORQUE"/>
    <m/>
    <m/>
    <m/>
    <m/>
    <m/>
    <m/>
    <n v="0"/>
    <n v="3122.31"/>
    <s v="NO_CONCILIADO"/>
    <m/>
    <m/>
  </r>
  <r>
    <x v="9"/>
    <m/>
    <x v="9"/>
    <x v="37"/>
    <s v="J05863910002"/>
    <s v="NTE"/>
    <n v="7732606"/>
    <m/>
    <s v="A:00099021001 TRANSFERENCIA DE RECUPERACIONES SEGUN NOTA -GEF-LCR-JSZ-0111-NOT/24 POR CONCEPTO DE PAGO DE CAPITAL E INTERES DE ACUERDO A CONTRATO DE FIDEICOMISO &quot;PROYECTOS DE INVERSION PUBLICA CORRESPONDIENTE AL GAM COCHABAMBA"/>
    <m/>
    <m/>
    <m/>
    <m/>
    <m/>
    <m/>
    <n v="0"/>
    <n v="1343651.62"/>
    <s v="NO_CONCILIADO"/>
    <m/>
    <m/>
  </r>
  <r>
    <x v="2"/>
    <m/>
    <x v="2"/>
    <x v="38"/>
    <s v="B21777280002"/>
    <s v="BOD"/>
    <n v="2177728"/>
    <m/>
    <s v="00015011108 DEP.DE CHEQ.AJENOS,RET.DE CAM.,CONCEPTO: DEPÓSITO A LA CUT,DEP.: MINISTERIO DE GOBIERNO , PROCEDENCIA: BANCO UNION S.A., CHEQUE: 52438, FECHA DE EMISION:26/02/2024"/>
    <m/>
    <m/>
    <m/>
    <m/>
    <m/>
    <m/>
    <n v="0"/>
    <n v="100"/>
    <s v="NO_CONCILIADO"/>
    <m/>
    <m/>
  </r>
  <r>
    <x v="4"/>
    <m/>
    <x v="4"/>
    <x v="38"/>
    <s v="B21777520002"/>
    <s v="BOD"/>
    <n v="2177752"/>
    <m/>
    <s v="00206054301 DEP.DE CHEQ.AJENOS,RET.DE CAM.,CONCEPTO: DEPÓSITOS POR SALDOS NO EJECUTADOS BID,DEP.: INE- DA 05 , PROCEDENCIA: BANCO UNION S.A., CHEQUE: 220, FECHA DE EMISION:28/02/2024"/>
    <m/>
    <m/>
    <m/>
    <m/>
    <m/>
    <m/>
    <n v="0"/>
    <n v="896"/>
    <s v="NO_CONCILIADO"/>
    <m/>
    <m/>
  </r>
  <r>
    <x v="28"/>
    <m/>
    <x v="28"/>
    <x v="38"/>
    <s v="O21778030002"/>
    <s v="BOD"/>
    <n v="2177803"/>
    <m/>
    <s v="00862012001 DEPOSITO DE EFECTIVO, DEPOSITANTE: ANTONIO CARTAGENA ALIAGA, CONCEPTO: DEVOLUCION DE ATRASOS, CUENTA DE DEPOSITO: CUENTA UNICA DEL TESORO"/>
    <m/>
    <m/>
    <m/>
    <m/>
    <m/>
    <m/>
    <n v="0"/>
    <n v="100"/>
    <s v="NO_CONCILIADO"/>
    <m/>
    <m/>
  </r>
  <r>
    <x v="40"/>
    <m/>
    <x v="40"/>
    <x v="38"/>
    <s v="O21778470002"/>
    <s v="BOD"/>
    <n v="2177847"/>
    <m/>
    <s v="00099021001 DEPOSITO DE EFECTIVO, DEPOSITANTE: TRIBUNAL CONSTITUCIONAL PLURINACIONAL, CONCEPTO: DEVOLUCION POR PAGO EN DEMASIA, CUENTA DE DEPOSITO: CUENTA UNICA DEL TESORO"/>
    <m/>
    <m/>
    <m/>
    <m/>
    <m/>
    <m/>
    <n v="0"/>
    <n v="0.3"/>
    <s v="NO_CONCILIADO"/>
    <m/>
    <m/>
  </r>
  <r>
    <x v="12"/>
    <m/>
    <x v="12"/>
    <x v="38"/>
    <s v="O21778630002"/>
    <s v="BOD"/>
    <n v="2177863"/>
    <m/>
    <s v="00099021001 DEPOSITO DE EFECTIVO, DEPOSITANTE: MARCO ANTONIO AGUIRRE CABAÑERO, CONCEPTO: DEVOLUCION DE PAGO EN EXCESO DE PAGO AGUINALDO DE NAVIDAD - 2023, CUENTA DE DEPOSITO: CUENTA UNICA DEL TESORO/DJBR"/>
    <m/>
    <m/>
    <m/>
    <m/>
    <m/>
    <m/>
    <n v="0"/>
    <n v="572.97"/>
    <s v="NO_CONCILIADO"/>
    <m/>
    <m/>
  </r>
  <r>
    <x v="27"/>
    <m/>
    <x v="27"/>
    <x v="38"/>
    <s v="G26041610002"/>
    <s v="CRV"/>
    <n v="2604161"/>
    <m/>
    <s v="REGULARIZACION DE TRANSFERENCIA DEL EXTERIOR SEGUN SWIFT NO.2905 DE FECHA 28/02/2024 ORDENANTE: FLY EASY WORLDWIDE LLC (MIAMI FL) REF.: FOR FURTHER CREDIT TO TRANSPORTES AEREOS BOLIVIANOS AIR CHARTER SERVICES PAYMENT LIB. 00525012001 LBP-TRANSPORTES AEREOS BOLIVIANOS (4030001162)"/>
    <m/>
    <m/>
    <m/>
    <m/>
    <m/>
    <m/>
    <n v="0"/>
    <n v="788900"/>
    <s v="NO_CONCILIADO"/>
    <m/>
    <m/>
  </r>
  <r>
    <x v="6"/>
    <m/>
    <x v="6"/>
    <x v="38"/>
    <s v="Q19652850002"/>
    <s v="CRV"/>
    <n v="1965285"/>
    <m/>
    <s v="NUMERO DE LIBRETA CUT: 00099021001 OPERACIÓN E75 TRANSFERENCIA DE LA CUENTA FISCAL BUN A LA CUT EN MN TRANSF.FDOS.AL.BCB GOBIERNO AUTONOMO MUNICIPAL DE VITICHI CITE: GAMV-SAF/017/2024 CUENTA CUT 3987 LIBRETA NÂ° 00099021001"/>
    <m/>
    <m/>
    <m/>
    <m/>
    <m/>
    <m/>
    <n v="0"/>
    <n v="53123.56"/>
    <s v="NO_CONCILIADO"/>
    <m/>
    <m/>
  </r>
  <r>
    <x v="26"/>
    <m/>
    <x v="26"/>
    <x v="38"/>
    <s v="T04552060001"/>
    <s v="DEV"/>
    <n v="455206"/>
    <m/>
    <s v="CONTABILIZACION ORDENES DE TRANSFERENCIA GRACOS"/>
    <m/>
    <m/>
    <m/>
    <m/>
    <m/>
    <m/>
    <n v="1578120.64"/>
    <n v="0"/>
    <s v="NO_CONCILIADO"/>
    <m/>
    <m/>
  </r>
  <r>
    <x v="26"/>
    <m/>
    <x v="26"/>
    <x v="38"/>
    <s v="T04552080001"/>
    <s v="DEV"/>
    <n v="455208"/>
    <m/>
    <s v="CONTABILIZACION ORDENES DE TRANSFERENCIA GRACOS"/>
    <m/>
    <m/>
    <m/>
    <m/>
    <m/>
    <m/>
    <n v="1578120.64"/>
    <n v="0"/>
    <s v="NO_CONCILIADO"/>
    <m/>
    <m/>
  </r>
  <r>
    <x v="26"/>
    <m/>
    <x v="26"/>
    <x v="38"/>
    <s v="T04552100001"/>
    <s v="DEV"/>
    <n v="455210"/>
    <m/>
    <s v="CONTABILIZACION ORDENES DE TRANSFERENCIA GRACOS"/>
    <m/>
    <m/>
    <m/>
    <m/>
    <m/>
    <m/>
    <n v="1578120.64"/>
    <n v="0"/>
    <s v="NO_CONCILIADO"/>
    <m/>
    <m/>
  </r>
  <r>
    <x v="26"/>
    <m/>
    <x v="26"/>
    <x v="38"/>
    <s v="T04552120001"/>
    <s v="DEV"/>
    <n v="455212"/>
    <m/>
    <s v="CONTABILIZACION ORDENES DE TRANSFERENCIA GRACOS"/>
    <m/>
    <m/>
    <m/>
    <m/>
    <m/>
    <m/>
    <n v="1578120.64"/>
    <n v="0"/>
    <s v="NO_CONCILIADO"/>
    <m/>
    <m/>
  </r>
  <r>
    <x v="26"/>
    <m/>
    <x v="26"/>
    <x v="38"/>
    <s v="T04552140001"/>
    <s v="DEV"/>
    <n v="455214"/>
    <m/>
    <s v="CONTABILIZACION ORDENES DE TRANSFERENCIA GRACOS"/>
    <m/>
    <m/>
    <m/>
    <m/>
    <m/>
    <m/>
    <n v="1578120.64"/>
    <n v="0"/>
    <s v="NO_CONCILIADO"/>
    <m/>
    <m/>
  </r>
  <r>
    <x v="26"/>
    <m/>
    <x v="26"/>
    <x v="38"/>
    <s v="T04552160001"/>
    <s v="DEV"/>
    <n v="455216"/>
    <m/>
    <s v="CONTABILIZACION ORDENES DE TRANSFERENCIA GRACOS"/>
    <m/>
    <m/>
    <m/>
    <m/>
    <m/>
    <m/>
    <n v="4334493.68"/>
    <n v="0"/>
    <s v="NO_CONCILIADO"/>
    <m/>
    <m/>
  </r>
  <r>
    <x v="26"/>
    <m/>
    <x v="26"/>
    <x v="38"/>
    <s v="T04552180001"/>
    <s v="DEV"/>
    <n v="455218"/>
    <m/>
    <s v="CONTABILIZACION ORDENES DE TRANSFERENCIA GRACOS"/>
    <m/>
    <m/>
    <m/>
    <m/>
    <m/>
    <m/>
    <n v="3671760.67"/>
    <n v="0"/>
    <s v="NO_CONCILIADO"/>
    <m/>
    <m/>
  </r>
  <r>
    <x v="26"/>
    <m/>
    <x v="26"/>
    <x v="38"/>
    <s v="T04552200001"/>
    <s v="DEV"/>
    <n v="455220"/>
    <m/>
    <s v="CONTABILIZACION ORDENES DE TRANSFERENCIA GRACOS"/>
    <m/>
    <m/>
    <m/>
    <m/>
    <m/>
    <m/>
    <n v="10084922.02"/>
    <n v="0"/>
    <s v="NO_CONCILIADO"/>
    <m/>
    <m/>
  </r>
  <r>
    <x v="26"/>
    <m/>
    <x v="26"/>
    <x v="38"/>
    <s v="T04552220001"/>
    <s v="DEV"/>
    <n v="455222"/>
    <m/>
    <s v="CONTABILIZACION ORDENES DE TRANSFERENCIA GRACOS"/>
    <m/>
    <m/>
    <m/>
    <m/>
    <m/>
    <m/>
    <n v="1855431.61"/>
    <n v="0"/>
    <s v="NO_CONCILIADO"/>
    <m/>
    <m/>
  </r>
  <r>
    <x v="26"/>
    <m/>
    <x v="26"/>
    <x v="38"/>
    <s v="T04552240001"/>
    <s v="DEV"/>
    <n v="455224"/>
    <m/>
    <s v="CONTABILIZACION ORDENES DE TRANSFERENCIA GRACOS"/>
    <m/>
    <m/>
    <m/>
    <m/>
    <m/>
    <m/>
    <n v="1084575.67"/>
    <n v="0"/>
    <s v="NO_CONCILIADO"/>
    <m/>
    <m/>
  </r>
  <r>
    <x v="26"/>
    <m/>
    <x v="26"/>
    <x v="38"/>
    <s v="T04552260001"/>
    <s v="DEV"/>
    <n v="455226"/>
    <m/>
    <s v="CONTABILIZACION ORDENES DE TRANSFERENCIA GRACOS"/>
    <m/>
    <m/>
    <m/>
    <m/>
    <m/>
    <m/>
    <n v="2978914.53"/>
    <n v="0"/>
    <s v="NO_CONCILIADO"/>
    <m/>
    <m/>
  </r>
  <r>
    <x v="26"/>
    <m/>
    <x v="26"/>
    <x v="38"/>
    <s v="T04552280001"/>
    <s v="DEV"/>
    <n v="455228"/>
    <m/>
    <s v="CONTABILIZACION ORDENES DE TRANSFERENCIA GRACOS"/>
    <m/>
    <m/>
    <m/>
    <m/>
    <m/>
    <m/>
    <n v="135376.41"/>
    <n v="0"/>
    <s v="NO_CONCILIADO"/>
    <m/>
    <m/>
  </r>
  <r>
    <x v="26"/>
    <m/>
    <x v="26"/>
    <x v="38"/>
    <s v="T04552300001"/>
    <s v="DEV"/>
    <n v="455230"/>
    <m/>
    <s v="CONTABILIZACION ORDENES DE TRANSFERENCIA GRACOS"/>
    <m/>
    <m/>
    <m/>
    <m/>
    <m/>
    <m/>
    <n v="413013.23"/>
    <n v="0"/>
    <s v="NO_CONCILIADO"/>
    <m/>
    <m/>
  </r>
  <r>
    <x v="26"/>
    <m/>
    <x v="26"/>
    <x v="38"/>
    <s v="T04552320001"/>
    <s v="DEV"/>
    <n v="455232"/>
    <m/>
    <s v="CONTABILIZACION ORDENES DE TRANSFERENCIA GRACOS"/>
    <m/>
    <m/>
    <m/>
    <m/>
    <m/>
    <m/>
    <n v="2291307.85"/>
    <n v="0"/>
    <s v="NO_CONCILIADO"/>
    <m/>
    <m/>
  </r>
  <r>
    <x v="26"/>
    <m/>
    <x v="26"/>
    <x v="38"/>
    <s v="T04552400001"/>
    <s v="DEV"/>
    <n v="455240"/>
    <m/>
    <s v="CONTABILIZACION ORDENES DE TRANSFERENCIA GRACOS"/>
    <m/>
    <m/>
    <m/>
    <m/>
    <m/>
    <m/>
    <n v="1787022.52"/>
    <n v="0"/>
    <s v="NO_CONCILIADO"/>
    <m/>
    <m/>
  </r>
  <r>
    <x v="26"/>
    <m/>
    <x v="26"/>
    <x v="38"/>
    <s v="T04552340001"/>
    <s v="DEV"/>
    <n v="455234"/>
    <m/>
    <s v="CONTABILIZACION ORDENES DE TRANSFERENCIA GRACOS"/>
    <m/>
    <m/>
    <m/>
    <m/>
    <m/>
    <m/>
    <n v="1513491"/>
    <n v="0"/>
    <s v="NO_CONCILIADO"/>
    <m/>
    <m/>
  </r>
  <r>
    <x v="26"/>
    <m/>
    <x v="26"/>
    <x v="38"/>
    <s v="T04552360001"/>
    <s v="DEV"/>
    <n v="455236"/>
    <m/>
    <s v="CONTABILIZACION ORDENES DE TRANSFERENCIA GRACOS"/>
    <m/>
    <m/>
    <m/>
    <m/>
    <m/>
    <m/>
    <n v="1355579.15"/>
    <n v="0"/>
    <s v="NO_CONCILIADO"/>
    <m/>
    <m/>
  </r>
  <r>
    <x v="26"/>
    <m/>
    <x v="26"/>
    <x v="38"/>
    <s v="T04552380001"/>
    <s v="DEV"/>
    <n v="455238"/>
    <m/>
    <s v="CONTABILIZACION ORDENES DE TRANSFERENCIA GRACOS"/>
    <m/>
    <m/>
    <m/>
    <m/>
    <m/>
    <m/>
    <n v="3521389.13"/>
    <n v="0"/>
    <s v="NO_CONCILIADO"/>
    <m/>
    <m/>
  </r>
  <r>
    <x v="26"/>
    <m/>
    <x v="26"/>
    <x v="38"/>
    <s v="T04552420001"/>
    <s v="DEV"/>
    <n v="455242"/>
    <m/>
    <s v="CONTABILIZACION ORDENES DE TRANSFERENCIA GRACOS"/>
    <m/>
    <m/>
    <m/>
    <m/>
    <m/>
    <m/>
    <n v="12043495.51"/>
    <n v="0"/>
    <s v="NO_CONCILIADO"/>
    <m/>
    <m/>
  </r>
  <r>
    <x v="26"/>
    <m/>
    <x v="26"/>
    <x v="38"/>
    <s v="T04552440001"/>
    <s v="DEV"/>
    <n v="455244"/>
    <m/>
    <s v="CONTABILIZACION ORDENES DE TRANSFERENCIA GRACOS"/>
    <m/>
    <m/>
    <m/>
    <m/>
    <m/>
    <m/>
    <n v="28761270.850000001"/>
    <n v="0"/>
    <s v="NO_CONCILIADO"/>
    <m/>
    <m/>
  </r>
  <r>
    <x v="26"/>
    <m/>
    <x v="26"/>
    <x v="38"/>
    <s v="T04552460001"/>
    <s v="DEV"/>
    <n v="455246"/>
    <m/>
    <s v="CONTABILIZACION ORDENES DE TRANSFERENCIA GRACOS"/>
    <m/>
    <m/>
    <m/>
    <m/>
    <m/>
    <m/>
    <n v="430.88"/>
    <n v="0"/>
    <s v="NO_CONCILIADO"/>
    <m/>
    <m/>
  </r>
  <r>
    <x v="26"/>
    <m/>
    <x v="26"/>
    <x v="38"/>
    <s v="T04552480001"/>
    <s v="DEV"/>
    <n v="455248"/>
    <m/>
    <s v="CONTABILIZACION ORDENES DE TRANSFERENCIA GRACOS"/>
    <m/>
    <m/>
    <m/>
    <m/>
    <m/>
    <m/>
    <n v="10520.77"/>
    <n v="0"/>
    <s v="NO_CONCILIADO"/>
    <m/>
    <m/>
  </r>
  <r>
    <x v="26"/>
    <m/>
    <x v="26"/>
    <x v="38"/>
    <s v="T04552500001"/>
    <s v="DEV"/>
    <n v="455250"/>
    <m/>
    <s v="CONTABILIZACION ORDENES DE TRANSFERENCIA GRACOS"/>
    <m/>
    <m/>
    <m/>
    <m/>
    <m/>
    <m/>
    <n v="4591.8100000000004"/>
    <n v="0"/>
    <s v="NO_CONCILIADO"/>
    <m/>
    <m/>
  </r>
  <r>
    <x v="26"/>
    <m/>
    <x v="26"/>
    <x v="38"/>
    <s v="T04552520001"/>
    <s v="DEV"/>
    <n v="455252"/>
    <m/>
    <s v="CONTABILIZACION ORDENES DE TRANSFERENCIA GRACOS"/>
    <m/>
    <m/>
    <m/>
    <m/>
    <m/>
    <m/>
    <n v="3718.33"/>
    <n v="0"/>
    <s v="NO_CONCILIADO"/>
    <m/>
    <m/>
  </r>
  <r>
    <x v="26"/>
    <m/>
    <x v="26"/>
    <x v="38"/>
    <s v="T04552540001"/>
    <s v="DEV"/>
    <n v="455254"/>
    <m/>
    <s v="CONTABILIZACION ORDENES DE TRANSFERENCIA GRACOS"/>
    <m/>
    <m/>
    <m/>
    <m/>
    <m/>
    <m/>
    <n v="35684.97"/>
    <n v="0"/>
    <s v="NO_CONCILIADO"/>
    <m/>
    <m/>
  </r>
  <r>
    <x v="26"/>
    <m/>
    <x v="26"/>
    <x v="38"/>
    <s v="T04552560001"/>
    <s v="DEV"/>
    <n v="455256"/>
    <m/>
    <s v="CONTABILIZACION ORDENES DE TRANSFERENCIA GRACOS"/>
    <m/>
    <m/>
    <m/>
    <m/>
    <m/>
    <m/>
    <n v="28896.65"/>
    <n v="0"/>
    <s v="NO_CONCILIADO"/>
    <m/>
    <m/>
  </r>
  <r>
    <x v="26"/>
    <m/>
    <x v="26"/>
    <x v="38"/>
    <s v="T04552580001"/>
    <s v="DEV"/>
    <n v="455258"/>
    <m/>
    <s v="CONTABILIZACION ORDENES DE TRANSFERENCIA GRACOS"/>
    <m/>
    <m/>
    <m/>
    <m/>
    <m/>
    <m/>
    <n v="28896.65"/>
    <n v="0"/>
    <s v="NO_CONCILIADO"/>
    <m/>
    <m/>
  </r>
  <r>
    <x v="26"/>
    <m/>
    <x v="26"/>
    <x v="38"/>
    <s v="T04552600001"/>
    <s v="DEV"/>
    <n v="455260"/>
    <m/>
    <s v="CONTABILIZACION ORDENES DE TRANSFERENCIA GRACOS"/>
    <m/>
    <m/>
    <m/>
    <m/>
    <m/>
    <m/>
    <n v="1162.8399999999999"/>
    <n v="0"/>
    <s v="NO_CONCILIADO"/>
    <m/>
    <m/>
  </r>
  <r>
    <x v="26"/>
    <m/>
    <x v="26"/>
    <x v="38"/>
    <s v="T04552620001"/>
    <s v="DEV"/>
    <n v="455262"/>
    <m/>
    <s v="CONTABILIZACION ORDENES DE TRANSFERENCIA GRACOS"/>
    <m/>
    <m/>
    <m/>
    <m/>
    <m/>
    <m/>
    <n v="9037.23"/>
    <n v="0"/>
    <s v="NO_CONCILIADO"/>
    <m/>
    <m/>
  </r>
  <r>
    <x v="26"/>
    <m/>
    <x v="26"/>
    <x v="38"/>
    <s v="T04552640001"/>
    <s v="DEV"/>
    <n v="455264"/>
    <m/>
    <s v="CONTABILIZACION ORDENES DE TRANSFERENCIA GRACOS"/>
    <m/>
    <m/>
    <m/>
    <m/>
    <m/>
    <m/>
    <n v="4334493.68"/>
    <n v="0"/>
    <s v="NO_CONCILIADO"/>
    <m/>
    <m/>
  </r>
  <r>
    <x v="26"/>
    <m/>
    <x v="26"/>
    <x v="38"/>
    <s v="T04552660001"/>
    <s v="DEV"/>
    <n v="455266"/>
    <m/>
    <s v="CONTABILIZACION ORDENES DE TRANSFERENCIA GRACOS"/>
    <m/>
    <m/>
    <m/>
    <m/>
    <m/>
    <m/>
    <n v="4334493.68"/>
    <n v="0"/>
    <s v="NO_CONCILIADO"/>
    <m/>
    <m/>
  </r>
  <r>
    <x v="26"/>
    <m/>
    <x v="26"/>
    <x v="38"/>
    <s v="T04552680001"/>
    <s v="DEV"/>
    <n v="455268"/>
    <m/>
    <s v="CONTABILIZACION ORDENES DE TRANSFERENCIA GRACOS"/>
    <m/>
    <m/>
    <m/>
    <m/>
    <m/>
    <m/>
    <n v="4334493.68"/>
    <n v="0"/>
    <s v="NO_CONCILIADO"/>
    <m/>
    <m/>
  </r>
  <r>
    <x v="26"/>
    <m/>
    <x v="26"/>
    <x v="38"/>
    <s v="T04552700001"/>
    <s v="DEV"/>
    <n v="455270"/>
    <m/>
    <s v="CONTABILIZACION ORDENES DE TRANSFERENCIA GRACOS"/>
    <m/>
    <m/>
    <m/>
    <m/>
    <m/>
    <m/>
    <n v="4334493.68"/>
    <n v="0"/>
    <s v="NO_CONCILIADO"/>
    <m/>
    <m/>
  </r>
  <r>
    <x v="26"/>
    <m/>
    <x v="26"/>
    <x v="38"/>
    <s v="T04552720001"/>
    <s v="DEV"/>
    <n v="455272"/>
    <m/>
    <s v="CONTABILIZACION ORDENES DE TRANSFERENCIA GRACOS"/>
    <m/>
    <m/>
    <m/>
    <m/>
    <m/>
    <m/>
    <n v="3671760.67"/>
    <n v="0"/>
    <s v="NO_CONCILIADO"/>
    <m/>
    <m/>
  </r>
  <r>
    <x v="26"/>
    <m/>
    <x v="26"/>
    <x v="38"/>
    <s v="T04552740001"/>
    <s v="DEV"/>
    <n v="455274"/>
    <m/>
    <s v="CONTABILIZACION ORDENES DE TRANSFERENCIA GRACOS"/>
    <m/>
    <m/>
    <m/>
    <m/>
    <m/>
    <m/>
    <n v="3671760.67"/>
    <n v="0"/>
    <s v="NO_CONCILIADO"/>
    <m/>
    <m/>
  </r>
  <r>
    <x v="26"/>
    <m/>
    <x v="26"/>
    <x v="38"/>
    <s v="T04552760001"/>
    <s v="DEV"/>
    <n v="455276"/>
    <m/>
    <s v="CONTABILIZACION ORDENES DE TRANSFERENCIA GRACOS"/>
    <m/>
    <m/>
    <m/>
    <m/>
    <m/>
    <m/>
    <n v="3671760.67"/>
    <n v="0"/>
    <s v="NO_CONCILIADO"/>
    <m/>
    <m/>
  </r>
  <r>
    <x v="26"/>
    <m/>
    <x v="26"/>
    <x v="38"/>
    <s v="T04552780001"/>
    <s v="DEV"/>
    <n v="455278"/>
    <m/>
    <s v="CONTABILIZACION ORDENES DE TRANSFERENCIA GRACOS"/>
    <m/>
    <m/>
    <m/>
    <m/>
    <m/>
    <m/>
    <n v="3671760.67"/>
    <n v="0"/>
    <s v="NO_CONCILIADO"/>
    <m/>
    <m/>
  </r>
  <r>
    <x v="26"/>
    <m/>
    <x v="26"/>
    <x v="38"/>
    <s v="T04552800001"/>
    <s v="DEV"/>
    <n v="455280"/>
    <m/>
    <s v="CONTABILIZACION ORDENES DE TRANSFERENCIA GRACOS"/>
    <m/>
    <m/>
    <m/>
    <m/>
    <m/>
    <m/>
    <n v="10084922.02"/>
    <n v="0"/>
    <s v="NO_CONCILIADO"/>
    <m/>
    <m/>
  </r>
  <r>
    <x v="26"/>
    <m/>
    <x v="26"/>
    <x v="38"/>
    <s v="T04552820001"/>
    <s v="DEV"/>
    <n v="455282"/>
    <m/>
    <s v="CONTABILIZACION ORDENES DE TRANSFERENCIA GRACOS"/>
    <m/>
    <m/>
    <m/>
    <m/>
    <m/>
    <m/>
    <n v="10084922.02"/>
    <n v="0"/>
    <s v="NO_CONCILIADO"/>
    <m/>
    <m/>
  </r>
  <r>
    <x v="26"/>
    <m/>
    <x v="26"/>
    <x v="38"/>
    <s v="T04552840001"/>
    <s v="DEV"/>
    <n v="455284"/>
    <m/>
    <s v="CONTABILIZACION ORDENES DE TRANSFERENCIA GRACOS"/>
    <m/>
    <m/>
    <m/>
    <m/>
    <m/>
    <m/>
    <n v="10084922.02"/>
    <n v="0"/>
    <s v="NO_CONCILIADO"/>
    <m/>
    <m/>
  </r>
  <r>
    <x v="26"/>
    <m/>
    <x v="26"/>
    <x v="38"/>
    <s v="T04552860001"/>
    <s v="DEV"/>
    <n v="455286"/>
    <m/>
    <s v="CONTABILIZACION ORDENES DE TRANSFERENCIA GRACOS"/>
    <m/>
    <m/>
    <m/>
    <m/>
    <m/>
    <m/>
    <n v="10084922.02"/>
    <n v="0"/>
    <s v="NO_CONCILIADO"/>
    <m/>
    <m/>
  </r>
  <r>
    <x v="26"/>
    <m/>
    <x v="26"/>
    <x v="38"/>
    <s v="T04552880001"/>
    <s v="DEV"/>
    <n v="455288"/>
    <m/>
    <s v="CONTABILIZACION ORDENES DE TRANSFERENCIA GRACOS"/>
    <m/>
    <m/>
    <m/>
    <m/>
    <m/>
    <m/>
    <n v="1855431.61"/>
    <n v="0"/>
    <s v="NO_CONCILIADO"/>
    <m/>
    <m/>
  </r>
  <r>
    <x v="26"/>
    <m/>
    <x v="26"/>
    <x v="38"/>
    <s v="T04552900001"/>
    <s v="DEV"/>
    <n v="455290"/>
    <m/>
    <s v="CONTABILIZACION ORDENES DE TRANSFERENCIA GRACOS"/>
    <m/>
    <m/>
    <m/>
    <m/>
    <m/>
    <m/>
    <n v="1855431.61"/>
    <n v="0"/>
    <s v="NO_CONCILIADO"/>
    <m/>
    <m/>
  </r>
  <r>
    <x v="26"/>
    <m/>
    <x v="26"/>
    <x v="38"/>
    <s v="T04552920001"/>
    <s v="DEV"/>
    <n v="455292"/>
    <m/>
    <s v="CONTABILIZACION ORDENES DE TRANSFERENCIA GRACOS"/>
    <m/>
    <m/>
    <m/>
    <m/>
    <m/>
    <m/>
    <n v="1855431.61"/>
    <n v="0"/>
    <s v="NO_CONCILIADO"/>
    <m/>
    <m/>
  </r>
  <r>
    <x v="26"/>
    <m/>
    <x v="26"/>
    <x v="38"/>
    <s v="T04552940001"/>
    <s v="DEV"/>
    <n v="455294"/>
    <m/>
    <s v="CONTABILIZACION ORDENES DE TRANSFERENCIA GRACOS"/>
    <m/>
    <m/>
    <m/>
    <m/>
    <m/>
    <m/>
    <n v="1855431.61"/>
    <n v="0"/>
    <s v="NO_CONCILIADO"/>
    <m/>
    <m/>
  </r>
  <r>
    <x v="26"/>
    <m/>
    <x v="26"/>
    <x v="38"/>
    <s v="T04552960001"/>
    <s v="DEV"/>
    <n v="455296"/>
    <m/>
    <s v="CONTABILIZACION ORDENES DE TRANSFERENCIA GRACOS"/>
    <m/>
    <m/>
    <m/>
    <m/>
    <m/>
    <m/>
    <n v="64629.64"/>
    <n v="0"/>
    <s v="NO_CONCILIADO"/>
    <m/>
    <m/>
  </r>
  <r>
    <x v="26"/>
    <m/>
    <x v="26"/>
    <x v="38"/>
    <s v="T04552980001"/>
    <s v="DEV"/>
    <n v="455298"/>
    <m/>
    <s v="CONTABILIZACION ORDENES DE TRANSFERENCIA GRACOS"/>
    <m/>
    <m/>
    <m/>
    <m/>
    <m/>
    <m/>
    <n v="1948851.23"/>
    <n v="0"/>
    <s v="NO_CONCILIADO"/>
    <m/>
    <m/>
  </r>
  <r>
    <x v="26"/>
    <m/>
    <x v="26"/>
    <x v="38"/>
    <s v="T04553000001"/>
    <s v="DEV"/>
    <n v="455300"/>
    <m/>
    <s v="CONTABILIZACION ORDENES DE TRANSFERENCIA GRACOS"/>
    <m/>
    <m/>
    <m/>
    <m/>
    <m/>
    <m/>
    <n v="58184.74"/>
    <n v="0"/>
    <s v="NO_CONCILIADO"/>
    <m/>
    <m/>
  </r>
  <r>
    <x v="26"/>
    <m/>
    <x v="26"/>
    <x v="38"/>
    <s v="T04553080001"/>
    <s v="DEV"/>
    <n v="455308"/>
    <m/>
    <s v="CONTABILIZACION ORDENES DE TRANSFERENCIA GRACOS"/>
    <m/>
    <m/>
    <m/>
    <m/>
    <m/>
    <m/>
    <n v="2523446.13"/>
    <n v="0"/>
    <s v="NO_CONCILIADO"/>
    <m/>
    <m/>
  </r>
  <r>
    <x v="26"/>
    <m/>
    <x v="26"/>
    <x v="38"/>
    <s v="T04553020001"/>
    <s v="DEV"/>
    <n v="455302"/>
    <m/>
    <s v="CONTABILIZACION ORDENES DE TRANSFERENCIA GRACOS"/>
    <m/>
    <m/>
    <m/>
    <m/>
    <m/>
    <m/>
    <n v="159811.18"/>
    <n v="0"/>
    <s v="NO_CONCILIADO"/>
    <m/>
    <m/>
  </r>
  <r>
    <x v="26"/>
    <m/>
    <x v="26"/>
    <x v="38"/>
    <s v="T04553040001"/>
    <s v="DEV"/>
    <n v="455304"/>
    <m/>
    <s v="CONTABILIZACION ORDENES DE TRANSFERENCIA GRACOS"/>
    <m/>
    <m/>
    <m/>
    <m/>
    <m/>
    <m/>
    <n v="5352748.93"/>
    <n v="0"/>
    <s v="NO_CONCILIADO"/>
    <m/>
    <m/>
  </r>
  <r>
    <x v="26"/>
    <m/>
    <x v="26"/>
    <x v="38"/>
    <s v="T04553060001"/>
    <s v="DEV"/>
    <n v="455306"/>
    <m/>
    <s v="CONTABILIZACION ORDENES DE TRANSFERENCIA GRACOS"/>
    <m/>
    <m/>
    <m/>
    <m/>
    <m/>
    <m/>
    <n v="177512.86"/>
    <n v="0"/>
    <s v="NO_CONCILIADO"/>
    <m/>
    <m/>
  </r>
  <r>
    <x v="26"/>
    <m/>
    <x v="26"/>
    <x v="38"/>
    <s v="T04553100001"/>
    <s v="DEV"/>
    <n v="455310"/>
    <m/>
    <s v="CONTABILIZACION ORDENES DE TRANSFERENCIA GRACOS"/>
    <m/>
    <m/>
    <m/>
    <m/>
    <m/>
    <m/>
    <n v="4534327.26"/>
    <n v="0"/>
    <s v="NO_CONCILIADO"/>
    <m/>
    <m/>
  </r>
  <r>
    <x v="26"/>
    <m/>
    <x v="26"/>
    <x v="38"/>
    <s v="T04553120001"/>
    <s v="DEV"/>
    <n v="455312"/>
    <m/>
    <s v="CONTABILIZACION ORDENES DE TRANSFERENCIA GRACOS"/>
    <m/>
    <m/>
    <m/>
    <m/>
    <m/>
    <m/>
    <n v="150371.60999999999"/>
    <n v="0"/>
    <s v="NO_CONCILIADO"/>
    <m/>
    <m/>
  </r>
  <r>
    <x v="26"/>
    <m/>
    <x v="26"/>
    <x v="38"/>
    <s v="T04553140001"/>
    <s v="DEV"/>
    <n v="455314"/>
    <m/>
    <s v="CONTABILIZACION ORDENES DE TRANSFERENCIA GRACOS"/>
    <m/>
    <m/>
    <m/>
    <m/>
    <m/>
    <m/>
    <n v="12454062.460000001"/>
    <n v="0"/>
    <s v="NO_CONCILIADO"/>
    <m/>
    <m/>
  </r>
  <r>
    <x v="26"/>
    <m/>
    <x v="26"/>
    <x v="38"/>
    <s v="T04553160001"/>
    <s v="DEV"/>
    <n v="455316"/>
    <m/>
    <s v="CONTABILIZACION ORDENES DE TRANSFERENCIA GRACOS"/>
    <m/>
    <m/>
    <m/>
    <m/>
    <m/>
    <m/>
    <n v="371827.23"/>
    <n v="0"/>
    <s v="NO_CONCILIADO"/>
    <m/>
    <m/>
  </r>
  <r>
    <x v="26"/>
    <m/>
    <x v="26"/>
    <x v="38"/>
    <s v="T04553180001"/>
    <s v="DEV"/>
    <n v="455318"/>
    <m/>
    <s v="CONTABILIZACION ORDENES DE TRANSFERENCIA GRACOS"/>
    <m/>
    <m/>
    <m/>
    <m/>
    <m/>
    <m/>
    <n v="6930941.1799999997"/>
    <n v="0"/>
    <s v="NO_CONCILIADO"/>
    <m/>
    <m/>
  </r>
  <r>
    <x v="26"/>
    <m/>
    <x v="26"/>
    <x v="38"/>
    <s v="T04553200001"/>
    <s v="DEV"/>
    <n v="455320"/>
    <m/>
    <s v="CONTABILIZACION ORDENES DE TRANSFERENCIA GRACOS"/>
    <m/>
    <m/>
    <m/>
    <m/>
    <m/>
    <m/>
    <n v="68409.09"/>
    <n v="0"/>
    <s v="NO_CONCILIADO"/>
    <m/>
    <m/>
  </r>
  <r>
    <x v="26"/>
    <m/>
    <x v="26"/>
    <x v="38"/>
    <s v="T04553220001"/>
    <s v="DEV"/>
    <n v="455322"/>
    <m/>
    <s v="CONTABILIZACION ORDENES DE TRANSFERENCIA GRACOS"/>
    <m/>
    <m/>
    <m/>
    <m/>
    <m/>
    <m/>
    <n v="75986.509999999995"/>
    <n v="0"/>
    <s v="NO_CONCILIADO"/>
    <m/>
    <m/>
  </r>
  <r>
    <x v="26"/>
    <m/>
    <x v="26"/>
    <x v="38"/>
    <s v="T04553240001"/>
    <s v="DEV"/>
    <n v="455324"/>
    <m/>
    <s v="CONTABILIZACION ORDENES DE TRANSFERENCIA GRACOS"/>
    <m/>
    <m/>
    <m/>
    <m/>
    <m/>
    <m/>
    <n v="1275159.78"/>
    <n v="0"/>
    <s v="NO_CONCILIADO"/>
    <m/>
    <m/>
  </r>
  <r>
    <x v="26"/>
    <m/>
    <x v="26"/>
    <x v="38"/>
    <s v="T04553260001"/>
    <s v="DEV"/>
    <n v="455326"/>
    <m/>
    <s v="CONTABILIZACION ORDENES DE TRANSFERENCIA GRACOS"/>
    <m/>
    <m/>
    <m/>
    <m/>
    <m/>
    <m/>
    <n v="493544.96000000002"/>
    <n v="0"/>
    <s v="NO_CONCILIADO"/>
    <m/>
    <m/>
  </r>
  <r>
    <x v="26"/>
    <m/>
    <x v="26"/>
    <x v="38"/>
    <s v="T04553280001"/>
    <s v="DEV"/>
    <n v="455328"/>
    <m/>
    <s v="CONTABILIZACION ORDENES DE TRANSFERENCIA GRACOS"/>
    <m/>
    <m/>
    <m/>
    <m/>
    <m/>
    <m/>
    <n v="1519935.9"/>
    <n v="0"/>
    <s v="NO_CONCILIADO"/>
    <m/>
    <m/>
  </r>
  <r>
    <x v="26"/>
    <m/>
    <x v="26"/>
    <x v="38"/>
    <s v="T04553300001"/>
    <s v="DEV"/>
    <n v="455330"/>
    <m/>
    <s v="CONTABILIZACION ORDENES DE TRANSFERENCIA GRACOS"/>
    <m/>
    <m/>
    <m/>
    <m/>
    <m/>
    <m/>
    <n v="4174682.57"/>
    <n v="0"/>
    <s v="NO_CONCILIADO"/>
    <m/>
    <m/>
  </r>
  <r>
    <x v="26"/>
    <m/>
    <x v="26"/>
    <x v="38"/>
    <s v="T04553320001"/>
    <s v="DEV"/>
    <n v="455332"/>
    <m/>
    <s v="CONTABILIZACION ORDENES DE TRANSFERENCIA GRACOS"/>
    <m/>
    <m/>
    <m/>
    <m/>
    <m/>
    <m/>
    <n v="4156980.89"/>
    <n v="0"/>
    <s v="NO_CONCILIADO"/>
    <m/>
    <m/>
  </r>
  <r>
    <x v="26"/>
    <m/>
    <x v="26"/>
    <x v="38"/>
    <s v="T04553340001"/>
    <s v="DEV"/>
    <n v="455334"/>
    <m/>
    <s v="CONTABILIZACION ORDENES DE TRANSFERENCIA GRACOS"/>
    <m/>
    <m/>
    <m/>
    <m/>
    <m/>
    <m/>
    <n v="3536384.26"/>
    <n v="0"/>
    <s v="NO_CONCILIADO"/>
    <m/>
    <m/>
  </r>
  <r>
    <x v="26"/>
    <m/>
    <x v="26"/>
    <x v="38"/>
    <s v="T04553360001"/>
    <s v="DEV"/>
    <n v="455336"/>
    <m/>
    <s v="CONTABILIZACION ORDENES DE TRANSFERENCIA GRACOS"/>
    <m/>
    <m/>
    <m/>
    <m/>
    <m/>
    <m/>
    <n v="1148314.6100000001"/>
    <n v="0"/>
    <s v="NO_CONCILIADO"/>
    <m/>
    <m/>
  </r>
  <r>
    <x v="26"/>
    <m/>
    <x v="26"/>
    <x v="38"/>
    <s v="T04553380001"/>
    <s v="DEV"/>
    <n v="455338"/>
    <m/>
    <s v="CONTABILIZACION ORDENES DE TRANSFERENCIA GRACOS"/>
    <m/>
    <m/>
    <m/>
    <m/>
    <m/>
    <m/>
    <n v="9671908.7899999991"/>
    <n v="0"/>
    <s v="NO_CONCILIADO"/>
    <m/>
    <m/>
  </r>
  <r>
    <x v="26"/>
    <m/>
    <x v="26"/>
    <x v="38"/>
    <s v="T04553400001"/>
    <s v="DEV"/>
    <n v="455340"/>
    <m/>
    <s v="CONTABILIZACION ORDENES DE TRANSFERENCIA GRACOS"/>
    <m/>
    <m/>
    <m/>
    <m/>
    <m/>
    <m/>
    <n v="3153980.9"/>
    <n v="0"/>
    <s v="NO_CONCILIADO"/>
    <m/>
    <m/>
  </r>
  <r>
    <x v="26"/>
    <m/>
    <x v="26"/>
    <x v="38"/>
    <s v="T04553420001"/>
    <s v="DEV"/>
    <n v="455342"/>
    <m/>
    <s v="CONTABILIZACION ORDENES DE TRANSFERENCIA GRACOS"/>
    <m/>
    <m/>
    <m/>
    <m/>
    <m/>
    <m/>
    <n v="9713094.7899999991"/>
    <n v="0"/>
    <s v="NO_CONCILIADO"/>
    <m/>
    <m/>
  </r>
  <r>
    <x v="26"/>
    <m/>
    <x v="26"/>
    <x v="38"/>
    <s v="T04553440001"/>
    <s v="DEV"/>
    <n v="455344"/>
    <m/>
    <s v="CONTABILIZACION ORDENES DE TRANSFERENCIA GRACOS"/>
    <m/>
    <m/>
    <m/>
    <m/>
    <m/>
    <m/>
    <n v="1779445.1"/>
    <n v="0"/>
    <s v="NO_CONCILIADO"/>
    <m/>
    <m/>
  </r>
  <r>
    <x v="26"/>
    <m/>
    <x v="26"/>
    <x v="38"/>
    <s v="T04553460001"/>
    <s v="DEV"/>
    <n v="455346"/>
    <m/>
    <s v="CONTABILIZACION ORDENES DE TRANSFERENCIA GRACOS"/>
    <m/>
    <m/>
    <m/>
    <m/>
    <m/>
    <m/>
    <n v="580271.82999999996"/>
    <n v="0"/>
    <s v="NO_CONCILIADO"/>
    <m/>
    <m/>
  </r>
  <r>
    <x v="26"/>
    <m/>
    <x v="26"/>
    <x v="38"/>
    <s v="T04553480001"/>
    <s v="DEV"/>
    <n v="455348"/>
    <m/>
    <s v="CONTABILIZACION ORDENES DE TRANSFERENCIA GRACOS"/>
    <m/>
    <m/>
    <m/>
    <m/>
    <m/>
    <m/>
    <n v="11808492.01"/>
    <n v="0"/>
    <s v="NO_CONCILIADO"/>
    <m/>
    <m/>
  </r>
  <r>
    <x v="26"/>
    <m/>
    <x v="26"/>
    <x v="38"/>
    <s v="T04553500001"/>
    <s v="DEV"/>
    <n v="455350"/>
    <m/>
    <s v="CONTABILIZACION ORDENES DE TRANSFERENCIA GRACOS"/>
    <m/>
    <m/>
    <m/>
    <m/>
    <m/>
    <m/>
    <n v="15142538.789999999"/>
    <n v="0"/>
    <s v="NO_CONCILIADO"/>
    <m/>
    <m/>
  </r>
  <r>
    <x v="26"/>
    <m/>
    <x v="26"/>
    <x v="38"/>
    <s v="T04553520001"/>
    <s v="DEV"/>
    <n v="455352"/>
    <m/>
    <s v="CONTABILIZACION ORDENES DE TRANSFERENCIA GRACOS"/>
    <m/>
    <m/>
    <m/>
    <m/>
    <m/>
    <m/>
    <n v="5832123.0499999998"/>
    <n v="0"/>
    <s v="NO_CONCILIADO"/>
    <m/>
    <m/>
  </r>
  <r>
    <x v="26"/>
    <m/>
    <x v="26"/>
    <x v="38"/>
    <s v="T04553540001"/>
    <s v="DEV"/>
    <n v="455354"/>
    <m/>
    <s v="CONTABILIZACION ORDENES DE TRANSFERENCIA GRACOS"/>
    <m/>
    <m/>
    <m/>
    <m/>
    <m/>
    <m/>
    <n v="66917890.130000003"/>
    <n v="0"/>
    <s v="NO_CONCILIADO"/>
    <m/>
    <m/>
  </r>
  <r>
    <x v="26"/>
    <m/>
    <x v="26"/>
    <x v="38"/>
    <s v="T04553560001"/>
    <s v="DEV"/>
    <n v="455356"/>
    <m/>
    <s v="CONTABILIZACION ORDENES DE TRANSFERENCIA GRACOS"/>
    <m/>
    <m/>
    <m/>
    <m/>
    <m/>
    <m/>
    <n v="5176287.43"/>
    <n v="0"/>
    <s v="NO_CONCILIADO"/>
    <m/>
    <m/>
  </r>
  <r>
    <x v="26"/>
    <m/>
    <x v="26"/>
    <x v="38"/>
    <s v="T04553580001"/>
    <s v="DEV"/>
    <n v="455358"/>
    <m/>
    <s v="CONTABILIZACION ORDENES DE TRANSFERENCIA GRACOS"/>
    <m/>
    <m/>
    <m/>
    <m/>
    <m/>
    <m/>
    <n v="7230.51"/>
    <n v="0"/>
    <s v="NO_CONCILIADO"/>
    <m/>
    <m/>
  </r>
  <r>
    <x v="26"/>
    <m/>
    <x v="26"/>
    <x v="38"/>
    <s v="T04553600001"/>
    <s v="DEV"/>
    <n v="455360"/>
    <m/>
    <s v="CONTABILIZACION ORDENES DE TRANSFERENCIA GRACOS"/>
    <m/>
    <m/>
    <m/>
    <m/>
    <m/>
    <m/>
    <n v="12992.36"/>
    <n v="0"/>
    <s v="NO_CONCILIADO"/>
    <m/>
    <m/>
  </r>
  <r>
    <x v="26"/>
    <m/>
    <x v="26"/>
    <x v="38"/>
    <s v="T04553620001"/>
    <s v="DEV"/>
    <n v="455362"/>
    <m/>
    <s v="CONTABILIZACION ORDENES DE TRANSFERENCIA GRACOS"/>
    <m/>
    <m/>
    <m/>
    <m/>
    <m/>
    <m/>
    <n v="387.86"/>
    <n v="0"/>
    <s v="NO_CONCILIADO"/>
    <m/>
    <m/>
  </r>
  <r>
    <x v="26"/>
    <m/>
    <x v="26"/>
    <x v="38"/>
    <s v="T04553640001"/>
    <s v="DEV"/>
    <n v="455364"/>
    <m/>
    <s v="CONTABILIZACION ORDENES DE TRANSFERENCIA GRACOS"/>
    <m/>
    <m/>
    <m/>
    <m/>
    <m/>
    <m/>
    <n v="10520.77"/>
    <n v="0"/>
    <s v="NO_CONCILIADO"/>
    <m/>
    <m/>
  </r>
  <r>
    <x v="26"/>
    <m/>
    <x v="26"/>
    <x v="38"/>
    <s v="T04553660001"/>
    <s v="DEV"/>
    <n v="455366"/>
    <m/>
    <s v="CONTABILIZACION ORDENES DE TRANSFERENCIA GRACOS"/>
    <m/>
    <m/>
    <m/>
    <m/>
    <m/>
    <m/>
    <n v="10520.77"/>
    <n v="0"/>
    <s v="NO_CONCILIADO"/>
    <m/>
    <m/>
  </r>
  <r>
    <x v="26"/>
    <m/>
    <x v="26"/>
    <x v="38"/>
    <s v="T04553680001"/>
    <s v="DEV"/>
    <n v="455368"/>
    <m/>
    <s v="CONTABILIZACION ORDENES DE TRANSFERENCIA GRACOS"/>
    <m/>
    <m/>
    <m/>
    <m/>
    <m/>
    <m/>
    <n v="10520.77"/>
    <n v="0"/>
    <s v="NO_CONCILIADO"/>
    <m/>
    <m/>
  </r>
  <r>
    <x v="26"/>
    <m/>
    <x v="26"/>
    <x v="38"/>
    <s v="T04553760001"/>
    <s v="DEV"/>
    <n v="455376"/>
    <m/>
    <s v="CONTABILIZACION ORDENES DE TRANSFERENCIA GRACOS"/>
    <m/>
    <m/>
    <m/>
    <m/>
    <m/>
    <m/>
    <n v="152.29"/>
    <n v="0"/>
    <s v="NO_CONCILIADO"/>
    <m/>
    <m/>
  </r>
  <r>
    <x v="26"/>
    <m/>
    <x v="26"/>
    <x v="38"/>
    <s v="T04553700001"/>
    <s v="DEV"/>
    <n v="455370"/>
    <m/>
    <s v="CONTABILIZACION ORDENES DE TRANSFERENCIA GRACOS"/>
    <m/>
    <m/>
    <m/>
    <m/>
    <m/>
    <m/>
    <n v="10520.77"/>
    <n v="0"/>
    <s v="NO_CONCILIADO"/>
    <m/>
    <m/>
  </r>
  <r>
    <x v="26"/>
    <m/>
    <x v="26"/>
    <x v="38"/>
    <s v="T04553720001"/>
    <s v="DEV"/>
    <n v="455372"/>
    <m/>
    <s v="CONTABILIZACION ORDENES DE TRANSFERENCIA GRACOS"/>
    <m/>
    <m/>
    <m/>
    <m/>
    <m/>
    <m/>
    <n v="191741.8"/>
    <n v="0"/>
    <s v="NO_CONCILIADO"/>
    <m/>
    <m/>
  </r>
  <r>
    <x v="26"/>
    <m/>
    <x v="26"/>
    <x v="38"/>
    <s v="T04553740001"/>
    <s v="DEV"/>
    <n v="455374"/>
    <m/>
    <s v="CONTABILIZACION ORDENES DE TRANSFERENCIA GRACOS"/>
    <m/>
    <m/>
    <m/>
    <m/>
    <m/>
    <m/>
    <n v="2555.42"/>
    <n v="0"/>
    <s v="NO_CONCILIADO"/>
    <m/>
    <m/>
  </r>
  <r>
    <x v="26"/>
    <m/>
    <x v="26"/>
    <x v="38"/>
    <s v="T04553780001"/>
    <s v="DEV"/>
    <n v="455378"/>
    <m/>
    <s v="CONTABILIZACION ORDENES DE TRANSFERENCIA GRACOS"/>
    <m/>
    <m/>
    <m/>
    <m/>
    <m/>
    <m/>
    <n v="137.06"/>
    <n v="0"/>
    <s v="NO_CONCILIADO"/>
    <m/>
    <m/>
  </r>
  <r>
    <x v="26"/>
    <m/>
    <x v="26"/>
    <x v="38"/>
    <s v="T04553800001"/>
    <s v="DEV"/>
    <n v="455380"/>
    <m/>
    <s v="CONTABILIZACION ORDENES DE TRANSFERENCIA GRACOS"/>
    <m/>
    <m/>
    <m/>
    <m/>
    <m/>
    <m/>
    <n v="3718.33"/>
    <n v="0"/>
    <s v="NO_CONCILIADO"/>
    <m/>
    <m/>
  </r>
  <r>
    <x v="26"/>
    <m/>
    <x v="26"/>
    <x v="38"/>
    <s v="T04553820001"/>
    <s v="DEV"/>
    <n v="455382"/>
    <m/>
    <s v="CONTABILIZACION ORDENES DE TRANSFERENCIA GRACOS"/>
    <m/>
    <m/>
    <m/>
    <m/>
    <m/>
    <m/>
    <n v="3718.33"/>
    <n v="0"/>
    <s v="NO_CONCILIADO"/>
    <m/>
    <m/>
  </r>
  <r>
    <x v="26"/>
    <m/>
    <x v="26"/>
    <x v="38"/>
    <s v="T04553840001"/>
    <s v="DEV"/>
    <n v="455384"/>
    <m/>
    <s v="CONTABILIZACION ORDENES DE TRANSFERENCIA GRACOS"/>
    <m/>
    <m/>
    <m/>
    <m/>
    <m/>
    <m/>
    <n v="3718.33"/>
    <n v="0"/>
    <s v="NO_CONCILIADO"/>
    <m/>
    <m/>
  </r>
  <r>
    <x v="26"/>
    <m/>
    <x v="26"/>
    <x v="38"/>
    <s v="T04553860001"/>
    <s v="DEV"/>
    <n v="455386"/>
    <m/>
    <s v="CONTABILIZACION ORDENES DE TRANSFERENCIA GRACOS"/>
    <m/>
    <m/>
    <m/>
    <m/>
    <m/>
    <m/>
    <n v="3718.33"/>
    <n v="0"/>
    <s v="NO_CONCILIADO"/>
    <m/>
    <m/>
  </r>
  <r>
    <x v="26"/>
    <m/>
    <x v="26"/>
    <x v="38"/>
    <s v="T04553880001"/>
    <s v="DEV"/>
    <n v="455388"/>
    <m/>
    <s v="CONTABILIZACION ORDENES DE TRANSFERENCIA GRACOS"/>
    <m/>
    <m/>
    <m/>
    <m/>
    <m/>
    <m/>
    <n v="19859.43"/>
    <n v="0"/>
    <s v="NO_CONCILIADO"/>
    <m/>
    <m/>
  </r>
  <r>
    <x v="26"/>
    <m/>
    <x v="26"/>
    <x v="38"/>
    <s v="T04553900001"/>
    <s v="DEV"/>
    <n v="455390"/>
    <m/>
    <s v="CONTABILIZACION ORDENES DE TRANSFERENCIA GRACOS"/>
    <m/>
    <m/>
    <m/>
    <m/>
    <m/>
    <m/>
    <n v="1183.42"/>
    <n v="0"/>
    <s v="NO_CONCILIADO"/>
    <m/>
    <m/>
  </r>
  <r>
    <x v="26"/>
    <m/>
    <x v="26"/>
    <x v="38"/>
    <s v="T04553920001"/>
    <s v="DEV"/>
    <n v="455392"/>
    <m/>
    <s v="CONTABILIZACION ORDENES DE TRANSFERENCIA GRACOS"/>
    <m/>
    <m/>
    <m/>
    <m/>
    <m/>
    <m/>
    <n v="1065.43"/>
    <n v="0"/>
    <s v="NO_CONCILIADO"/>
    <m/>
    <m/>
  </r>
  <r>
    <x v="26"/>
    <m/>
    <x v="26"/>
    <x v="38"/>
    <s v="T04553940001"/>
    <s v="DEV"/>
    <n v="455394"/>
    <m/>
    <s v="CONTABILIZACION ORDENES DE TRANSFERENCIA GRACOS"/>
    <m/>
    <m/>
    <m/>
    <m/>
    <m/>
    <m/>
    <n v="28896.65"/>
    <n v="0"/>
    <s v="NO_CONCILIADO"/>
    <m/>
    <m/>
  </r>
  <r>
    <x v="26"/>
    <m/>
    <x v="26"/>
    <x v="38"/>
    <s v="T04553960001"/>
    <s v="DEV"/>
    <n v="455396"/>
    <m/>
    <s v="CONTABILIZACION ORDENES DE TRANSFERENCIA GRACOS"/>
    <m/>
    <m/>
    <m/>
    <m/>
    <m/>
    <m/>
    <n v="28896.65"/>
    <n v="0"/>
    <s v="NO_CONCILIADO"/>
    <m/>
    <m/>
  </r>
  <r>
    <x v="26"/>
    <m/>
    <x v="26"/>
    <x v="38"/>
    <s v="T04553980001"/>
    <s v="DEV"/>
    <n v="455398"/>
    <m/>
    <s v="CONTABILIZACION ORDENES DE TRANSFERENCIA GRACOS"/>
    <m/>
    <m/>
    <m/>
    <m/>
    <m/>
    <m/>
    <n v="28896.65"/>
    <n v="0"/>
    <s v="NO_CONCILIADO"/>
    <m/>
    <m/>
  </r>
  <r>
    <x v="26"/>
    <m/>
    <x v="26"/>
    <x v="38"/>
    <s v="T04554000001"/>
    <s v="DEV"/>
    <n v="455400"/>
    <m/>
    <s v="CONTABILIZACION ORDENES DE TRANSFERENCIA GRACOS"/>
    <m/>
    <m/>
    <m/>
    <m/>
    <m/>
    <m/>
    <n v="34508.61"/>
    <n v="0"/>
    <s v="NO_CONCILIADO"/>
    <m/>
    <m/>
  </r>
  <r>
    <x v="26"/>
    <m/>
    <x v="26"/>
    <x v="38"/>
    <s v="T04554020001"/>
    <s v="DEV"/>
    <n v="455402"/>
    <m/>
    <s v="CONTABILIZACION ORDENES DE TRANSFERENCIA GRACOS"/>
    <m/>
    <m/>
    <m/>
    <m/>
    <m/>
    <m/>
    <n v="3581.19"/>
    <n v="0"/>
    <s v="NO_CONCILIADO"/>
    <m/>
    <m/>
  </r>
  <r>
    <x v="26"/>
    <m/>
    <x v="26"/>
    <x v="38"/>
    <s v="T04554040001"/>
    <s v="DEV"/>
    <n v="455404"/>
    <m/>
    <s v="CONTABILIZACION ORDENES DE TRANSFERENCIA GRACOS"/>
    <m/>
    <m/>
    <m/>
    <m/>
    <m/>
    <m/>
    <n v="3566.03"/>
    <n v="0"/>
    <s v="NO_CONCILIADO"/>
    <m/>
    <m/>
  </r>
  <r>
    <x v="26"/>
    <m/>
    <x v="26"/>
    <x v="38"/>
    <s v="T04554060001"/>
    <s v="DEV"/>
    <n v="455406"/>
    <m/>
    <s v="CONTABILIZACION ORDENES DE TRANSFERENCIA GRACOS"/>
    <m/>
    <m/>
    <m/>
    <m/>
    <m/>
    <m/>
    <n v="10089.959999999999"/>
    <n v="0"/>
    <s v="NO_CONCILIADO"/>
    <m/>
    <m/>
  </r>
  <r>
    <x v="26"/>
    <m/>
    <x v="26"/>
    <x v="38"/>
    <s v="T04554080001"/>
    <s v="DEV"/>
    <n v="455408"/>
    <m/>
    <s v="CONTABILIZACION ORDENES DE TRANSFERENCIA GRACOS"/>
    <m/>
    <m/>
    <m/>
    <m/>
    <m/>
    <m/>
    <n v="3290.33"/>
    <n v="0"/>
    <s v="NO_CONCILIADO"/>
    <m/>
    <m/>
  </r>
  <r>
    <x v="26"/>
    <m/>
    <x v="26"/>
    <x v="38"/>
    <s v="T04554100001"/>
    <s v="DEV"/>
    <n v="455410"/>
    <m/>
    <s v="CONTABILIZACION ORDENES DE TRANSFERENCIA GRACOS"/>
    <m/>
    <m/>
    <m/>
    <m/>
    <m/>
    <m/>
    <n v="10132.91"/>
    <n v="0"/>
    <s v="NO_CONCILIADO"/>
    <m/>
    <m/>
  </r>
  <r>
    <x v="26"/>
    <m/>
    <x v="26"/>
    <x v="38"/>
    <s v="T04554120001"/>
    <s v="DEV"/>
    <n v="455412"/>
    <m/>
    <s v="CONTABILIZACION ORDENES DE TRANSFERENCIA GRACOS"/>
    <m/>
    <m/>
    <m/>
    <m/>
    <m/>
    <m/>
    <n v="27831.23"/>
    <n v="0"/>
    <s v="NO_CONCILIADO"/>
    <m/>
    <m/>
  </r>
  <r>
    <x v="26"/>
    <m/>
    <x v="26"/>
    <x v="38"/>
    <s v="T04554140001"/>
    <s v="DEV"/>
    <n v="455414"/>
    <m/>
    <s v="CONTABILIZACION ORDENES DE TRANSFERENCIA GRACOS"/>
    <m/>
    <m/>
    <m/>
    <m/>
    <m/>
    <m/>
    <n v="27713.23"/>
    <n v="0"/>
    <s v="NO_CONCILIADO"/>
    <m/>
    <m/>
  </r>
  <r>
    <x v="3"/>
    <m/>
    <x v="3"/>
    <x v="39"/>
    <s v="O21782200002"/>
    <s v="BOD"/>
    <n v="2178220"/>
    <m/>
    <s v="00099021001 DEPOSITO DE EFECTIVO, DEPOSITANTE: LISSET  VANESA  GORONDA MALDONADO, CONCEPTO: DEVOLUCION TELEFONICA LISSET GIRONDA C31 201, CUENTA DE DEPOSITO: CUENTA UNICA DEL TESORO"/>
    <m/>
    <m/>
    <m/>
    <m/>
    <m/>
    <m/>
    <n v="0"/>
    <n v="51.63"/>
    <s v="NO_CONCILIADO"/>
    <m/>
    <m/>
  </r>
  <r>
    <x v="3"/>
    <m/>
    <x v="3"/>
    <x v="39"/>
    <s v="O21782730002"/>
    <s v="BOD"/>
    <n v="2178273"/>
    <m/>
    <s v="00099021001 DEPOSITO DE EFECTIVO, DEPOSITANTE: SIMON VENTURA CONDORI, CONCEPTO: DEVOLUCION DE SALARIOS, CUENTA DE DEPOSITO: CUENTA UNICA DEL TESORO"/>
    <m/>
    <m/>
    <m/>
    <m/>
    <m/>
    <m/>
    <n v="0"/>
    <n v="2000"/>
    <s v="NO_CONCILIADO"/>
    <m/>
    <m/>
  </r>
  <r>
    <x v="9"/>
    <m/>
    <x v="9"/>
    <x v="39"/>
    <s v="J05865860002"/>
    <s v="NTE"/>
    <n v="7732627"/>
    <m/>
    <s v="A:00099021001 TRANSFERENCIA DE RECUPERACIONES SEGUN NOTA -GEF-LCR-JSZ-0111-NOT/24 POR CONCEPTO DE PAGO DE CAPITAL E INTERES DE ACUERDO A CONTRATO DE FIDEICOMISO &quot;PROYECTOS DE INVERSION PUBLICA CORRESPONDIENTE AL GAM SANTA CRUZ DE LA SIERRA"/>
    <m/>
    <m/>
    <m/>
    <m/>
    <m/>
    <m/>
    <n v="0"/>
    <n v="3029213.4"/>
    <s v="NO_CONCILIADO"/>
    <m/>
    <m/>
  </r>
  <r>
    <x v="9"/>
    <m/>
    <x v="9"/>
    <x v="39"/>
    <s v="J05865900002"/>
    <s v="NTE"/>
    <n v="7744215"/>
    <m/>
    <s v="A:00099021001 ´TRANSFERENCIA DE RECUPERACIONES SEGÚN NOTA GEF-LCR-JSZ-0111-NOT/24 POR CONCEPTO DE PAGO DE CAPITAL E INTERESES DE ACUERDO A CONTRATO DE FIDEICOMISO &quot;PROYECTOS DE INVERSION PUBLICA&quot;, CORRESPONDIENTE AL G. A. M. DE PAZÑA"/>
    <m/>
    <m/>
    <m/>
    <m/>
    <m/>
    <m/>
    <n v="0"/>
    <n v="5755.22"/>
    <s v="NO_CONCILIADO"/>
    <m/>
    <m/>
  </r>
  <r>
    <x v="9"/>
    <m/>
    <x v="9"/>
    <x v="39"/>
    <s v="J05865920002"/>
    <s v="NTE"/>
    <n v="7740227"/>
    <m/>
    <s v="A:00099021001 ´TRANSFERENCIA DE RECUPERACIONES SEGÚN NOTA GEF-LCR-JSZ-0111-NOT/24 POR CONCEPTO DE PAGO DE CAPITAL E INTERESES DE ACUERDO A CONTRATO DE FIDEICOMISO &quot;PROYECTOS DE INVERSION PUBLICA&quot;, CORRESPONDIENTE AL G. A. M. DE MOJINETE"/>
    <m/>
    <m/>
    <m/>
    <m/>
    <m/>
    <m/>
    <n v="0"/>
    <n v="8912.49"/>
    <s v="NO_CONCILIADO"/>
    <m/>
    <m/>
  </r>
  <r>
    <x v="9"/>
    <m/>
    <x v="9"/>
    <x v="39"/>
    <s v="J05865960002"/>
    <s v="NTE"/>
    <n v="7740049"/>
    <m/>
    <s v="A:00099021001 ´TRANSFERENCIA DE RECUPERACIONES SEGÚN NOTA GEF-LCR-JSZ-0111-NOT/24 POR CONCEPTO DE PAGO DE CAPITAL E INTERESES DE ACUERDO A CONTRATO DE FIDEICOMISO &quot;PROYECTOS DE INVERSION PUBLICA&quot;, CORRESPONDIENTE AL G. A. M. DE SAN LORENZO"/>
    <m/>
    <m/>
    <m/>
    <m/>
    <m/>
    <m/>
    <n v="0"/>
    <n v="2173.7800000000002"/>
    <s v="NO_CONCILIADO"/>
    <m/>
    <m/>
  </r>
  <r>
    <x v="9"/>
    <m/>
    <x v="9"/>
    <x v="39"/>
    <s v="J05866040002"/>
    <s v="NTE"/>
    <n v="7739534"/>
    <m/>
    <s v="A:00099021001 TRANSFERENCIA DE RECUPERACIONES SEGÚN NOTA GEF-LCR-JSZ-0111-NOT/24 POR CONCEPTO DE PAGO DE CAPITAL E INTERESES DE ACUERDO A CONTRATO DE FIDEICOMISO &quot;PROYECTOS DE INVERSION PUBLICA&quot;, CORRESPONDIENTE AL G. A. M. DE CLIZA"/>
    <m/>
    <m/>
    <m/>
    <m/>
    <m/>
    <m/>
    <n v="0"/>
    <n v="57031.53"/>
    <s v="NO_CONCILIADO"/>
    <m/>
    <m/>
  </r>
  <r>
    <x v="9"/>
    <m/>
    <x v="9"/>
    <x v="39"/>
    <s v="J05866050002"/>
    <s v="NTE"/>
    <n v="7740001"/>
    <m/>
    <s v="A:00099021001 ´TRANSFERENCIA DE RECUPERACIONES SEGÚN NOTA GEF-LCR-JSZ-0111-NOT/24 POR CONCEPTO DE PAGO DE CAPITAL E INTERESES DE ACUERDO A CONTRATO DE FIDEICOMISO &quot;PROYECTOS DE INVERSION PUBLICA&quot;, CORRESPONDIENTE AL G. A. M. DE SIPE SIPE"/>
    <m/>
    <m/>
    <m/>
    <m/>
    <m/>
    <m/>
    <n v="0"/>
    <n v="92679.28"/>
    <s v="NO_CONCILIADO"/>
    <m/>
    <m/>
  </r>
  <r>
    <x v="9"/>
    <m/>
    <x v="9"/>
    <x v="39"/>
    <s v="J05866060002"/>
    <s v="NTE"/>
    <n v="7740031"/>
    <m/>
    <s v="A:00099021001 ´TRANSFERENCIA DE RECUPERACIONES SEGÚN NOTA GEF-LCR-JSZ-0111-NOT/24 POR CONCEPTO DE PAGO DE CAPITAL E INTERESES DE ACUERDO A CONTRATO DE FIDEICOMISO &quot;PROYECTOS DE INVERSION PUBLICA&quot;, CORRESPONDIENTE AL G. A. M. DE INCAHUASI"/>
    <m/>
    <m/>
    <m/>
    <m/>
    <m/>
    <m/>
    <n v="0"/>
    <n v="99827.16"/>
    <s v="NO_CONCILIADO"/>
    <m/>
    <m/>
  </r>
  <r>
    <x v="9"/>
    <m/>
    <x v="9"/>
    <x v="39"/>
    <s v="J05866090002"/>
    <s v="NTE"/>
    <n v="7732654"/>
    <m/>
    <s v="A:00099021001 TRANSFERENCIA DE RECUPERACIONES SEGUN NOTA -GEF-LCR-JSZ-0111-NOT/24 POR CONCEPTO DE PAGO DE CAPITAL E INTERES DE ACUERDO A CONTRATO DE FIDEICOMISO &quot;PROYECTOS DE INVERSION PUBLICA CORRESPONDIENTE AL GAM SANTA CRUZ DE LA SIERRA"/>
    <m/>
    <m/>
    <m/>
    <m/>
    <m/>
    <m/>
    <n v="0"/>
    <n v="2884054.37"/>
    <s v="NO_CONCILIADO"/>
    <m/>
    <m/>
  </r>
  <r>
    <x v="9"/>
    <m/>
    <x v="9"/>
    <x v="39"/>
    <s v="J05866100002"/>
    <s v="NTE"/>
    <n v="7732642"/>
    <m/>
    <s v="A:00099021001 TRANSFERENCIA DE RECUPERACIONES SEGUN NOTA -GEF-LCR-JSZ-0111-NOT/24 POR CONCEPTO DE PAGO DE CAPITAL E INTERES DE ACUERDO A CONTRATO DE FIDEICOMISO &quot;PROYECTOS DE INVERSION PUBLICA CORRESPONDIENTE AL GAM SANTA CRUZ DE LA SIERRA"/>
    <m/>
    <m/>
    <m/>
    <m/>
    <m/>
    <m/>
    <n v="0"/>
    <n v="4257047.63"/>
    <s v="NO_CONCILIADO"/>
    <m/>
    <m/>
  </r>
  <r>
    <x v="9"/>
    <m/>
    <x v="9"/>
    <x v="39"/>
    <s v="J05866120002"/>
    <s v="NTE"/>
    <n v="7740063"/>
    <m/>
    <s v="A:00099021001 ´TRANSFERENCIA DE RECUPERACIONES SEGÚN NOTA GEF-LCR-JSZ-0111-NOT/24 POR CONCEPTO DE PAGO DE CAPITAL E INTERESES DE ACUERDO A CONTRATO DE FIDEICOMISO &quot;PROYECTOS DE INVERSION PUBLICA&quot;, CORRESPONDIENTE AL GOBIERNO AUTÓNOMO DEPARTAMENTAL DE TARIJA"/>
    <m/>
    <m/>
    <m/>
    <m/>
    <m/>
    <m/>
    <n v="0"/>
    <n v="3589749.58"/>
    <s v="NO_CONCILIADO"/>
    <m/>
    <m/>
  </r>
  <r>
    <x v="9"/>
    <m/>
    <x v="9"/>
    <x v="39"/>
    <s v="J05866130002"/>
    <s v="NTE"/>
    <n v="7740040"/>
    <m/>
    <s v="A:00099021001 ´TRANSFERENCIA DE RECUPERACIONES SEGÚN NOTA GEF-LCR-JSZ-0111-NOT/24 POR CONCEPTO DE PAGO DE CAPITAL E INTERESES DE ACUERDO A CONTRATO DE FIDEICOMISO &quot;PROYECTOS DE INVERSION PUBLICA&quot;, CORRESPONDIENTE AL G. A. M. DE VILLA AZURDUY"/>
    <m/>
    <m/>
    <m/>
    <m/>
    <m/>
    <m/>
    <n v="0"/>
    <n v="98972.74"/>
    <s v="NO_CONCILIADO"/>
    <m/>
    <m/>
  </r>
  <r>
    <x v="9"/>
    <m/>
    <x v="9"/>
    <x v="39"/>
    <s v="J05866150002"/>
    <s v="NTE"/>
    <n v="7740071"/>
    <m/>
    <s v="A:00099021001 ´TRANSFERENCIA DE RECUPERACIONES SEGÚN NOTA GEF-LCR-JSZ-0111-NOT/24 POR CONCEPTO DE PAGO DE CAPITAL E INTERESES DE ACUERDO A CONTRATO DE FIDEICOMISO &quot;PROYECTOS DE INVERSION PUBLICA&quot;, CORRESPONDIENTE AL GOBIERNO AUTÓNOMO DEPARTAMENTAL DE TARIJA"/>
    <m/>
    <m/>
    <m/>
    <m/>
    <m/>
    <m/>
    <n v="0"/>
    <n v="5663902.0300000003"/>
    <s v="NO_CONCILIADO"/>
    <m/>
    <m/>
  </r>
  <r>
    <x v="9"/>
    <m/>
    <x v="9"/>
    <x v="39"/>
    <s v="J05866170002"/>
    <s v="NTE"/>
    <n v="7740093"/>
    <m/>
    <s v="A:00099021001 ´TRANSFERENCIA DE RECUPERACIONES SEGÚN NOTA GEF-LCR-JSZ-0111-NOT/24 POR CONCEPTO DE PAGO DE CAPITAL E INTERESES DE ACUERDO A CONTRATO DE FIDEICOMISO &quot;PROYECTOS DE INVERSION PUBLICA&quot;, CORRESPONDIENTE AL GOBIERNO AUTÓNOMO DEPARTAMENTAL DE SANTA CRUZ"/>
    <m/>
    <m/>
    <m/>
    <m/>
    <m/>
    <m/>
    <n v="0"/>
    <n v="855281.7"/>
    <s v="NO_CONCILIADO"/>
    <m/>
    <m/>
  </r>
  <r>
    <x v="9"/>
    <m/>
    <x v="9"/>
    <x v="39"/>
    <s v="J05866180002"/>
    <s v="NTE"/>
    <n v="7740023"/>
    <m/>
    <s v="A:00099021001 ´TRANSFERENCIA DE RECUPERACIONES SEGÚN NOTA GEF-LCR-JSZ-0111-NOT/24 POR CONCEPTO DE PAGO DE CAPITAL E INTERESES DE ACUERDO A CONTRATO DE FIDEICOMISO &quot;PROYECTOS DE INVERSION PUBLICA&quot;, CORRESPONDIENTE AL G. A. M. DE YANACACHI"/>
    <m/>
    <m/>
    <m/>
    <m/>
    <m/>
    <m/>
    <n v="0"/>
    <n v="4341.17"/>
    <s v="NO_CONCILIADO"/>
    <m/>
    <m/>
  </r>
  <r>
    <x v="9"/>
    <m/>
    <x v="9"/>
    <x v="39"/>
    <s v="J05866190002"/>
    <s v="NTE"/>
    <n v="7740097"/>
    <m/>
    <s v="A:00099021001 ´TRANSFERENCIA DE RECUPERACIONES SEGÚN NOTA GEF-LCR-JSZ-0111-NOT/24 POR CONCEPTO DE PAGO DE CAPITAL E INTERESES DE ACUERDO A CONTRATO DE FIDEICOMISO &quot;PROYECTOS DE INVERSION PUBLICA&quot;, CORRESPONDIENTE AL GOBIERNO AUTÓNOMO DEPARTAMENTAL DE SANTA CRUZ"/>
    <m/>
    <m/>
    <m/>
    <m/>
    <m/>
    <m/>
    <n v="0"/>
    <n v="152310.15"/>
    <s v="NO_CONCILIADO"/>
    <m/>
    <m/>
  </r>
  <r>
    <x v="9"/>
    <m/>
    <x v="9"/>
    <x v="39"/>
    <s v="J05866210002"/>
    <s v="NTE"/>
    <n v="7740085"/>
    <m/>
    <s v="A:00099021001 ´TRANSFERENCIA DE RECUPERACIONES SEGÚN NOTA GEF-LCR-JSZ-0111-NOT/24 POR CONCEPTO DE PAGO DE CAPITAL E INTERESES DE ACUERDO A CONTRATO DE FIDEICOMISO &quot;PROYECTOS DE INVERSION PUBLICA&quot;, CORRESPONDIENTE AL GOBIERNO AUTÓNOMO DEPARTAMENTAL DE POTOSÍ"/>
    <m/>
    <m/>
    <m/>
    <m/>
    <m/>
    <m/>
    <n v="0"/>
    <n v="7169577.4900000002"/>
    <s v="NO_CONCILIADO"/>
    <m/>
    <m/>
  </r>
  <r>
    <x v="9"/>
    <m/>
    <x v="9"/>
    <x v="39"/>
    <s v="J05866250002"/>
    <s v="NTE"/>
    <n v="7753523"/>
    <m/>
    <s v="A:00099021001 TRANSFERENCIA DE RECUPERACIONES SEGÚN NOTA GEF-LCR-JSZ-0111-NOT/24 POR CONCEPTO DE PAGO DE CAPITAL E INTERESES DE ACUERDO A CONTRATO DE FIDEICOMISO &quot;PROYECTOS DE INVERSION PUBLICA&quot;, CORRESPONDIENTE AL G. A. M. DE HUMANATA"/>
    <m/>
    <m/>
    <m/>
    <m/>
    <m/>
    <m/>
    <n v="0"/>
    <n v="12243.39"/>
    <s v="NO_CONCILIADO"/>
    <m/>
    <m/>
  </r>
  <r>
    <x v="9"/>
    <m/>
    <x v="9"/>
    <x v="39"/>
    <s v="J05866280002"/>
    <s v="NTE"/>
    <n v="7753493"/>
    <m/>
    <s v="A:00099021001 TRANSFERENCIA DE RECUPERACIONES SEGÚN NOTA GEF-LCR-JSZ-0111-NOT/24 POR CONCEPTO DE PAGO DE CAPITAL E INTERESES DE ACUERDO A CONTRATO DE FIDEICOMISO &quot;PROYECTOS DE INVERSION PUBLICA&quot;, CORRESPONDIENTE AL G. A. M. DE VINTO"/>
    <m/>
    <m/>
    <m/>
    <m/>
    <m/>
    <m/>
    <n v="0"/>
    <n v="19997.78"/>
    <s v="NO_CONCILIADO"/>
    <m/>
    <m/>
  </r>
  <r>
    <x v="9"/>
    <m/>
    <x v="9"/>
    <x v="39"/>
    <s v="J05866290002"/>
    <s v="NTE"/>
    <n v="7753480"/>
    <m/>
    <s v="A:00099021001 TRANSFERENCIA DE RECUPERACIONES SEGÚN NOTA GEF-LCR-JSZ-0111-NOT/24 POR CONCEPTO DE PAGO DE CAPITAL E INTERESES DE ACUERDO A CONTRATO DE FIDEICOMISO &quot;PROYECTOS DE INVERSION PUBLICA&quot;, CORRESPONDIENTE AL G. A. M. DE ANZALDO"/>
    <m/>
    <m/>
    <m/>
    <m/>
    <m/>
    <m/>
    <n v="0"/>
    <n v="25304.51"/>
    <s v="NO_CONCILIADO"/>
    <m/>
    <m/>
  </r>
  <r>
    <x v="9"/>
    <m/>
    <x v="9"/>
    <x v="39"/>
    <s v="J05866300002"/>
    <s v="NTE"/>
    <n v="7753495"/>
    <m/>
    <s v="A:00099021001 TRANSFERENCIA DE RECUPERACIONES SEGÚN NOTA GEF-LCR-JSZ-0111-NOT/24 POR CONCEPTO DE PAGO DE CAPITAL E INTERESES DE ACUERDO A CONTRATO DE FIDEICOMISO &quot;PROYECTOS DE INVERSION PUBLICA&quot;, CORRESPONDIENTE AL G. A. M. DE BELEN DE ANDAMARCA"/>
    <m/>
    <m/>
    <m/>
    <m/>
    <m/>
    <m/>
    <n v="0"/>
    <n v="10745.67"/>
    <s v="NO_CONCILIADO"/>
    <m/>
    <m/>
  </r>
  <r>
    <x v="9"/>
    <m/>
    <x v="9"/>
    <x v="39"/>
    <s v="J05866340002"/>
    <s v="NTE"/>
    <n v="7753507"/>
    <m/>
    <s v="A:00099021001 TRANSFERENCIA DE RECUPERACIONES SEGÚN NOTA GEF-LCR-JSZ-0111-NOT/24 POR CONCEPTO DE PAGO DE CAPITAL E INTERESES DE ACUERDO A CONTRATO DE FIDEICOMISO &quot;PROYECTOS DE INVERSION PUBLICA&quot;, CORRESPONDIENTE AL G. A. M. DE TOMINA"/>
    <m/>
    <m/>
    <m/>
    <m/>
    <m/>
    <m/>
    <n v="0"/>
    <n v="32707.48"/>
    <s v="NO_CONCILIADO"/>
    <m/>
    <m/>
  </r>
  <r>
    <x v="9"/>
    <m/>
    <x v="9"/>
    <x v="39"/>
    <s v="J05866350002"/>
    <s v="NTE"/>
    <n v="7753525"/>
    <m/>
    <s v="A:00099021001 TRANSFERENCIA DE RECUPERACIONES SEGÚN NOTA GEF-LCR-JSZ-0111-NOT/24 POR CONCEPTO DE PAGO DE CAPITAL E INTERESES DE ACUERDO A CONTRATO DE FIDEICOMISO &quot;PROYECTOS DE INVERSION PUBLICA&quot;, CORRESPONDIENTE AL G. A. M. DE COBIJA"/>
    <m/>
    <m/>
    <m/>
    <m/>
    <m/>
    <m/>
    <n v="0"/>
    <n v="1526050.15"/>
    <s v="NO_CONCILIADO"/>
    <m/>
    <m/>
  </r>
  <r>
    <x v="9"/>
    <m/>
    <x v="9"/>
    <x v="39"/>
    <s v="J05866370002"/>
    <s v="NTE"/>
    <n v="7753537"/>
    <m/>
    <s v="A:00099021001 TRANSFERENCIA DE RECUPERACIONES SEGÚN NOTA GEF-LCR-JSZ-0111-NOT/24 POR CONCEPTO DE PAGO DE CAPITAL E INTERESES DE ACUERDO A CONTRATO DE FIDEICOMISO &quot;PROYECTOS DE INVERSION PUBLICA&quot;, CORRESPONDIENTE AL G. A. M. DE SAN CARLOS"/>
    <m/>
    <m/>
    <m/>
    <m/>
    <m/>
    <m/>
    <n v="0"/>
    <n v="21985.919999999998"/>
    <s v="NO_CONCILIADO"/>
    <m/>
    <m/>
  </r>
  <r>
    <x v="9"/>
    <m/>
    <x v="9"/>
    <x v="39"/>
    <s v="J05866410002"/>
    <s v="NTE"/>
    <n v="7753569"/>
    <m/>
    <s v="A:00099021001 TRANSFERENCIA DE RECUPERACIONES SEGÚN NOTA GEF-LCR-JSZ-0111-NOT/24 POR CONCEPTO DE PAGO DE CAPITAL E INTERESES DE ACUERDO A CONTRATO DE FIDEICOMISO &quot;PROYECTOS DE INVERSION PUBLICA&quot;, CORRESPONDIENTE AL G. A. M. DE SOPACHUY"/>
    <m/>
    <m/>
    <m/>
    <m/>
    <m/>
    <m/>
    <n v="0"/>
    <n v="30796.84"/>
    <s v="NO_CONCILIADO"/>
    <m/>
    <m/>
  </r>
  <r>
    <x v="9"/>
    <m/>
    <x v="9"/>
    <x v="39"/>
    <s v="J05866420002"/>
    <s v="NTE"/>
    <n v="7753581"/>
    <m/>
    <s v="A:00099021001 TRANSFERENCIA DE RECUPERACIONES SEGÚN NOTA GEF-LCR-JSZ-0111-NOT/24 POR CONCEPTO DE PAGO DE CAPITAL E INTERESES DE ACUERDO A CONTRATO DE FIDEICOMISO &quot;PROYECTOS DE INVERSION PUBLICA&quot;, CORRESPONDIENTE AL G. A. M. DE TUPIZA"/>
    <m/>
    <m/>
    <m/>
    <m/>
    <m/>
    <m/>
    <n v="0"/>
    <n v="441563.4"/>
    <s v="NO_CONCILIADO"/>
    <m/>
    <m/>
  </r>
  <r>
    <x v="9"/>
    <m/>
    <x v="9"/>
    <x v="39"/>
    <s v="J05866430002"/>
    <s v="NTE"/>
    <n v="7753552"/>
    <m/>
    <s v="A:00099021001 TRANSFERENCIA DE RECUPERACIONES SEGÚN NOTA GEF-LCR-JSZ-0111-NOT/24 POR CONCEPTO DE PAGO DE CAPITAL E INTERESES DE ACUERDO A CONTRATO DE FIDEICOMISO &quot;PROYECTOS DE INVERSION PUBLICA&quot;, CORRESPONDIENTE AL G. A. M. DE SUCRE"/>
    <m/>
    <m/>
    <m/>
    <m/>
    <m/>
    <m/>
    <n v="0"/>
    <n v="501316.34"/>
    <s v="NO_CONCILIADO"/>
    <m/>
    <m/>
  </r>
  <r>
    <x v="9"/>
    <m/>
    <x v="9"/>
    <x v="39"/>
    <s v="J05866440002"/>
    <s v="NTE"/>
    <n v="7753539"/>
    <m/>
    <s v="A:00099021001 TRANSFERENCIA DE RECUPERACIONES SEGÚN NOTA GEF-LCR-JSZ-0111-NOT/24 POR CONCEPTO DE PAGO DE CAPITAL E INTERESES DE ACUERDO A CONTRATO DE FIDEICOMISO &quot;PROYECTOS DE INVERSION PUBLICA&quot;, CORRESPONDIENTE AL G. A. M. DE MAPIRI"/>
    <m/>
    <m/>
    <m/>
    <m/>
    <m/>
    <m/>
    <n v="0"/>
    <n v="33010.03"/>
    <s v="NO_CONCILIADO"/>
    <m/>
    <m/>
  </r>
  <r>
    <x v="28"/>
    <m/>
    <x v="28"/>
    <x v="39"/>
    <s v="S10859180001"/>
    <s v="COB"/>
    <n v="1085918"/>
    <m/>
    <s v="COBRO DE||ÚTILES DE ESCRITORIO SG CITE: DE-GEF-LCR-DYF-1311-CAR/24 POR EL REGISTRO DEL COMP. CONTABLE N°1085913 DEL PAGO A VENCIMIENTO DE CAP. E INTERESES DEL CRED. EXTRA. AL FNDR SG RD N°195/2015 Y CONT SANO N° 350/2015, MODIF. Y DOC. ADJ. COSTO ÚTILES DE ESCRITORIO DE LA CUT N°3987 LIBRETA N°00862012001 FNDR-ADMINISTRACIÓN"/>
    <m/>
    <m/>
    <m/>
    <m/>
    <m/>
    <m/>
    <n v="50"/>
    <n v="0"/>
    <s v="NO_CONCILIADO"/>
    <m/>
    <m/>
  </r>
  <r>
    <x v="25"/>
    <m/>
    <x v="25"/>
    <x v="40"/>
    <s v="S10859600001"/>
    <s v="COB"/>
    <n v="1085960"/>
    <m/>
    <s v="||REGISTRO COBRO COMISION AVISO ENMIENDA CARTA DE CREDITO STANDBY BS220.-Y EMISION COMP.CONTABLE BS50.-REF.:BJM03LG000109100 (BCB:SB-R-2018-19) A/F YACIMIENTOS DE LITIO BOLIVIANOS,S/G SWIFT 3109,29/02/2024. LIB.00597019202 YLB-DES.INT.SALMUERA SALAR DE UYUNI PLANTA IND.REF.:COMIS.ENM.SBLC BJM03LG000109100"/>
    <m/>
    <m/>
    <m/>
    <m/>
    <m/>
    <m/>
    <n v="270"/>
    <n v="0"/>
    <s v="NO_CONCILIADO"/>
    <m/>
    <m/>
  </r>
  <r>
    <x v="25"/>
    <m/>
    <x v="25"/>
    <x v="40"/>
    <s v="G26076650002"/>
    <s v="CRV"/>
    <n v="2607665"/>
    <m/>
    <s v="REGULARIZACION DE TRANSFERENCIA DEL EXTERIOR SEGUN SWIFT NO.3061 Y NO.3058 DE FECHA 01/03/2024 ORDENANTE: FERTISUR SPA (CL/SANTIAGO) REF.: CRED CVR OF DIR PYMT PAGO ORDEN DE VENTA N. 028-2024 LIB. 00597012001 RECURSOS PROPIOS VENTAS YLB"/>
    <m/>
    <m/>
    <m/>
    <m/>
    <m/>
    <m/>
    <n v="0"/>
    <n v="304584"/>
    <s v="NO_CONCILIADO"/>
    <m/>
    <m/>
  </r>
  <r>
    <x v="25"/>
    <m/>
    <x v="25"/>
    <x v="40"/>
    <s v="G26076670002"/>
    <s v="CRV"/>
    <n v="2607667"/>
    <m/>
    <s v="TRANSFERENCIA DEL EXTERIOR SEGUN SWIFT NO.3182 Y NO.3181 DE FECHA 01/03/2024 ORDENANTE: FERTILIZANTES DEL SUR SAC (LIMA PERU) REF.: CRED ORDEN DE VENTA NRO.029-2024 LIB. 00597012001 RECURSOS PROPIOS VENTAS YLB"/>
    <m/>
    <m/>
    <m/>
    <m/>
    <m/>
    <m/>
    <n v="0"/>
    <n v="466239.9"/>
    <s v="NO_CONCILIADO"/>
    <m/>
    <m/>
  </r>
  <r>
    <x v="9"/>
    <m/>
    <x v="9"/>
    <x v="40"/>
    <s v="J05866510002"/>
    <s v="NTE"/>
    <n v="7753345"/>
    <m/>
    <s v="A:00099021001 TRANSFERENCIA DE RECUPERACIONES SEGÚN NOTA GEF-LCR-JSZ-0111-NOT/24 POR CONCEPTO DE PAGO DE CAPITAL E INTERESES DE ACUERDO A CONTRATO DE FIDEICOMISO &quot;PROYECTOS DE INVERSION PUBLICA&quot;, CORRESPONDIENTE AL G. A. M. DE ICLA"/>
    <m/>
    <m/>
    <m/>
    <m/>
    <m/>
    <m/>
    <n v="0"/>
    <n v="35356.94"/>
    <s v="NO_CONCILIADO"/>
    <m/>
    <m/>
  </r>
  <r>
    <x v="9"/>
    <m/>
    <x v="9"/>
    <x v="40"/>
    <s v="J05866530002"/>
    <s v="NTE"/>
    <n v="7753358"/>
    <m/>
    <s v="A:00099021001 TRANSFERENCIA DE RECUPERACIONES SEGÚN NOTA GEF-LCR-JSZ-0111-NOT/24 POR CONCEPTO DE PAGO DE CAPITAL E INTERESES DE ACUERDO A CONTRATO DE FIDEICOMISO &quot;PROYECTOS DE INVERSION PUBLICA&quot;, CORRESPONDIENTE AL G. A. M. DE VILLA VACA GUZMAN (C. MUYUPAMPA)"/>
    <m/>
    <m/>
    <m/>
    <m/>
    <m/>
    <m/>
    <n v="0"/>
    <n v="64638.48"/>
    <s v="NO_CONCILIADO"/>
    <m/>
    <m/>
  </r>
  <r>
    <x v="9"/>
    <m/>
    <x v="9"/>
    <x v="40"/>
    <s v="J05866540002"/>
    <s v="NTE"/>
    <n v="7753356"/>
    <m/>
    <s v="A:00099021001 TRANSFERENCIA DE RECUPERACIONES SEGÚN NOTA GEF-LCR-JSZ-0111-NOT/24 POR CONCEPTO DE PAGO DE CAPITAL E INTERESES DE ACUERDO A CONTRATO DE FIDEICOMISO &quot;PROYECTOS DE INVERSION PUBLICA&quot;, CORRESPONDIENTE AL G. A. M. DE FERNANDEZ ALONSO"/>
    <m/>
    <m/>
    <m/>
    <m/>
    <m/>
    <m/>
    <n v="0"/>
    <n v="124940.1"/>
    <s v="NO_CONCILIADO"/>
    <m/>
    <m/>
  </r>
  <r>
    <x v="9"/>
    <m/>
    <x v="9"/>
    <x v="40"/>
    <s v="J05866570002"/>
    <s v="NTE"/>
    <n v="7753379"/>
    <m/>
    <s v="A:00099021001 TRANSFERENCIA DE RECUPERACIONES SEGÚN NOTA GEF-LCR-JSZ-0111-NOT/24 POR CONCEPTO DE PAGO DE CAPITAL E INTERESES DE ACUERDO A CONTRATO DE FIDEICOMISO &quot;PROYECTOS DE INVERSION PUBLICA&quot;, CORRESPONDIENTE AL G. A. M. DE EL ALTO"/>
    <m/>
    <m/>
    <m/>
    <m/>
    <m/>
    <m/>
    <n v="0"/>
    <n v="3753952.84"/>
    <s v="NO_CONCILIADO"/>
    <m/>
    <m/>
  </r>
  <r>
    <x v="9"/>
    <m/>
    <x v="9"/>
    <x v="40"/>
    <s v="J05866600002"/>
    <s v="NTE"/>
    <n v="7753370"/>
    <m/>
    <s v="A:00099021001 TRANSFERENCIA DE RECUPERACIONES SEGÚN NOTA GEF-LCR-JSZ-0111-NOT/24 POR CONCEPTO DE PAGO DE CAPITAL E INTERESES DE ACUERDO A CONTRATO DE FIDEICOMISO &quot;PROYECTOS DE INVERSION PUBLICA&quot;, CORRESPONDIENTE AL G. A. M. DE TARVITA"/>
    <m/>
    <m/>
    <m/>
    <m/>
    <m/>
    <m/>
    <n v="0"/>
    <n v="68687.42"/>
    <s v="NO_CONCILIADO"/>
    <m/>
    <m/>
  </r>
  <r>
    <x v="9"/>
    <m/>
    <x v="9"/>
    <x v="40"/>
    <s v="J05866610002"/>
    <s v="NTE"/>
    <n v="7753321"/>
    <m/>
    <s v="A:00099021001 TRANSFERENCIA DE RECUPERACIONES SEGÚN NOTA GEF-LCR-JSZ-0111-NOT/24 POR CONCEPTO DE PAGO DE CAPITAL E INTERESES DE ACUERDO A CONTRATO DE FIDEICOMISO &quot;PROYECTOS DE INVERSION PUBLICA&quot;, CORRESPONDIENTE AL G. A. M. DE IRUPANA (VILLA DE LANZA)"/>
    <m/>
    <m/>
    <m/>
    <m/>
    <m/>
    <m/>
    <n v="0"/>
    <n v="89040.72"/>
    <s v="NO_CONCILIADO"/>
    <m/>
    <m/>
  </r>
  <r>
    <x v="25"/>
    <m/>
    <x v="25"/>
    <x v="40"/>
    <s v="G26076680001"/>
    <s v="CVD"/>
    <n v="2607668"/>
    <m/>
    <s v="COBRO COSTOS DE PAPELERIA SEGUN TRANSFERENCIA DEL EXTERIOR POR ORDEN DE FERTILIZANTES DEL SUR SAC (LIMA PERU) REF.: CRED ORDEN DE VENTA NRO.029-2024 LIB. 00597032001 YLB-COMERCIALIZACION DE DIVERSAS SALES"/>
    <m/>
    <m/>
    <m/>
    <m/>
    <m/>
    <m/>
    <n v="50"/>
    <n v="0"/>
    <s v="NO_CONCILIADO"/>
    <m/>
    <m/>
  </r>
  <r>
    <x v="25"/>
    <m/>
    <x v="25"/>
    <x v="40"/>
    <s v="G26076660001"/>
    <s v="CVD"/>
    <n v="2607666"/>
    <m/>
    <s v="COBRO COSTOS DE PAPELERIA POR REGULARIZACION DE TRANSFERENCIA DEL EXTERIOR POR ORDEN DE FERTISUR SPA (CL/SANTIAGO) REF.: CRED CVR OF DIR PYMT PAGO ORDEN DE VENTA N. 028-2024 LIB. 00597032001 YLB-COMERCIALIZACION DE DIVERSAS SALES"/>
    <m/>
    <m/>
    <m/>
    <m/>
    <m/>
    <m/>
    <n v="50"/>
    <n v="0"/>
    <s v="NO_CONCILIADO"/>
    <m/>
    <m/>
  </r>
  <r>
    <x v="9"/>
    <m/>
    <x v="9"/>
    <x v="40"/>
    <s v="G26076710001"/>
    <s v="NTI"/>
    <n v="18481"/>
    <m/>
    <s v="PAGO A PRIV PRÉSTAMO US29731QAE70 VCTO. 02-03-2024 POR CUENTA DE TGN , NTI. 018481 VALOR 01-03-2024 INTERESES USD 31.875.000,00 CTA. 3987 CUENTA UNICA DEL TESORO LIB. 00099021001"/>
    <m/>
    <m/>
    <m/>
    <m/>
    <m/>
    <m/>
    <n v="221850000"/>
    <n v="0"/>
    <s v="NO_CONCILIADO"/>
    <m/>
    <m/>
  </r>
  <r>
    <x v="9"/>
    <m/>
    <x v="9"/>
    <x v="40"/>
    <s v="G26076710004"/>
    <s v="COB"/>
    <n v="18481"/>
    <m/>
    <s v="PAGO A PRIV PRÉSTAMO US29731QAE70 VCTO. 02-03-2024 POR CUENTA DE TGN , NTI. 018481 VALOR 01-03-2024 INTERESES USD 31.875.000,00 CTA. 3987 CUENTA UNICA DEL TESORO LIB. 00099021001 REF.: COMISIONES BANCARIAS"/>
    <m/>
    <m/>
    <m/>
    <m/>
    <m/>
    <m/>
    <n v="153333.75"/>
    <n v="0"/>
    <s v="NO_CONCILIADO"/>
    <m/>
    <m/>
  </r>
  <r>
    <x v="41"/>
    <m/>
    <x v="41"/>
    <x v="40"/>
    <s v="G26078250073"/>
    <s v="CRV"/>
    <n v="20384"/>
    <m/>
    <s v="VENTA DE DIVISAS CON TRANSFERENCIA DE FONDOS A SOLICITUD DE MINISTERIO DE RELACIONES EXTERIORES SEGUN SOLICITUD 20384 REF: PLANILLA 012401 PAGO HABERES SERVICIO DIPLOMATICO CONSULAR Y AGREGADOS COMERCIALES CORRESPONDIENTE AL MES DE ENERO 2024. LIB. 00099021001 TGN-RECURSOS ORDINARIOS (3987) POR DIFERENCIAL CAMBIARIO"/>
    <m/>
    <m/>
    <m/>
    <m/>
    <m/>
    <m/>
    <n v="0"/>
    <n v="0.05"/>
    <s v="NO_CONCILIADO"/>
    <m/>
    <m/>
  </r>
  <r>
    <x v="9"/>
    <m/>
    <x v="9"/>
    <x v="40"/>
    <s v="J05868750002"/>
    <s v="NTE"/>
    <n v="7753425"/>
    <m/>
    <s v="A:00099021001 TRANSFERENCIA DE RECUPERACIONES SEGÚN NOTA GEF-LCR-JSZ-0111-NOT/24 POR CONCEPTO DE PAGO DE CAPITAL E INTERESES DE ACUERDO A CONTRATO DE FIDEICOMISO &quot;PROYECTOS DE INVERSION PUBLICA&quot;, CORRESPONDIENTE AL G. A. M. DE TARABUCO"/>
    <m/>
    <m/>
    <m/>
    <m/>
    <m/>
    <m/>
    <n v="0"/>
    <n v="45552.59"/>
    <s v="NO_CONCILIADO"/>
    <m/>
    <m/>
  </r>
  <r>
    <x v="9"/>
    <m/>
    <x v="9"/>
    <x v="40"/>
    <s v="J05868770002"/>
    <s v="NTE"/>
    <n v="7753398"/>
    <m/>
    <s v="A:00099021001 TRANSFERENCIA DE RECUPERACIONES SEGÚN NOTA GEF-LCR-JSZ-0111-NOT/24 POR CONCEPTO DE PAGO DE CAPITAL E INTERESES DE ACUERDO A CONTRATO DE FIDEICOMISO &quot;PROYECTOS DE INVERSION PUBLICA&quot;, CORRESPONDIENTE AL G. A. M. DE SICAYA"/>
    <m/>
    <m/>
    <m/>
    <m/>
    <m/>
    <m/>
    <n v="0"/>
    <n v="54058.59"/>
    <s v="NO_CONCILIADO"/>
    <m/>
    <m/>
  </r>
  <r>
    <x v="9"/>
    <m/>
    <x v="9"/>
    <x v="40"/>
    <s v="J05868680002"/>
    <s v="NTE"/>
    <n v="7753381"/>
    <m/>
    <s v="A:00099021001 TRANSFERENCIA DE RECUPERACIONES SEGÚN NOTA GEF-LCR-JSZ-0111-NOT/24 POR CONCEPTO DE PAGO DE CAPITAL E INTERESES DE ACUERDO A CONTRATO DE FIDEICOMISO &quot;PROYECTOS DE INVERSION PUBLICA&quot;, CORRESPONDIENTE AL G. A. M. DE TIQUIPAYA"/>
    <m/>
    <m/>
    <m/>
    <m/>
    <m/>
    <m/>
    <n v="0"/>
    <n v="101594.18"/>
    <s v="NO_CONCILIADO"/>
    <m/>
    <m/>
  </r>
  <r>
    <x v="9"/>
    <m/>
    <x v="9"/>
    <x v="40"/>
    <s v="J05868760002"/>
    <s v="NTE"/>
    <n v="7753396"/>
    <m/>
    <s v="A:00099021001 TRANSFERENCIA DE RECUPERACIONES SEGÚN NOTA GEF-LCR-JSZ-0111-NOT/24 POR CONCEPTO DE PAGO DE CAPITAL E INTERESES DE ACUERDO A CONTRATO DE FIDEICOMISO &quot;PROYECTOS DE INVERSION PUBLICA&quot;, CORRESPONDIENTE AL G. A. M. DE SAN ANDRES DE MACHACA"/>
    <m/>
    <m/>
    <m/>
    <m/>
    <m/>
    <m/>
    <n v="0"/>
    <n v="6126.54"/>
    <s v="NO_CONCILIADO"/>
    <m/>
    <m/>
  </r>
  <r>
    <x v="2"/>
    <m/>
    <x v="2"/>
    <x v="40"/>
    <s v="S10859610001"/>
    <s v="COB"/>
    <n v="1085961"/>
    <m/>
    <s v="||AMPLIACION DE VALIDEZ 0,15% S/USD 6.195.- POR 29 DIAS, COMISION ENMIENDA LC BS220.- REEMB.GASTOS DE COMUN. BS220.- Y EMISION DE COMP. CONT. BS50.- S/G NOTA MG-DGAA-NE N°025/2024, 29/2/24 REF:I-2023-53 P/C MIN. GOBIERNO A/F W.K.C. STAHL-UND METALLWARENFABRIK HANS KOLPING GMBH AND CO. KG. LIB:00015011108 MIN.GOBIERNO-OTROS INGRESOS REF: COMISIONES ENMIENDA LC I-2023-53."/>
    <m/>
    <m/>
    <m/>
    <m/>
    <m/>
    <m/>
    <n v="495.15"/>
    <n v="0"/>
    <s v="NO_CONCILIADO"/>
    <m/>
    <m/>
  </r>
  <r>
    <x v="9"/>
    <m/>
    <x v="9"/>
    <x v="40"/>
    <s v="J05869320002"/>
    <s v="NTE"/>
    <n v="7753439"/>
    <m/>
    <s v="A:00099021001 TRANSFERENCIA DE RECUPERACIONES SEGÚN NOTA GEF-LCR-JSZ-0111-NOT/24 POR CONCEPTO DE PAGO DE CAPITAL E INTERESES DE ACUERDO A CONTRATO DE FIDEICOMISO &quot;PROYECTOS DE INVERSION PUBLICA&quot;, CORRESPONDIENTE AL G. A. M. DE CHUMA"/>
    <m/>
    <m/>
    <m/>
    <m/>
    <m/>
    <m/>
    <n v="0"/>
    <n v="41228.129999999997"/>
    <s v="NO_CONCILIADO"/>
    <m/>
    <m/>
  </r>
  <r>
    <x v="9"/>
    <m/>
    <x v="9"/>
    <x v="40"/>
    <s v="J05869350002"/>
    <s v="NTE"/>
    <n v="7753456"/>
    <m/>
    <s v="A:00099021001 TRANSFERENCIA DE RECUPERACIONES SEGÚN NOTA GEF-LCR-JSZ-0111-NOT/24 POR CONCEPTO DE PAGO DE CAPITAL E INTERESES DE ACUERDO A CONTRATO DE FIDEICOMISO &quot;PROYECTOS DE INVERSION PUBLICA&quot;, CORRESPONDIENTE AL G. A. M. DE ANZALDO"/>
    <m/>
    <m/>
    <m/>
    <m/>
    <m/>
    <m/>
    <n v="0"/>
    <n v="9675.81"/>
    <s v="NO_CONCILIADO"/>
    <m/>
    <m/>
  </r>
  <r>
    <x v="9"/>
    <m/>
    <x v="9"/>
    <x v="40"/>
    <s v="J05869360002"/>
    <s v="NTE"/>
    <n v="7753454"/>
    <m/>
    <s v="A:00099021001 TRANSFERENCIA DE RECUPERACIONES SEGÚN NOTA GEF-LCR-JSZ-0111-NOT/24 POR CONCEPTO DE PAGO DE CAPITAL E INTERESES DE ACUERDO A CONTRATO DE FIDEICOMISO &quot;PROYECTOS DE INVERSION PUBLICA&quot;, CORRESPONDIENTE AL G. A. M. DE COCAPATA"/>
    <m/>
    <m/>
    <m/>
    <m/>
    <m/>
    <m/>
    <n v="0"/>
    <n v="45352.72"/>
    <s v="NO_CONCILIADO"/>
    <m/>
    <m/>
  </r>
  <r>
    <x v="9"/>
    <m/>
    <x v="9"/>
    <x v="40"/>
    <s v="J05869380002"/>
    <s v="NTE"/>
    <n v="7753441"/>
    <m/>
    <s v="A:00099021001 TRANSFERENCIA DE RECUPERACIONES SEGÚN NOTA GEF-LCR-JSZ-0111-NOT/24 POR CONCEPTO DE PAGO DE CAPITAL E INTERESES DE ACUERDO A CONTRATO DE FIDEICOMISO &quot;PROYECTOS DE INVERSION PUBLICA&quot;, CORRESPONDIENTE AL G. A. M. DE BELLA FLOR"/>
    <m/>
    <m/>
    <m/>
    <m/>
    <m/>
    <m/>
    <n v="0"/>
    <n v="18179.03"/>
    <s v="NO_CONCILIADO"/>
    <m/>
    <m/>
  </r>
  <r>
    <x v="41"/>
    <m/>
    <x v="41"/>
    <x v="40"/>
    <s v="O21785080002"/>
    <s v="BOD"/>
    <n v="2178508"/>
    <m/>
    <s v="00099021001 DEPOSITO DE EFECTIVO, DEPOSITANTE: MINISTERIO DE RELACIONES EXTERIORES, CONCEPTO: DEVOLUCION PAGO AGUINALDO 2023, CUENTA DE DEPOSITO: CUENTA UNICA DEL TESORO"/>
    <m/>
    <m/>
    <m/>
    <m/>
    <m/>
    <m/>
    <n v="0"/>
    <n v="9210"/>
    <s v="NO_CONCILIADO"/>
    <m/>
    <m/>
  </r>
  <r>
    <x v="23"/>
    <m/>
    <x v="23"/>
    <x v="40"/>
    <s v="O21785470002"/>
    <s v="BOD"/>
    <n v="2178547"/>
    <m/>
    <s v="00423132001 DEPOSITO DE EFECTIVO, DEPOSITANTE: CAJA DE CAMINOS Y RA, CONCEPTO: DEVOLUCION DE FONDOS, CUENTA DE DEPOSITO: CUENTA UNICA DEL TESORO"/>
    <m/>
    <m/>
    <m/>
    <m/>
    <m/>
    <m/>
    <n v="0"/>
    <n v="3606"/>
    <s v="NO_CONCILIADO"/>
    <m/>
    <m/>
  </r>
  <r>
    <x v="23"/>
    <m/>
    <x v="23"/>
    <x v="40"/>
    <s v="O21785520002"/>
    <s v="BOD"/>
    <n v="2178552"/>
    <m/>
    <s v="00423132001 DEPOSITO DE EFECTIVO, DEPOSITANTE: CAJA DE CAMINOS Y RA, CONCEPTO: DEVOLUCION DE FONDOS, CUENTA DE DEPOSITO: CUENTA UNICA DEL TESORO"/>
    <m/>
    <m/>
    <m/>
    <m/>
    <m/>
    <m/>
    <n v="0"/>
    <n v="2800"/>
    <s v="NO_CONCILIADO"/>
    <m/>
    <m/>
  </r>
  <r>
    <x v="2"/>
    <m/>
    <x v="2"/>
    <x v="40"/>
    <s v="O21785610002"/>
    <s v="BOD"/>
    <n v="2178561"/>
    <m/>
    <s v="00015011108 DEPOSITO DE EFECTIVO, DEPOSITANTE: GALA LIBERTAD BUSTAMANTE RIVERO CI 5270823, CONCEPTO: REMANENTE POR SERVICIO TELEFONICO &quot;COMTECO&quot; DISTRITAL MIGRACION COCHABAMBA DICIEMBRE 2023, CUENTA DE DEPOSITO: CUENTA UNICA DEL TESORO"/>
    <m/>
    <m/>
    <m/>
    <m/>
    <m/>
    <m/>
    <n v="0"/>
    <n v="58.4"/>
    <s v="NO_CONCILIADO"/>
    <m/>
    <m/>
  </r>
  <r>
    <x v="42"/>
    <m/>
    <x v="42"/>
    <x v="40"/>
    <s v="O21785670002"/>
    <s v="BOD"/>
    <n v="2178567"/>
    <m/>
    <s v="00099021001 DEPOSITO DE EFECTIVO, DEPOSITANTE: OMAR GUSTAVO SERRANO AVERANGA, CONCEPTO: CONCEPTO POR DEVOLUCION DE VIATICOS ( OMAR GUSTAVO SERRANO AVERANGA), CUENTA DE DEPOSITO: CUENTA UNICA DEL TESORO/DJBR"/>
    <m/>
    <m/>
    <m/>
    <m/>
    <m/>
    <m/>
    <n v="0"/>
    <n v="742"/>
    <s v="NO_CONCILIADO"/>
    <m/>
    <m/>
  </r>
  <r>
    <x v="2"/>
    <m/>
    <x v="2"/>
    <x v="40"/>
    <s v="O21785700002"/>
    <s v="BOD"/>
    <n v="2178570"/>
    <m/>
    <s v="00015011108 DEPOSITO DE EFECTIVO, DEPOSITANTE: ABG, TITO GONZALO ARZE CATON, CONCEPTO: REMANENTE POR PROYECCION COMPRA DE COMBUSTIBLE DDRP COCHABAMBA, CUENTA DE DEPOSITO: CUENTA UNICA DEL TESORO"/>
    <m/>
    <m/>
    <m/>
    <m/>
    <m/>
    <m/>
    <n v="0"/>
    <n v="0.16"/>
    <s v="NO_CONCILIADO"/>
    <m/>
    <m/>
  </r>
  <r>
    <x v="3"/>
    <m/>
    <x v="3"/>
    <x v="40"/>
    <s v="O21786210002"/>
    <s v="BOD"/>
    <n v="2178621"/>
    <m/>
    <s v="00099021001 DEPOSITO DE EFECTIVO, DEPOSITANTE: JHONY TORRICO GOYTIA, CONCEPTO: DEVOLUCION DE APORTES PATRONALES A LA POLICIA BOLIVIANA DE ABRIL 2018 AL MES  DE MAYO 2019, CUENTA DE DEPOSITO: CUENTA UNICA DEL TESORO"/>
    <m/>
    <m/>
    <m/>
    <m/>
    <m/>
    <m/>
    <n v="0"/>
    <n v="12258.29"/>
    <s v="NO_CONCILIADO"/>
    <m/>
    <m/>
  </r>
  <r>
    <x v="3"/>
    <m/>
    <x v="3"/>
    <x v="40"/>
    <s v="O21786220002"/>
    <s v="BOD"/>
    <n v="2178622"/>
    <m/>
    <s v="00099021001 DEPOSITO DE EFECTIVO, DEPOSITANTE: JHONY TORRICO GOYTIA, CONCEPTO: DEVOLUCION DE AGUINALDO DUODECIMA 2019 A LA POLICIA BOLIVIANA, CUENTA DE DEPOSITO: CUENTA UNICA DEL TESORO"/>
    <m/>
    <m/>
    <m/>
    <m/>
    <m/>
    <m/>
    <n v="0"/>
    <n v="1639.13"/>
    <s v="NO_CONCILIADO"/>
    <m/>
    <m/>
  </r>
  <r>
    <x v="25"/>
    <m/>
    <x v="25"/>
    <x v="41"/>
    <s v="G26096390002"/>
    <s v="CRV"/>
    <n v="2609639"/>
    <m/>
    <s v="TRANSFERENCIA DEL EXTERIOR SEGUN SWIFT NO.3363 Y NO.3362 DE FECHA 04/03/2024 ORDENANTE: SOCIEDAD DE INVERSIONES ANGLO SPA (SANTIAGO CHILE) REF.: CRED ORDEN DE VENTA NO.YLB-GCO 0013 ODV 24 VEX LIB. 00597012001 RECURSOS PROPIOS VENTAS YLB"/>
    <m/>
    <m/>
    <m/>
    <m/>
    <m/>
    <m/>
    <n v="0"/>
    <n v="211288"/>
    <s v="NO_CONCILIADO"/>
    <m/>
    <m/>
  </r>
  <r>
    <x v="25"/>
    <m/>
    <x v="25"/>
    <x v="41"/>
    <s v="G26096400001"/>
    <s v="CVD"/>
    <n v="2609640"/>
    <m/>
    <s v="COBRO COSTOS DE PAPELERIA SEGUN TRANSFERENCIA DEL EXTERIOR POR ORDEN DE SOCIEDAD DE INVERSIONES ANGLO SPA (SANTIAGO CHILE) REF.: CRED ORDEN DE VENTA NO.YLB-GCO 0013 ODV 24 VEX LIB. 00597032001 YLB-COMERCIALIZACION DE DIVERSAS SALES"/>
    <m/>
    <m/>
    <m/>
    <m/>
    <m/>
    <m/>
    <n v="50"/>
    <n v="0"/>
    <s v="NO_CONCILIADO"/>
    <m/>
    <m/>
  </r>
  <r>
    <x v="13"/>
    <m/>
    <x v="13"/>
    <x v="41"/>
    <s v="O21788640002"/>
    <s v="BOD"/>
    <n v="2178864"/>
    <m/>
    <s v="00099021001 DEPOSITO DE EFECTIVO, DEPOSITANTE: MARY ELENA HERRERA LOVERA, CONCEPTO: DEVOLUCION DE SUELDOS Y SALARIOS, CUENTA DE DEPOSITO: CUENTA UNICA DEL TESORO/DJBR"/>
    <m/>
    <m/>
    <m/>
    <m/>
    <m/>
    <m/>
    <n v="0"/>
    <n v="8122.61"/>
    <s v="NO_CONCILIADO"/>
    <m/>
    <m/>
  </r>
  <r>
    <x v="5"/>
    <m/>
    <x v="5"/>
    <x v="42"/>
    <s v="S10860960001"/>
    <s v="COB"/>
    <n v="1086096"/>
    <m/>
    <s v="||AMPLIACION DE VALIDEZ 0,15% S/USD 86.501,02 POR 92 DIAS, COMISION ENMIENDA LC BS220.- REEMB. GASTOS DE COMUNICACION BS220.- Y EMISION DE COMPROBANTE CONTABLE BS50.- S/G NOTA FBM-GG-083/2024 RECIBIDA 1/3/2024 REF: : I-2023-33 P/C FBM A/F LINEA INDUSTRIA METALURGICA LTDA. LIB:00548022001 COFADENA-FABRICA BOLIVIANA DE MUNICION REF: COMISIONES ENMIENDA 2 LC I-2023-33"/>
    <m/>
    <m/>
    <m/>
    <m/>
    <m/>
    <m/>
    <n v="717.48"/>
    <n v="0"/>
    <s v="NO_CONCILIADO"/>
    <m/>
    <m/>
  </r>
  <r>
    <x v="25"/>
    <m/>
    <x v="25"/>
    <x v="42"/>
    <s v="Q19684880002"/>
    <s v="CRV"/>
    <n v="1968488"/>
    <m/>
    <s v="NUMERO DE LIBRETA CUT: 00597012001 OPERACIÓN E18 TRANSFERENCIA DEL SISTEMA FINANCIERO POR CUENTA DE TERCEROS A LA CUT EJEC.BG 126971 O/YLB P/CTA.RIVERO TERESA"/>
    <m/>
    <m/>
    <m/>
    <m/>
    <m/>
    <m/>
    <n v="0"/>
    <n v="249798.5"/>
    <s v="NO_CONCILIADO"/>
    <m/>
    <m/>
  </r>
  <r>
    <x v="34"/>
    <m/>
    <x v="34"/>
    <x v="42"/>
    <s v="Q19686880002"/>
    <s v="CRV"/>
    <n v="1968688"/>
    <m/>
    <s v="NUMERO DE LIBRETA CUT: 00086011102 OPERACIÓN E18 TRANSFERENCIA DEL SISTEMA FINANCIERO POR CUENTA DE TERCEROS A LA CUT PAGO DE MULTA SEGUN RESOLUCION MINISTERIAL AMBIENTAL NO 15 DE FECHA 30 DE ENERO 2024"/>
    <m/>
    <m/>
    <m/>
    <m/>
    <m/>
    <m/>
    <n v="0"/>
    <n v="46380.05"/>
    <s v="NO_CONCILIADO"/>
    <m/>
    <m/>
  </r>
  <r>
    <x v="5"/>
    <m/>
    <x v="5"/>
    <x v="42"/>
    <s v="O21791680002"/>
    <s v="BOD"/>
    <n v="2179168"/>
    <m/>
    <s v="00548132001 DEPOSITO DE EFECTIVO, DEPOSITANTE: AMADEO FERNANDEZ SIRPA, CONCEPTO: DEVOLUCION DEL 13% POR VIATICOS, CUENTA DE DEPOSITO: CUENTA UNICA DEL TESORO"/>
    <m/>
    <m/>
    <m/>
    <m/>
    <m/>
    <m/>
    <n v="0"/>
    <n v="59"/>
    <s v="NO_CONCILIADO"/>
    <m/>
    <m/>
  </r>
  <r>
    <x v="5"/>
    <m/>
    <x v="5"/>
    <x v="42"/>
    <s v="O21791690002"/>
    <s v="BOD"/>
    <n v="2179169"/>
    <m/>
    <s v="00548132001 DEPOSITO DE EFECTIVO, DEPOSITANTE: AMADEO FERNANDEZ SIRPA, CONCEPTO: DEVOLUCION DEL 13% POR VIATICOS, CUENTA DE DEPOSITO: CUENTA UNICA DEL TESORO"/>
    <m/>
    <m/>
    <m/>
    <m/>
    <m/>
    <m/>
    <n v="0"/>
    <n v="39"/>
    <s v="NO_CONCILIADO"/>
    <m/>
    <m/>
  </r>
  <r>
    <x v="18"/>
    <m/>
    <x v="18"/>
    <x v="42"/>
    <s v="B21792410002"/>
    <s v="BOD"/>
    <n v="2179241"/>
    <m/>
    <s v="00099021001 DEP.DE CHEQ.AJENOS,RET.DE CAM.,CONCEPTO: DEVOLUCION DE CC NO COBRADA NOVIEMBRE Y AGUINALDO 2023,DEP.: LA VITALICIA SEGUROS Y REASEGUROS DE VIDA S.A. , PROCEDENCIA: BANCO BISA S.A., CHEQUE: 80584, FECHA DE EMISION:05/03/2024"/>
    <m/>
    <m/>
    <m/>
    <m/>
    <m/>
    <m/>
    <n v="0"/>
    <n v="79201.570000000007"/>
    <s v="NO_CONCILIADO"/>
    <m/>
    <m/>
  </r>
  <r>
    <x v="18"/>
    <m/>
    <x v="18"/>
    <x v="42"/>
    <s v="B21792420002"/>
    <s v="BOD"/>
    <n v="2179242"/>
    <m/>
    <s v="00099021001 DEP.DE CHEQ.AJENOS,RET.DE CAM.,CONCEPTO: DEVOLUCION DE CC NO COBRADA NOVIEMBRE Y AGUINALDO 2023,DEP.: LA VITALICIA SEGUROS Y REASEGUROS DE VIDA S.A. , PROCEDENCIA: BANCO BISA S.A., CHEQUE: 1867539, FECHA DE EMISION:05/03/2024"/>
    <m/>
    <m/>
    <m/>
    <m/>
    <m/>
    <m/>
    <n v="0"/>
    <n v="2814.15"/>
    <s v="NO_CONCILIADO"/>
    <m/>
    <m/>
  </r>
  <r>
    <x v="3"/>
    <m/>
    <x v="3"/>
    <x v="42"/>
    <s v="O21792490002"/>
    <s v="BOD"/>
    <n v="2179249"/>
    <m/>
    <s v="00099021001 DEPOSITO DE EFECTIVO, DEPOSITANTE: ANA MARIA VALDIVIESO, CONCEPTO: DEVOLUCION DE DINEROS, CUENTA DE DEPOSITO: CUENTA UNICA DEL TESORO"/>
    <m/>
    <m/>
    <m/>
    <m/>
    <m/>
    <m/>
    <n v="0"/>
    <n v="350"/>
    <s v="NO_CONCILIADO"/>
    <m/>
    <m/>
  </r>
  <r>
    <x v="2"/>
    <m/>
    <x v="2"/>
    <x v="42"/>
    <s v="O21792890002"/>
    <s v="BOD"/>
    <n v="2179289"/>
    <m/>
    <s v="00015011108 DEPOSITO DE EFECTIVO, DEPOSITANTE: DAVID BOLIVAR CABELLO, CONCEPTO: ENERGIA ELECTRICA YACUIBA - DEVOLUCION, CUENTA DE DEPOSITO: CUENTA UNICA DEL TESORO"/>
    <m/>
    <m/>
    <m/>
    <m/>
    <m/>
    <m/>
    <n v="0"/>
    <n v="314.41000000000003"/>
    <s v="NO_CONCILIADO"/>
    <m/>
    <m/>
  </r>
  <r>
    <x v="43"/>
    <m/>
    <x v="43"/>
    <x v="43"/>
    <s v="O21795100002"/>
    <s v="BOD"/>
    <n v="2179510"/>
    <m/>
    <s v="00099021001 DEPOSITO DE EFECTIVO, DEPOSITANTE: JUAN MAURICIO CUBA NUÑEZ DEL PRADO, CONCEPTO: DEVOLUCION GOCE DE HABERES, CUENTA DE DEPOSITO: CUENTA UNICA DEL TESORO/DJBR"/>
    <m/>
    <m/>
    <m/>
    <m/>
    <m/>
    <m/>
    <n v="0"/>
    <n v="404"/>
    <s v="NO_CONCILIADO"/>
    <m/>
    <m/>
  </r>
  <r>
    <x v="44"/>
    <m/>
    <x v="44"/>
    <x v="43"/>
    <s v="O21795960002"/>
    <s v="BOD"/>
    <n v="2179596"/>
    <m/>
    <s v="00041031107 DEPOSITO DE EFECTIVO, DEPOSITANTE: FERNANDO LIZANDRO SANTANDER LAURA, CONCEPTO: DEVOLUCION DE RECURSOS, CUENTA DE DEPOSITO: CUENTA UNICA DEL TESORO"/>
    <m/>
    <m/>
    <m/>
    <m/>
    <m/>
    <m/>
    <n v="0"/>
    <n v="51940"/>
    <s v="NO_CONCILIADO"/>
    <m/>
    <m/>
  </r>
  <r>
    <x v="9"/>
    <m/>
    <x v="9"/>
    <x v="44"/>
    <s v="J05877570002"/>
    <s v="NTE"/>
    <n v="7785870"/>
    <m/>
    <s v="A:00099021001 TRANSFERENCIA DE RECUPERACIONES SEGÚN NOTA GEF-LCR-JSZ-0111-NOT/24 Y GEF-LCR-JSZ-0162-NOT/24 POR CONCEPTO DE PAGO DE CAPITAL E INTERESES DE ACUERDO A CONTRATO DE FIDEICOMISO &quot;PROYECTOS DE INVERSION PUBLICA&quot;, CORRESPONDIENTE AL G. A. M. DE COLOMI"/>
    <m/>
    <m/>
    <m/>
    <m/>
    <m/>
    <m/>
    <n v="0"/>
    <n v="151184.04999999999"/>
    <s v="NO_CONCILIADO"/>
    <m/>
    <m/>
  </r>
  <r>
    <x v="25"/>
    <m/>
    <x v="25"/>
    <x v="44"/>
    <s v="G26148630002"/>
    <s v="CRV"/>
    <n v="2614863"/>
    <m/>
    <s v="TRANSFERENCIA DEL EXTERIOR SEGUN SWIFT NOS.3590-3603 DE FECHA 07/03/2024 ORDENANTE: PTC SAC, FECHA VALOR 07/03/2024 REF:YLB-GCO-0030-ODV/24-VEX LIB. 00597012001 RECURSOS PROPIOS VENTAS YLB"/>
    <m/>
    <m/>
    <m/>
    <m/>
    <m/>
    <m/>
    <n v="0"/>
    <n v="70074.899999999994"/>
    <s v="NO_CONCILIADO"/>
    <m/>
    <m/>
  </r>
  <r>
    <x v="25"/>
    <m/>
    <x v="25"/>
    <x v="44"/>
    <s v="G26148640001"/>
    <s v="CVD"/>
    <n v="2614864"/>
    <m/>
    <s v="COBRO COSTOS DE PAPELERIA SEGUN TRANSFERENCIA DEL EXTERIOR POR ORDEN DE PTC SAC, FECHA VALOR 07/03/2024 REF:YLB-GCO-0030-ODV/24-VEX LIB. 00597032001 YLB-COMERCIALIZACION DE DIVERSAS SALES"/>
    <m/>
    <m/>
    <m/>
    <m/>
    <m/>
    <m/>
    <n v="50"/>
    <n v="0"/>
    <s v="NO_CONCILIADO"/>
    <m/>
    <m/>
  </r>
  <r>
    <x v="9"/>
    <m/>
    <x v="9"/>
    <x v="44"/>
    <s v="J05878510002"/>
    <s v="NTE"/>
    <n v="7786260"/>
    <m/>
    <s v="A:00099021001 ´TRANSFERENCIA DE RECUPERACIONES SEGÚN NOTA GEF-LCR-JSZ-0111-NOT/24 Y GEF-LCR-JSZ-0162-NOT/24 POR CONCEPTO DE PAGO DE CAPITAL E INTERESES DE ACUERDO A CONTRATO DE FIDEICOMISO &quot;PROYECTOS DE INVERSION PUBLICA&quot;, CORRESPONDIENTE AL G. A. M. DE ENTRE RÍOS (COCHABAMBA)"/>
    <m/>
    <m/>
    <m/>
    <m/>
    <m/>
    <m/>
    <n v="0"/>
    <n v="48467.64"/>
    <s v="NO_CONCILIADO"/>
    <m/>
    <m/>
  </r>
  <r>
    <x v="9"/>
    <m/>
    <x v="9"/>
    <x v="44"/>
    <s v="J05878520002"/>
    <s v="NTE"/>
    <n v="7786166"/>
    <m/>
    <s v="A:00099021001 ´TRANSFERENCIA DE RECUPERACIONES SEGÚN NOTA GEF-LCR-JSZ-0111-NOT/24 Y GEF-LCR-JSZ-0162-NOT/24 POR CONCEPTO DE PAGO DE CAPITAL E INTERESES DE ACUERDO A CONTRATO DE FIDEICOMISO &quot;PROYECTOS DE INVERSION PUBLICA&quot;, CORRESPONDIENTE AL G. A. M. DE EL VILLAR"/>
    <m/>
    <m/>
    <m/>
    <m/>
    <m/>
    <m/>
    <n v="0"/>
    <n v="49132.01"/>
    <s v="NO_CONCILIADO"/>
    <m/>
    <m/>
  </r>
  <r>
    <x v="9"/>
    <m/>
    <x v="9"/>
    <x v="44"/>
    <s v="J05878570002"/>
    <s v="NTE"/>
    <n v="7785938"/>
    <m/>
    <s v="A:00099021001 TRANSFERENCIA DE RECUPERACIONES SEGÚN NOTA GEF-LCR-JSZ-0111-NOT/24 Y GEF-LCR-JSZ-0162-NOT/24 POR CONCEPTO DE PAGO DE CAPITAL E INTERESES DE ACUERDO A CONTRATO DE FIDEICOMISO &quot;PROYECTOS DE INVERSION PUBLICA&quot;, CORRESPONDIENTE AL GOBIERNO AUTÓNOMO REGIONAL DEL GRAN CHACO"/>
    <m/>
    <m/>
    <m/>
    <m/>
    <m/>
    <m/>
    <n v="0"/>
    <n v="7301378.3499999996"/>
    <s v="NO_CONCILIADO"/>
    <m/>
    <m/>
  </r>
  <r>
    <x v="9"/>
    <m/>
    <x v="9"/>
    <x v="44"/>
    <s v="J05878550002"/>
    <s v="NTE"/>
    <n v="7785944"/>
    <m/>
    <s v="A:00099021001 ´TRANSFERENCIA DE RECUPERACIONES SEGÚN NOTA GEF-LCR-JSZ-0111-NOT/24 Y GEF-LCR-JSZ-0162-NOT/24 POR CONCEPTO DE PAGO DE CAPITAL E INTERESES DE ACUERDO A CONTRATO DE FIDEICOMISO &quot;PROYECTOS DE INVERSION PUBLICA&quot;, CORRESPONDIENTE AL G. A. M. DE SANTIAGO DE ANDAMARCA"/>
    <m/>
    <m/>
    <m/>
    <m/>
    <m/>
    <m/>
    <n v="0"/>
    <n v="20597.91"/>
    <s v="NO_CONCILIADO"/>
    <m/>
    <m/>
  </r>
  <r>
    <x v="9"/>
    <m/>
    <x v="9"/>
    <x v="44"/>
    <s v="J05878580002"/>
    <s v="NTE"/>
    <n v="7785940"/>
    <m/>
    <s v="A:00099021001 ´TRANSFERENCIA DE RECUPERACIONES SEGÚN NOTA GEF-LCR-JSZ-0111-NOT/24 Y GEF-LCR-JSZ-0162-NOT/24 POR CONCEPTO DE PAGO DE CAPITAL E INTERESES DE ACUERDO A CONTRATO DE FIDEICOMISO &quot;PROYECTOS DE INVERSION PUBLICA&quot;, CORRESPONDIENTE AL G. A. M. DE CHIMORE"/>
    <m/>
    <m/>
    <m/>
    <m/>
    <m/>
    <m/>
    <n v="0"/>
    <n v="180380.26"/>
    <s v="NO_CONCILIADO"/>
    <m/>
    <m/>
  </r>
  <r>
    <x v="9"/>
    <m/>
    <x v="9"/>
    <x v="44"/>
    <s v="J05878610002"/>
    <s v="NTE"/>
    <n v="7785942"/>
    <m/>
    <s v="A:00099021001 ´TRANSFERENCIA DE RECUPERACIONES SEGÚN NOTA GEF-LCR-JSZ-0111-NOT/24 Y GEF-LCR-JSZ-0162-NOT/24 POR CONCEPTO DE PAGO DE CAPITAL E INTERESES DE ACUERDO A CONTRATO DE FIDEICOMISO &quot;PROYECTOS DE INVERSION PUBLICA&quot;, CORRESPONDIENTE AL G. A. M. DE POJO"/>
    <m/>
    <m/>
    <m/>
    <m/>
    <m/>
    <m/>
    <n v="0"/>
    <n v="48745.53"/>
    <s v="NO_CONCILIADO"/>
    <m/>
    <m/>
  </r>
  <r>
    <x v="9"/>
    <m/>
    <x v="9"/>
    <x v="44"/>
    <s v="J05878630002"/>
    <s v="NTE"/>
    <n v="7785934"/>
    <m/>
    <s v="A:00099021001 ´TRANSFERENCIA DE RECUPERACIONES SEGÚN NOTA GEF-LCR-JSZ-0111-NOT/24 Y GEF-LCR-JSZ-0162-NOT/24 POR CONCEPTO DE PAGO DE CAPITAL E INTERESES DE ACUERDO A CONTRATO DE FIDEICOMISO &quot;PROYECTOS DE INVERSION PUBLICA&quot;, CORRESPONDIENTE AL G. A. M. DE ORURO"/>
    <m/>
    <m/>
    <m/>
    <m/>
    <m/>
    <m/>
    <n v="0"/>
    <n v="2671736.2599999998"/>
    <s v="NO_CONCILIADO"/>
    <m/>
    <m/>
  </r>
  <r>
    <x v="9"/>
    <m/>
    <x v="9"/>
    <x v="44"/>
    <s v="J05878640002"/>
    <s v="NTE"/>
    <n v="7785923"/>
    <m/>
    <s v="A:00099021001 TRANSFERENCIA DE RECUPERACIONES SEGÚN NOTA GEF-LCR-JSZ-0111-NOT/24 Y GEF-LCR-JSZ-0162-NOT/24 POR CONCEPTO DE PAGO DE CAPITAL E INTERESES DE ACUERDO A CONTRATO DE FIDEICOMISO &quot;PROYECTOS DE INVERSION PUBLICA&quot;, CORRESPONDIENTE AL G. A. M. DE PUCARA"/>
    <m/>
    <m/>
    <m/>
    <m/>
    <m/>
    <m/>
    <n v="0"/>
    <n v="6314.46"/>
    <s v="NO_CONCILIADO"/>
    <m/>
    <m/>
  </r>
  <r>
    <x v="9"/>
    <m/>
    <x v="9"/>
    <x v="44"/>
    <s v="J05878660002"/>
    <s v="NTE"/>
    <n v="7786179"/>
    <m/>
    <s v="A:00099021001 ´TRANSFERENCIA DE RECUPERACIONES SEGÚN NOTA GEF-LCR-JSZ-0111-NOT/24 Y GEF-LCR-JSZ-0162-NOT/24 POR CONCEPTO DE PAGO DE CAPITAL E INTERESES DE ACUERDO A CONTRATO DE FIDEICOMISO &quot;PROYECTOS DE INVERSION PUBLICA&quot;, CORRESPONDIENTE AL G. A. I. O. C. DE SALINAS"/>
    <m/>
    <m/>
    <m/>
    <m/>
    <m/>
    <m/>
    <n v="0"/>
    <n v="87258.95"/>
    <s v="NO_CONCILIADO"/>
    <m/>
    <m/>
  </r>
  <r>
    <x v="9"/>
    <m/>
    <x v="9"/>
    <x v="44"/>
    <s v="J05878670002"/>
    <s v="NTE"/>
    <n v="7785898"/>
    <m/>
    <s v="A:00099021001 ´TRANSFERENCIA DE RECUPERACIONES SEGÚN NOTA GEF-LCR-JSZ-0111-NOT/24 Y GEF-LCR-JSZ-0162-NOT/24 POR CONCEPTO DE PAGO DE CAPITAL E INTERESES DE ACUERDO A CONTRATO DE FIDEICOMISO &quot;PROYECTOS DE INVERSION PUBLICA&quot;, CORRESPONDIENTE AL G. A. M. DE VILLA CHARCAS"/>
    <m/>
    <m/>
    <m/>
    <m/>
    <m/>
    <m/>
    <n v="0"/>
    <n v="138052.29"/>
    <s v="NO_CONCILIADO"/>
    <m/>
    <m/>
  </r>
  <r>
    <x v="9"/>
    <m/>
    <x v="9"/>
    <x v="44"/>
    <s v="J05878690002"/>
    <s v="NTE"/>
    <n v="7786213"/>
    <m/>
    <s v="A:00099021001 ´TRANSFERENCIA DE RECUPERACIONES SEGÚN NOTA GEF-LCR-JSZ-0111-NOT/24 Y GEF-LCR-JSZ-0162-NOT/24 POR CONCEPTO DE PAGO DE CAPITAL E INTERESES DE ACUERDO A CONTRATO DE FIDEICOMISO &quot;PROYECTOS DE INVERSION PUBLICA&quot;, CORRESPONDIENTE AL GOBIERNO AUTÓNOMO DEPARTAMENTAL DE ORURO"/>
    <m/>
    <m/>
    <m/>
    <m/>
    <m/>
    <m/>
    <n v="0"/>
    <n v="907902.87"/>
    <s v="NO_CONCILIADO"/>
    <m/>
    <m/>
  </r>
  <r>
    <x v="9"/>
    <m/>
    <x v="9"/>
    <x v="44"/>
    <s v="J05878710002"/>
    <s v="NTE"/>
    <n v="7786283"/>
    <m/>
    <s v="A:00099021001 ´TRANSFERENCIA DE RECUPERACIONES SEGÚN NOTA GEF-LCR-JSZ-0111-NOT/24 Y GEF-LCR-JSZ-0162-NOT/24 POR CONCEPTO DE PAGO DE CAPITAL E INTERESES DE ACUERDO A CONTRATO DE FIDEICOMISO &quot;PROYECTOS DE INVERSION PUBLICA&quot;, CORRESPONDIENTE AL G. A. M. DE ENTRE RÍOS (TARIJA)"/>
    <m/>
    <m/>
    <m/>
    <m/>
    <m/>
    <m/>
    <n v="0"/>
    <n v="98490.68"/>
    <s v="NO_CONCILIADO"/>
    <m/>
    <m/>
  </r>
  <r>
    <x v="9"/>
    <m/>
    <x v="9"/>
    <x v="44"/>
    <s v="J05878750002"/>
    <s v="NTE"/>
    <n v="7786298"/>
    <m/>
    <s v="A:00099021001 ´TRANSFERENCIA DE RECUPERACIONES SEGÚN NOTA GEF-LCR-JSZ-0111-NOT/24 Y GEF-LCR-JSZ-0162-NOT/24 POR CONCEPTO DE PAGO DE CAPITAL E INTERESES DE ACUERDO A CONTRATO DE FIDEICOMISO &quot;PROYECTOS DE INVERSION PUBLICA&quot;, CORRESPONDIENTE AL G. A. M. DE SHINAHOTA"/>
    <m/>
    <m/>
    <m/>
    <m/>
    <m/>
    <m/>
    <n v="0"/>
    <n v="127037.13"/>
    <s v="NO_CONCILIADO"/>
    <m/>
    <m/>
  </r>
  <r>
    <x v="9"/>
    <m/>
    <x v="9"/>
    <x v="44"/>
    <s v="J05878760002"/>
    <s v="NTE"/>
    <n v="7786312"/>
    <m/>
    <s v="A:00099021001 ´TRANSFERENCIA DE RECUPERACIONES SEGÚN NOTA GEF-LCR-JSZ-0111-NOT/24 Y GEF-LCR-JSZ-0162-NOT/24 POR CONCEPTO DE PAGO DE CAPITAL E INTERESES DE ACUERDO A CONTRATO DE FIDEICOMISO &quot;PROYECTOS DE INVERSION PUBLICA&quot;, CORRESPONDIENTE AL G. A. M. DE SAN MATIAS"/>
    <m/>
    <m/>
    <m/>
    <m/>
    <m/>
    <m/>
    <n v="0"/>
    <n v="12073.78"/>
    <s v="NO_CONCILIADO"/>
    <m/>
    <m/>
  </r>
  <r>
    <x v="9"/>
    <m/>
    <x v="9"/>
    <x v="44"/>
    <s v="J05878780002"/>
    <s v="NTE"/>
    <n v="7786319"/>
    <m/>
    <s v="A:00099021001 ´TRANSFERENCIA DE RECUPERACIONES SEGÚN NOTA GEF-LCR-JSZ-0111-NOT/24 Y GEF-LCR-JSZ-0162-NOT/24 POR CONCEPTO DE PAGO DE CAPITAL E INTERESES DE ACUERDO A CONTRATO DE FIDEICOMISO &quot;PROYECTOS DE INVERSION PUBLICA&quot;, CORRESPONDIENTE AL G. A. M. DE VILLA TUNARI"/>
    <m/>
    <m/>
    <m/>
    <m/>
    <m/>
    <m/>
    <n v="0"/>
    <n v="324397.75"/>
    <s v="NO_CONCILIADO"/>
    <m/>
    <m/>
  </r>
  <r>
    <x v="28"/>
    <m/>
    <x v="28"/>
    <x v="44"/>
    <s v="J05878800002"/>
    <s v="NTE"/>
    <n v="7786395"/>
    <m/>
    <s v="A:00862012001 TRANSFERENCIA DE RECUPERACIONES SEGÚN NOTA GEF-LCR-JSZ-0111-NOT/24 Y GEF-LCR-JSZ-0162-NOT/24, POR CONCEPTO DE INTERES PENAL QUE CORRESPONDE AL FNDR DE ACUERDO A CONTRATO DE FIDEICOMISO &quot;PROYECTOS DE INVERSION PUBLICA&quot; G. A. M. DE PUERTO RICO"/>
    <m/>
    <m/>
    <m/>
    <m/>
    <m/>
    <m/>
    <n v="0"/>
    <n v="118.78"/>
    <s v="NO_CONCILIADO"/>
    <m/>
    <m/>
  </r>
  <r>
    <x v="9"/>
    <m/>
    <x v="9"/>
    <x v="44"/>
    <s v="J05878820002"/>
    <s v="NTE"/>
    <n v="7786383"/>
    <m/>
    <s v="A:00099021001 ´TRANSFERENCIA DE RECUPERACIONES SEGÚN NOTA GEF-LCR-JSZ-0111-NOT/24 Y GEF-LCR-JSZ-0162-NOT/24 POR CONCEPTO DE PAGO DE CAPITAL E INTERESES DE ACUERDO A CONTRATO DE FIDEICOMISO &quot;PROYECTOS DE INVERSION PUBLICA&quot;, CORRESPONDIENTE AL G. A. M. DE PUERTO RICO"/>
    <m/>
    <m/>
    <m/>
    <m/>
    <m/>
    <m/>
    <n v="0"/>
    <n v="20214.900000000001"/>
    <s v="NO_CONCILIADO"/>
    <m/>
    <m/>
  </r>
  <r>
    <x v="28"/>
    <m/>
    <x v="28"/>
    <x v="44"/>
    <s v="J05878840002"/>
    <s v="NTE"/>
    <n v="7786394"/>
    <m/>
    <s v="A:00862012001 TRANSFERENCIA DE RECUPERACIONES SEGÚN NOTA GEF-LCR-JSZ-0111-NOT/24 Y GEF-LCR-JSZ-0162-NOT/24, POR CONCEPTO DE REMUNERACION POR ADMINSTRACION DE FIDEICOMISO QUE CORRESPONDE AL FNDR DE ACUERDO A CONTRATO DE FIDEICOMISO &quot;PROYECTOS DE INVERSION PUBLICA&quot; G. A. M. DE PUERTO RICO"/>
    <m/>
    <m/>
    <m/>
    <m/>
    <m/>
    <m/>
    <n v="0"/>
    <n v="3025.64"/>
    <s v="NO_CONCILIADO"/>
    <m/>
    <m/>
  </r>
  <r>
    <x v="9"/>
    <m/>
    <x v="9"/>
    <x v="44"/>
    <s v="J05878850002"/>
    <s v="NTE"/>
    <n v="7786350"/>
    <m/>
    <s v="A:00099021001 TRANSFERENCIA DE RECUPERACIONES SEGÚN NOTA GEF-LCR-JSZ-0111-NOT/24 Y GEF-LCR-JSZ-0162-NOT/24 POR CONCEPTO DE PAGO DE CAPITAL E INTERESES DE ACUERDO A CONTRATO DE FIDEICOMISO &quot;PROYECTOS DE INVERSION PUBLICA&quot;, CORRESPONDIENTE AL G. A. M. DE PADCAYA"/>
    <m/>
    <m/>
    <m/>
    <m/>
    <m/>
    <m/>
    <n v="0"/>
    <n v="255829.81"/>
    <s v="NO_CONCILIADO"/>
    <m/>
    <m/>
  </r>
  <r>
    <x v="9"/>
    <m/>
    <x v="9"/>
    <x v="44"/>
    <s v="J05878870002"/>
    <s v="NTE"/>
    <n v="7786405"/>
    <m/>
    <s v="A:00099021001 ´TRANSFERENCIA DE RECUPERACIONES SEGÚN NOTA GEF-LCR-JSZ-0111-NOT/24 Y GEF-LCR-JSZ-0162-NOT/24 POR CONCEPTO DE PAGO DE CAPITAL E INTERESES DE ACUERDO A CONTRATO DE FIDEICOMISO &quot;PROYECTOS DE INVERSION PUBLICA&quot;, CORRESPONDIENTE AL G. A. M. DE HUAYLLAMARCA (C. STGO. HUAYLLAMARCA)"/>
    <m/>
    <m/>
    <m/>
    <m/>
    <m/>
    <m/>
    <n v="0"/>
    <n v="18075.18"/>
    <s v="NO_CONCILIADO"/>
    <m/>
    <m/>
  </r>
  <r>
    <x v="3"/>
    <m/>
    <x v="3"/>
    <x v="44"/>
    <s v="O21798110002"/>
    <s v="BOD"/>
    <n v="2179811"/>
    <m/>
    <s v="00099021001 DEPOSITO DE EFECTIVO, DEPOSITANTE: SONIA ROCHA QUISPE, CONCEPTO: DEVOLUCION DE PAGO DE HABER DE OCTUBRE 2023, CUENTA DE DEPOSITO: CUENTA UNICA DEL TESORO"/>
    <m/>
    <m/>
    <m/>
    <m/>
    <m/>
    <m/>
    <n v="0"/>
    <n v="7010.18"/>
    <s v="NO_CONCILIADO"/>
    <m/>
    <m/>
  </r>
  <r>
    <x v="3"/>
    <m/>
    <x v="3"/>
    <x v="44"/>
    <s v="O21798700002"/>
    <s v="BOD"/>
    <n v="2179870"/>
    <m/>
    <s v="00099021001 DEPOSITO DE EFECTIVO, DEPOSITANTE: CARLOS DENCEL PELAEZ PACHECO, CONCEPTO: REMUNERACION MAXIMA PERMITIDA FEBRERO 2024, CUENTA DE DEPOSITO: CUENTA UNICA DEL TESORO"/>
    <m/>
    <m/>
    <m/>
    <m/>
    <m/>
    <m/>
    <n v="0"/>
    <n v="2631.44"/>
    <s v="NO_CONCILIADO"/>
    <m/>
    <m/>
  </r>
  <r>
    <x v="10"/>
    <m/>
    <x v="10"/>
    <x v="45"/>
    <s v="O21800840002"/>
    <s v="BOD"/>
    <n v="2180084"/>
    <m/>
    <s v="00099021001 DEPOSITO DE EFECTIVO, DEPOSITANTE: CIRO RAUL QUIAPE CALLOCOSI UPEA, CONCEPTO: DEVOLUCION DE  RECURSO. CONVENIO INTERINSTITUCIONAL DE FINANCIAMIENTO N°21 PROY. CUENCA PARANI., CUENTA DE DEPOSITO: CUENTA UNICA DEL TESORO"/>
    <m/>
    <m/>
    <m/>
    <m/>
    <m/>
    <m/>
    <n v="0"/>
    <n v="104112.15"/>
    <s v="NO_CONCILIADO"/>
    <m/>
    <m/>
  </r>
  <r>
    <x v="2"/>
    <m/>
    <x v="2"/>
    <x v="45"/>
    <s v="B21800960002"/>
    <s v="BOD"/>
    <n v="2180096"/>
    <m/>
    <s v="00099021001 DEP.DE CHEQ.AJENOS,RET.DE NO_CONCILIADO CAM.,CONCEPTO: PAGO INCAPACIDADES TEMPORALES (REEMBOLSO) MINISTERIO DE ECONOMIA Y FINANZAS PUBLICAS,DEP.: CAJA NACIONAL DE SALUD , PROCEDENCIA: BANCO UNION S.A., CHEQUE: 35188, FECHA DE EMISION:07/03/2024_x000a_DT - 201 SIT - 149"/>
    <m/>
    <m/>
    <m/>
    <m/>
    <m/>
    <m/>
    <n v="0"/>
    <n v="31097.35"/>
    <s v="CONCILIADO_PARCIAL"/>
    <m/>
    <m/>
  </r>
  <r>
    <x v="2"/>
    <m/>
    <x v="2"/>
    <x v="45"/>
    <s v="B21800960002"/>
    <s v="BOD"/>
    <n v="2180096"/>
    <m/>
    <s v="00099021001 DEP.DE CHEQ.AJENOS,RET.DE NO_CONCILIADO CAM.,CONCEPTO: PAGO INCAPACIDADES TEMPORALES (REEMBOLSO) MINISTERIO DE ECONOMIA Y FINANZAS PUBLICAS,DEP.: CAJA NACIONAL DE SALUD , PROCEDENCIA: BANCO UNION S.A., CHEQUE: 35188, FECHA DE EMISION:07/03/2024_x000a_DT - 201 SIT - 149"/>
    <m/>
    <m/>
    <m/>
    <m/>
    <m/>
    <m/>
    <n v="0"/>
    <n v="6597.08"/>
    <s v="CONCILIADO_PARCIAL"/>
    <m/>
    <m/>
  </r>
  <r>
    <x v="14"/>
    <m/>
    <x v="14"/>
    <x v="45"/>
    <s v="B21800960002"/>
    <s v="BOD"/>
    <n v="2180096"/>
    <m/>
    <s v="00099021001 DEP.DE CHEQ.AJENOS,RET.DE NO_CONCILIADO CAM.,CONCEPTO: PAGO INCAPACIDADES TEMPORALES (REEMBOLSO) MINISTERIO DE ECONOMIA Y FINANZAS PUBLICAS,DEP.: CAJA NACIONAL DE SALUD , PROCEDENCIA: BANCO UNION S.A., CHEQUE: 35188, FECHA DE EMISION:07/03/2024_x000a_DT - 201 SIT - 149"/>
    <m/>
    <m/>
    <m/>
    <m/>
    <m/>
    <m/>
    <n v="0"/>
    <n v="464.28"/>
    <s v="CONCILIADO_PARCIAL"/>
    <m/>
    <m/>
  </r>
  <r>
    <x v="2"/>
    <m/>
    <x v="2"/>
    <x v="45"/>
    <s v="B21800960002"/>
    <s v="BOD"/>
    <n v="2180096"/>
    <m/>
    <s v="00099021001 DEP.DE CHEQ.AJENOS,RET.DE NO_CONCILIADO CAM.,CONCEPTO: PAGO INCAPACIDADES TEMPORALES (REEMBOLSO) MINISTERIO DE ECONOMIA Y FINANZAS PUBLICAS,DEP.: CAJA NACIONAL DE SALUD , PROCEDENCIA: BANCO UNION S.A., CHEQUE: 35188, FECHA DE EMISION:07/03/2024_x000a_DT - 201 SIT - 149"/>
    <m/>
    <m/>
    <m/>
    <m/>
    <m/>
    <m/>
    <n v="0"/>
    <n v="1002"/>
    <s v="CONCILIADO_PARCIAL"/>
    <m/>
    <m/>
  </r>
  <r>
    <x v="45"/>
    <m/>
    <x v="45"/>
    <x v="45"/>
    <s v="B21800960002"/>
    <s v="BOD"/>
    <n v="2180096"/>
    <m/>
    <s v="00099021001 DEP.DE CHEQ.AJENOS,RET.DE NO_CONCILIADO CAM.,CONCEPTO: PAGO INCAPACIDADES TEMPORALES (REEMBOLSO) MINISTERIO DE ECONOMIA Y FINANZAS PUBLICAS,DEP.: CAJA NACIONAL DE SALUD , PROCEDENCIA: BANCO UNION S.A., CHEQUE: 35188, FECHA DE EMISION:07/03/2024_x000a_DT - 201 SIT - 149"/>
    <m/>
    <m/>
    <m/>
    <m/>
    <m/>
    <m/>
    <n v="0"/>
    <n v="508.06"/>
    <s v="CONCILIADO_PARCIAL"/>
    <m/>
    <m/>
  </r>
  <r>
    <x v="45"/>
    <m/>
    <x v="45"/>
    <x v="45"/>
    <s v="B21800960002"/>
    <s v="BOD"/>
    <n v="2180096"/>
    <m/>
    <s v="00099021001 DEP.DE CHEQ.AJENOS,RET.DE NO_CONCILIADO CAM.,CONCEPTO: PAGO INCAPACIDADES TEMPORALES (REEMBOLSO) MINISTERIO DE ECONOMIA Y FINANZAS PUBLICAS,DEP.: CAJA NACIONAL DE SALUD , PROCEDENCIA: BANCO UNION S.A., CHEQUE: 35188, FECHA DE EMISION:07/03/2024_x000a_DT - 201 SIT - 149"/>
    <m/>
    <m/>
    <m/>
    <m/>
    <m/>
    <m/>
    <n v="0"/>
    <n v="666.52"/>
    <s v="CONCILIADO_PARCIAL"/>
    <m/>
    <m/>
  </r>
  <r>
    <x v="46"/>
    <m/>
    <x v="46"/>
    <x v="45"/>
    <s v="B21800960002"/>
    <s v="BOD"/>
    <n v="2180096"/>
    <m/>
    <s v="00099021001 DEP.DE CHEQ.AJENOS,RET.DE NO_CONCILIADO CAM.,CONCEPTO: PAGO INCAPACIDADES TEMPORALES (REEMBOLSO) MINISTERIO DE ECONOMIA Y FINANZAS PUBLICAS,DEP.: CAJA NACIONAL DE SALUD , PROCEDENCIA: BANCO UNION S.A., CHEQUE: 35188, FECHA DE EMISION:07/03/2024_x000a_DT - 201 SIT - 149"/>
    <m/>
    <m/>
    <m/>
    <m/>
    <m/>
    <m/>
    <n v="0"/>
    <n v="46495.74"/>
    <s v="CONCILIADO_PARCIAL"/>
    <m/>
    <m/>
  </r>
  <r>
    <x v="46"/>
    <m/>
    <x v="46"/>
    <x v="45"/>
    <s v="B21800960002"/>
    <s v="BOD"/>
    <n v="2180096"/>
    <m/>
    <s v="00099021001 DEP.DE CHEQ.AJENOS,RET.DE NO_CONCILIADO CAM.,CONCEPTO: PAGO INCAPACIDADES TEMPORALES (REEMBOLSO) MINISTERIO DE ECONOMIA Y FINANZAS PUBLICAS,DEP.: CAJA NACIONAL DE SALUD , PROCEDENCIA: BANCO UNION S.A., CHEQUE: 35188, FECHA DE EMISION:07/03/2024_x000a_DT - 201 SIT - 149"/>
    <m/>
    <m/>
    <m/>
    <m/>
    <m/>
    <m/>
    <n v="0"/>
    <n v="56900.73"/>
    <s v="CONCILIADO_PARCIAL"/>
    <m/>
    <m/>
  </r>
  <r>
    <x v="46"/>
    <m/>
    <x v="46"/>
    <x v="45"/>
    <s v="B21800960002"/>
    <s v="BOD"/>
    <n v="2180096"/>
    <m/>
    <s v="00099021001 DEP.DE CHEQ.AJENOS,RET.DE NO_CONCILIADO CAM.,CONCEPTO: PAGO INCAPACIDADES TEMPORALES (REEMBOLSO) MINISTERIO DE ECONOMIA Y FINANZAS PUBLICAS,DEP.: CAJA NACIONAL DE SALUD , PROCEDENCIA: BANCO UNION S.A., CHEQUE: 35188, FECHA DE EMISION:07/03/2024_x000a_DT - 201 SIT - 149"/>
    <m/>
    <m/>
    <m/>
    <m/>
    <m/>
    <m/>
    <n v="0"/>
    <n v="72861.350000000006"/>
    <s v="CONCILIADO_PARCIAL"/>
    <m/>
    <m/>
  </r>
  <r>
    <x v="25"/>
    <m/>
    <x v="25"/>
    <x v="45"/>
    <s v="B21801280002"/>
    <s v="BOD"/>
    <n v="2180128"/>
    <m/>
    <s v="00597012001 DEP.DE CHEQ.AJENOS,RET.DE CAM.,CONCEPTO: DEVOLUCION POR PARTE DE SENASAG,DEP.: EPNE-YLB , PROCEDENCIA: BANCO UNION S.A., CHEQUE: 514, FECHA DE EMISION:05/03/2024"/>
    <m/>
    <m/>
    <m/>
    <m/>
    <m/>
    <m/>
    <n v="0"/>
    <n v="26454"/>
    <s v="NO_CONCILIADO"/>
    <m/>
    <m/>
  </r>
  <r>
    <x v="2"/>
    <m/>
    <x v="2"/>
    <x v="45"/>
    <s v="B21801290002"/>
    <s v="BOD"/>
    <n v="2180129"/>
    <m/>
    <s v="00099021001 DEP.DE CHEQ.AJENOS,RET.DE CAM.,CONCEPTO: JORGE CARLOS ALIZARES ARIAS,DEP.: BANCO UNION S.A. , PROCEDENCIA: BANCO UNION S.A., CHEQUE: 202403, FECHA DE EMISION:08/03/2024/DJBR"/>
    <m/>
    <m/>
    <m/>
    <m/>
    <m/>
    <m/>
    <n v="0"/>
    <n v="2000"/>
    <s v="NO_CONCILIADO"/>
    <m/>
    <m/>
  </r>
  <r>
    <x v="33"/>
    <m/>
    <x v="33"/>
    <x v="45"/>
    <s v="O21801510002"/>
    <s v="BOD"/>
    <n v="2180151"/>
    <m/>
    <s v="00526012001 DEPOSITO DE EFECTIVO, DEPOSITANTE: BOLIVIA TV, CONCEPTO: DEVOLUCION DE FONDOS EN AVANCE, CUENTA DE DEPOSITO: CUENTA UNICA DEL TESORO"/>
    <m/>
    <m/>
    <m/>
    <m/>
    <m/>
    <m/>
    <n v="0"/>
    <n v="1204.0999999999999"/>
    <s v="NO_CONCILIADO"/>
    <m/>
    <m/>
  </r>
  <r>
    <x v="29"/>
    <m/>
    <x v="29"/>
    <x v="45"/>
    <s v="O21801610002"/>
    <s v="BOD"/>
    <n v="2180161"/>
    <m/>
    <s v="00213012001 DEPOSITO DE EFECTIVO, DEPOSITANTE: DAVID GONZALO TERRAZAS   VALENICA, CONCEPTO: DEVOLUCION DE FONDOS EN AVANCE, CUENTA DE DEPOSITO: CUENTA UNICA DEL TESORO"/>
    <m/>
    <m/>
    <m/>
    <m/>
    <m/>
    <m/>
    <n v="0"/>
    <n v="290"/>
    <s v="NO_CONCILIADO"/>
    <m/>
    <m/>
  </r>
  <r>
    <x v="2"/>
    <m/>
    <x v="2"/>
    <x v="45"/>
    <s v="O21801810002"/>
    <s v="BOD"/>
    <n v="2180181"/>
    <m/>
    <s v="00015011108 DEPOSITO DE EFECTIVO, DEPOSITANTE: DENIS RONALD POMA GUTIERREZ-MIN DE GOBIERNO, CONCEPTO: PAGO POR CONSUMO  DE ELECTRICIDAD BENI, CUENTA DE DEPOSITO: CUENTA UNICA DEL TESORO"/>
    <m/>
    <m/>
    <m/>
    <m/>
    <m/>
    <m/>
    <n v="0"/>
    <n v="267.52"/>
    <s v="NO_CONCILIADO"/>
    <m/>
    <m/>
  </r>
  <r>
    <x v="3"/>
    <m/>
    <x v="3"/>
    <x v="45"/>
    <s v="O21802550002"/>
    <s v="BOD"/>
    <n v="2180255"/>
    <m/>
    <s v="00099021001 DEPOSITO DE EFECTIVO, DEPOSITANTE: RAQUEL MONICA CASTILLO SAENZ, CONCEPTO: DEVOLUCION DE LAS RENTAS ABONADAS EN DEMASIA DE LA SEÑORA OLGA SAENZ VDA DE CASTILLO CI 083727 LP, CUENTA DE DEPOSITO: CUENTA UNICA DEL TESORO"/>
    <m/>
    <m/>
    <m/>
    <m/>
    <m/>
    <m/>
    <n v="0"/>
    <n v="30321.279999999999"/>
    <s v="NO_CONCILIADO"/>
    <m/>
    <m/>
  </r>
  <r>
    <x v="23"/>
    <m/>
    <x v="23"/>
    <x v="46"/>
    <s v="Q19716880002"/>
    <s v="CRV"/>
    <n v="1971688"/>
    <m/>
    <s v="NUMERO DE LIBRETA CUT: 00423012001 OPERACIÓN E18 TRANSFERENCIA DEL SISTEMA FINANCIERO POR CUENTA DE TERCEROS A LA CUT A SOLICITUD DE CORPORACIÓN DE AQUINO BOLIVIA"/>
    <m/>
    <m/>
    <m/>
    <m/>
    <m/>
    <m/>
    <n v="0"/>
    <n v="25056"/>
    <s v="NO_CONCILIADO"/>
    <m/>
    <m/>
  </r>
  <r>
    <x v="23"/>
    <m/>
    <x v="23"/>
    <x v="46"/>
    <s v="Q19716910002"/>
    <s v="CRV"/>
    <n v="1971691"/>
    <m/>
    <s v="NUMERO DE LIBRETA CUT: 00423012001 OPERACIÓN E18 TRANSFERENCIA DEL SISTEMA FINANCIERO POR CUENTA DE TERCEROS A LA CUT A SOLICITUD DE CORPORACIÓN DE AQUINO BOLIVIA"/>
    <m/>
    <m/>
    <m/>
    <m/>
    <m/>
    <m/>
    <n v="0"/>
    <n v="29232"/>
    <s v="NO_CONCILIADO"/>
    <m/>
    <m/>
  </r>
  <r>
    <x v="23"/>
    <m/>
    <x v="23"/>
    <x v="46"/>
    <s v="Q19717020002"/>
    <s v="CRV"/>
    <n v="1971702"/>
    <m/>
    <s v="NUMERO DE LIBRETA CUT: 00423012001 OPERACIÓN E18 TRANSFERENCIA DEL SISTEMA FINANCIERO POR CUENTA DE TERCEROS A LA CUT A SOLICITUD DE CORPORACIÓN DE AQUINO BOLIVIA"/>
    <m/>
    <m/>
    <m/>
    <m/>
    <m/>
    <m/>
    <n v="0"/>
    <n v="28188"/>
    <s v="NO_CONCILIADO"/>
    <m/>
    <m/>
  </r>
  <r>
    <x v="23"/>
    <m/>
    <x v="23"/>
    <x v="46"/>
    <s v="Q19717140002"/>
    <s v="CRV"/>
    <n v="1971714"/>
    <m/>
    <s v="NUMERO DE LIBRETA CUT: 00423012001 OPERACIÓN E18 TRANSFERENCIA DEL SISTEMA FINANCIERO POR CUENTA DE TERCEROS A LA CUT A SOLICITUD DE CORPORACIÓN DE AQUINO BOLIVIA"/>
    <m/>
    <m/>
    <m/>
    <m/>
    <m/>
    <m/>
    <n v="0"/>
    <n v="8352"/>
    <s v="NO_CONCILIADO"/>
    <m/>
    <m/>
  </r>
  <r>
    <x v="23"/>
    <m/>
    <x v="23"/>
    <x v="46"/>
    <s v="Q19717180002"/>
    <s v="CRV"/>
    <n v="1971718"/>
    <m/>
    <s v="NUMERO DE LIBRETA CUT: 00423012001 OPERACIÓN E18 TRANSFERENCIA DEL SISTEMA FINANCIERO POR CUENTA DE TERCEROS A LA CUT A SOLICITUD DE CORPORACIÓN DE AQUINO BOLIVIA"/>
    <m/>
    <m/>
    <m/>
    <m/>
    <m/>
    <m/>
    <n v="0"/>
    <n v="12528"/>
    <s v="NO_CONCILIADO"/>
    <m/>
    <m/>
  </r>
  <r>
    <x v="23"/>
    <m/>
    <x v="23"/>
    <x v="46"/>
    <s v="Q19717630002"/>
    <s v="CRV"/>
    <n v="1971763"/>
    <m/>
    <s v="NUMERO DE LIBRETA CUT: 00423012001 OPERACIÓN E18 TRANSFERENCIA DEL SISTEMA FINANCIERO POR CUENTA DE TERCEROS A LA CUT A SOLICITUD DE CORPORACIÓN DE AQUINO BOLIVIA"/>
    <m/>
    <m/>
    <m/>
    <m/>
    <m/>
    <m/>
    <n v="0"/>
    <n v="8352"/>
    <s v="NO_CONCILIADO"/>
    <m/>
    <m/>
  </r>
  <r>
    <x v="20"/>
    <m/>
    <x v="20"/>
    <x v="46"/>
    <s v="Q19719650002"/>
    <s v="CRV"/>
    <n v="1971965"/>
    <m/>
    <s v="NUMERO DE LIBRETA CUT: 00035038004 OPERACIÓN E75 TRANSFERENCIA DE LA CUENTA FISCAL BUN A LA CUT EN MN TRANSF.FDOS.AL.BCB GOBIERNO AUTONOMO DEPARTAMENTAL DE POTOSI CITE: SEDES/UAF/14/2024 CUENTA CUT 3987 LIBRETA NÂ° 00035038004"/>
    <m/>
    <m/>
    <m/>
    <m/>
    <m/>
    <m/>
    <n v="0"/>
    <n v="5655.48"/>
    <s v="NO_CONCILIADO"/>
    <m/>
    <m/>
  </r>
  <r>
    <x v="25"/>
    <m/>
    <x v="25"/>
    <x v="46"/>
    <s v="G26193370002"/>
    <s v="CRV"/>
    <n v="2619337"/>
    <m/>
    <s v="TRANSFERENCIA DEL EXTERIOR SEGUN SWIFT NO.3902 Y NO.3901 DE FECHA 11/03/2024 ORDENANTE: NUTRITERRA SA (CHIMBAS ARGENTINA) REF.: CRED TTE-400693/00 IMPORT PAYMENT LIB. 00597012001 RECURSOS PROPIOS VENTAS YLB"/>
    <m/>
    <m/>
    <m/>
    <m/>
    <m/>
    <m/>
    <n v="0"/>
    <n v="864360"/>
    <s v="NO_CONCILIADO"/>
    <m/>
    <m/>
  </r>
  <r>
    <x v="25"/>
    <m/>
    <x v="25"/>
    <x v="46"/>
    <s v="G26193380001"/>
    <s v="CVD"/>
    <n v="2619338"/>
    <m/>
    <s v="COBRO COSTOS DE PAPELERIA SEGUN TRANSFERENCIA DEL EXTERIOR POR ORDEN DE NUTRITERRA SA (CHIMBAS ARGENTINA) REF.: CRED TTE-400693/00 IMPORT PAYMENT LIB. 00597032001 YLB-COMERCIALIZACION DE DIVERSAS SALES"/>
    <m/>
    <m/>
    <m/>
    <m/>
    <m/>
    <m/>
    <n v="50"/>
    <n v="0"/>
    <s v="NO_CONCILIADO"/>
    <m/>
    <m/>
  </r>
  <r>
    <x v="18"/>
    <m/>
    <x v="18"/>
    <x v="46"/>
    <s v="S10864790002"/>
    <s v="CRV"/>
    <n v="209"/>
    <m/>
    <s v="||TRANSFERENCIA A LA CUENTA UNICA DEL TESORO POR REMUNERACION MAXIMA DEL SECTOR PUBLICO GUMERCINDO HECTOR PINO GUZMAN, CORRESPONDIENTES AL MES DE FEBRERO/2024, SEGUN DOCUMENTOS ADJUNTOS Y ROC N° 209/2024 DEL DCR TRANSFERENCIA REM. MÁXIMA DE GUMERCINDO HECTOR PINO GUZMAN FEBRERO/2024 LIBRETA 00099021001"/>
    <m/>
    <m/>
    <m/>
    <m/>
    <m/>
    <m/>
    <n v="0"/>
    <n v="228.7"/>
    <s v="NO_CONCILIADO"/>
    <m/>
    <m/>
  </r>
  <r>
    <x v="47"/>
    <m/>
    <x v="47"/>
    <x v="46"/>
    <s v="O21804400002"/>
    <s v="BOD"/>
    <n v="2180440"/>
    <m/>
    <s v="00378012002 DEPOSITO DE EFECTIVO, DEPOSITANTE: SERVICIO NACIONAL TEXTIL - SENATEX, CONCEPTO: POR CONCEPTO DE RETENCIONES POR COMPRAS CON RECIBO, CUENTA DE DEPOSITO: CUENTA UNICA DEL TESORO"/>
    <m/>
    <m/>
    <m/>
    <m/>
    <m/>
    <m/>
    <n v="0"/>
    <n v="607.63"/>
    <s v="NO_CONCILIADO"/>
    <m/>
    <m/>
  </r>
  <r>
    <x v="2"/>
    <m/>
    <x v="2"/>
    <x v="46"/>
    <s v="O21804470002"/>
    <s v="BOD"/>
    <n v="2180447"/>
    <m/>
    <s v="00015011108 DEPOSITO DE EFECTIVO, DEPOSITANTE: WKC, CONCEPTO: DEVOLUCION COMISION BANCARIA  Y OTROS, CUENTA DE DEPOSITO: CUENTA UNICA DEL TESORO"/>
    <m/>
    <m/>
    <m/>
    <m/>
    <m/>
    <m/>
    <n v="0"/>
    <n v="495.15"/>
    <s v="NO_CONCILIADO"/>
    <m/>
    <m/>
  </r>
  <r>
    <x v="2"/>
    <m/>
    <x v="2"/>
    <x v="46"/>
    <s v="O21804480002"/>
    <s v="BOD"/>
    <n v="2180448"/>
    <m/>
    <s v="00015011108 DEPOSITO DE EFECTIVO, DEPOSITANTE: WKC, CONCEPTO: DEVOLUCION COMISION BANCARIA Y OTROS, CUENTA DE DEPOSITO: CUENTA UNICA DEL TESORO"/>
    <m/>
    <m/>
    <m/>
    <m/>
    <m/>
    <m/>
    <n v="0"/>
    <n v="557.16"/>
    <s v="NO_CONCILIADO"/>
    <m/>
    <m/>
  </r>
  <r>
    <x v="12"/>
    <m/>
    <x v="12"/>
    <x v="46"/>
    <s v="O21804520002"/>
    <s v="BOD"/>
    <n v="2180452"/>
    <m/>
    <s v="00099021001 DEPOSITO DE EFECTIVO, DEPOSITANTE: ELISA VELASQUEZ FLORES, CONCEPTO: DEVOLUCION DE AGUINALDO PAGO EN EXCESO GESTION 2023, CUENTA DE DEPOSITO: CUENTA UNICA DEL TESORO/DJBR"/>
    <m/>
    <m/>
    <m/>
    <m/>
    <m/>
    <m/>
    <n v="0"/>
    <n v="1847.96"/>
    <s v="NO_CONCILIADO"/>
    <m/>
    <m/>
  </r>
  <r>
    <x v="44"/>
    <m/>
    <x v="44"/>
    <x v="46"/>
    <s v="O21804600002"/>
    <s v="BOD"/>
    <n v="2180460"/>
    <m/>
    <s v="00041031107 DEPOSITO DE EFECTIVO, DEPOSITANTE: WILLY  CRUZ  CHOQUE, CONCEPTO: DEVOLUCION POR GASTOS DE PASAJES, CUENTA DE DEPOSITO: CUENTA UNICA DEL TESORO"/>
    <m/>
    <m/>
    <m/>
    <m/>
    <m/>
    <m/>
    <n v="0"/>
    <n v="30"/>
    <s v="NO_CONCILIADO"/>
    <m/>
    <m/>
  </r>
  <r>
    <x v="6"/>
    <m/>
    <x v="6"/>
    <x v="47"/>
    <s v="Q19725420002"/>
    <s v="CRV"/>
    <n v="1972542"/>
    <m/>
    <s v="NUMERO DE LIBRETA CUT: 00099021001 OPERACIÓN E75 TRANSFERENCIA DE LA CUENTA FISCAL BUN A LA CUT EN MN TRANS.FDOS.BCB.GOBIERNO AUTONOMO MUNICIPAL DE APOLO CITE: GAMA/DESP/NE/NÂ°110/2024 CUENTA CUT 3987 LIBRETA NÂ° 00099021001"/>
    <m/>
    <m/>
    <m/>
    <m/>
    <m/>
    <m/>
    <n v="0"/>
    <n v="14669"/>
    <s v="NO_CONCILIADO"/>
    <m/>
    <m/>
  </r>
  <r>
    <x v="5"/>
    <m/>
    <x v="5"/>
    <x v="47"/>
    <s v="O21807130002"/>
    <s v="BOD"/>
    <n v="2180713"/>
    <m/>
    <s v="00548132001 DEPOSITO DE EFECTIVO, DEPOSITANTE: LUIS JAVIER PLAZA ROQUE, CONCEPTO: DEVOLUCION DEL 13% POR VIATICOS, CUENTA DE DEPOSITO: CUENTA UNICA DEL TESORO"/>
    <m/>
    <m/>
    <m/>
    <m/>
    <m/>
    <m/>
    <n v="0"/>
    <n v="59"/>
    <s v="NO_CONCILIADO"/>
    <m/>
    <m/>
  </r>
  <r>
    <x v="3"/>
    <m/>
    <x v="3"/>
    <x v="47"/>
    <s v="B21807510002"/>
    <s v="BOD"/>
    <n v="2180751"/>
    <m/>
    <s v="00099021001 DEP.DE CHEQ.AJENOS,RET.DE CAM.,CONCEPTO: KASSANDRA IRIARTE CHAMARO,DEP.: BANCO UNION S.A. , PROCEDENCIA: BANCO UNION S.A., CHEQUE: 202404, FECHA DE EMISION:12/03/2024"/>
    <m/>
    <m/>
    <m/>
    <m/>
    <m/>
    <m/>
    <n v="0"/>
    <n v="4588.18"/>
    <s v="NO_CONCILIADO"/>
    <m/>
    <m/>
  </r>
  <r>
    <x v="21"/>
    <m/>
    <x v="21"/>
    <x v="47"/>
    <s v="B21807520002"/>
    <s v="BOD"/>
    <n v="2180752"/>
    <m/>
    <s v="00099021001 DEP.DE CHEQ.AJENOS,RET.DE CAM.,CONCEPTO: SIMON ESPINO QUISPE,DEP.: BANCO UNION S.A. , PROCEDENCIA: BANCO UNION S.A., CHEQUE: 202407, FECHA DE EMISION:12/03/2024/DJBR"/>
    <m/>
    <m/>
    <m/>
    <m/>
    <m/>
    <m/>
    <n v="0"/>
    <n v="11114.01"/>
    <s v="NO_CONCILIADO"/>
    <m/>
    <m/>
  </r>
  <r>
    <x v="3"/>
    <m/>
    <x v="3"/>
    <x v="47"/>
    <s v="B21807540002"/>
    <s v="BOD"/>
    <n v="2180754"/>
    <m/>
    <s v="00099021001 DEP.DE CHEQ.AJENOS,RET.DE CAM.,CONCEPTO: MIKAELA NADIA GOMEZ VILLCA,DEP.: BANCO UNION S.A. , PROCEDENCIA: BANCO UNION S.A., CHEQUE: 202406, FECHA DE EMISION:12/03/2024"/>
    <m/>
    <m/>
    <m/>
    <m/>
    <m/>
    <m/>
    <n v="0"/>
    <n v="4771.71"/>
    <s v="NO_CONCILIADO"/>
    <m/>
    <m/>
  </r>
  <r>
    <x v="21"/>
    <m/>
    <x v="21"/>
    <x v="47"/>
    <s v="B21807550002"/>
    <s v="BOD"/>
    <n v="2180755"/>
    <m/>
    <s v="00099021001 DEP.DE CHEQ.AJENOS,RET.DE CAM.,CONCEPTO: AMERICA MINERVA SANCHEZ MATTOS,DEP.: BANCO UNION S.A. , PROCEDENCIA: BANCO UNION S.A., CHEQUE: 202405, FECHA DE EMISION:12/03/2024/DJBR"/>
    <m/>
    <m/>
    <m/>
    <m/>
    <m/>
    <m/>
    <n v="0"/>
    <n v="400.72"/>
    <s v="NO_CONCILIADO"/>
    <m/>
    <m/>
  </r>
  <r>
    <x v="44"/>
    <m/>
    <x v="44"/>
    <x v="47"/>
    <s v="O21807600002"/>
    <s v="BOD"/>
    <n v="2180760"/>
    <m/>
    <s v="00041031107 DEPOSITO DE EFECTIVO, DEPOSITANTE: DANIELA FLORES AGUILAR, CONCEPTO: DEVOLUCION PASAJES, CUENTA DE DEPOSITO: CUENTA UNICA DEL TESORO"/>
    <m/>
    <m/>
    <m/>
    <m/>
    <m/>
    <m/>
    <n v="0"/>
    <n v="5"/>
    <s v="NO_CONCILIADO"/>
    <m/>
    <m/>
  </r>
  <r>
    <x v="13"/>
    <m/>
    <x v="13"/>
    <x v="47"/>
    <s v="O21807820002"/>
    <s v="BOD"/>
    <n v="2180782"/>
    <m/>
    <s v="00099021001 DEPOSITO DE EFECTIVO, DEPOSITANTE: ANGELA VALDIVIA COSTAS, CONCEPTO: DEVOLUCION DE SUELDOS Y SALARIOS, CUENTA DE DEPOSITO: CUENTA UNICA DEL TESORO/DJBR"/>
    <m/>
    <m/>
    <m/>
    <m/>
    <m/>
    <m/>
    <n v="0"/>
    <n v="4606.28"/>
    <s v="NO_CONCILIADO"/>
    <m/>
    <m/>
  </r>
  <r>
    <x v="44"/>
    <m/>
    <x v="44"/>
    <x v="47"/>
    <s v="O21808010002"/>
    <s v="BOD"/>
    <n v="2180801"/>
    <m/>
    <s v="00041031107 DEPOSITO DE EFECTIVO, DEPOSITANTE: JORGE ALFREDO LUQUE CARI, CONCEPTO: DEVOLUCION DE RECURSOS NO GASTADOS ¨PASAJES TERRESTRES¨, CUENTA DE DEPOSITO: CUENTA UNICA DEL TESORO"/>
    <m/>
    <m/>
    <m/>
    <m/>
    <m/>
    <m/>
    <n v="0"/>
    <n v="330"/>
    <s v="NO_CONCILIADO"/>
    <m/>
    <m/>
  </r>
  <r>
    <x v="19"/>
    <m/>
    <x v="19"/>
    <x v="47"/>
    <s v="O21808140002"/>
    <s v="BOD"/>
    <n v="2180814"/>
    <m/>
    <s v="00047081101 DEPOSITO DE EFECTIVO, DEPOSITANTE: CELEDONIA CRUZ AYMA, CONCEPTO: DEVOLUCION DE PASAJES AEREOS NO UTILIZADOS, CUENTA DE DEPOSITO: CUENTA UNICA DEL TESORO"/>
    <m/>
    <m/>
    <m/>
    <m/>
    <m/>
    <m/>
    <n v="0"/>
    <n v="942"/>
    <s v="NO_CONCILIADO"/>
    <m/>
    <m/>
  </r>
  <r>
    <x v="9"/>
    <m/>
    <x v="9"/>
    <x v="48"/>
    <s v="S10869850003"/>
    <s v="COB"/>
    <n v="1086985"/>
    <m/>
    <s v="||TRANSFERENCIA DE FONDOS SG NOTA MEFP/VTCP/DGCP/UODP-905/2019 DE 25/09/2019 MEFP REF:PAGO AL CUSTODIO CORRESPONDIENTE AL CUARTO TRIMESTRE DE 2023 FACTURA NO.1298029 REF:BENEF.JMORGAN CHASE BANK PAIS EE.UU. RETENCION MONTO TOTAL USD 54.74X12,5%=USD 6,84 CGO.LIB.00099021001 TGN RECURSOS ORDINARIOS COBRO COMIS.0,10% S/USD 47,90 SWIFT BS220.-UTILES BS50.-"/>
    <m/>
    <m/>
    <m/>
    <m/>
    <m/>
    <m/>
    <n v="270.33999999999997"/>
    <n v="0"/>
    <s v="NO_CONCILIADO"/>
    <m/>
    <m/>
  </r>
  <r>
    <x v="12"/>
    <m/>
    <x v="12"/>
    <x v="48"/>
    <s v="O21810440002"/>
    <s v="BOD"/>
    <n v="2181044"/>
    <m/>
    <s v="00099021001 DEPOSITO DE EFECTIVO, DEPOSITANTE: ERICK FERNANDO ASTULLA  MENDEZ, CONCEPTO: REPOSICION DE TARJETA  RFID, CUENTA DE DEPOSITO: CUENTA UNICA DEL TESORO/DJBR"/>
    <m/>
    <m/>
    <m/>
    <m/>
    <m/>
    <m/>
    <n v="0"/>
    <n v="120"/>
    <s v="NO_CONCILIADO"/>
    <m/>
    <m/>
  </r>
  <r>
    <x v="3"/>
    <m/>
    <x v="3"/>
    <x v="48"/>
    <s v="O21810620002"/>
    <s v="BOD"/>
    <n v="2181062"/>
    <m/>
    <s v="00099021001 DEPOSITO DE EFECTIVO, DEPOSITANTE: JUAN CARLOS FERNANDEZ COLQUE, CONCEPTO: DEVOLUCION  POR TOPE SALARIAL DE JUNIO DEL 2023, CUENTA DE DEPOSITO: CUENTA UNICA DEL TESORO"/>
    <m/>
    <m/>
    <m/>
    <m/>
    <m/>
    <m/>
    <n v="0"/>
    <n v="3505.56"/>
    <s v="NO_CONCILIADO"/>
    <m/>
    <m/>
  </r>
  <r>
    <x v="3"/>
    <m/>
    <x v="3"/>
    <x v="48"/>
    <s v="O21810630002"/>
    <s v="BOD"/>
    <n v="2181063"/>
    <m/>
    <s v="00099021001 DEPOSITO DE EFECTIVO, DEPOSITANTE: JUAN CARLOS FERNANDEZ COLQUE, CONCEPTO: DEVOLUCION  POR TOPE SALARIAL DE JULIO DEL 2023, CUENTA DE DEPOSITO: CUENTA UNICA DEL TESORO"/>
    <m/>
    <m/>
    <m/>
    <m/>
    <m/>
    <m/>
    <n v="0"/>
    <n v="3505.56"/>
    <s v="NO_CONCILIADO"/>
    <m/>
    <m/>
  </r>
  <r>
    <x v="3"/>
    <m/>
    <x v="3"/>
    <x v="48"/>
    <s v="O21810650002"/>
    <s v="BOD"/>
    <n v="2181065"/>
    <m/>
    <s v="00099021001 DEPOSITO DE EFECTIVO, DEPOSITANTE: JUAN CARLOS FERNANDEZ COLQUE, CONCEPTO: DEVOLUCION  POR TOPE SALARIAL DE AGOSTO DEL 2023, CUENTA DE DEPOSITO: CUENTA UNICA DEL TESORO"/>
    <m/>
    <m/>
    <m/>
    <m/>
    <m/>
    <m/>
    <n v="0"/>
    <n v="3505.56"/>
    <s v="NO_CONCILIADO"/>
    <m/>
    <m/>
  </r>
  <r>
    <x v="3"/>
    <m/>
    <x v="3"/>
    <x v="48"/>
    <s v="O21810660002"/>
    <s v="BOD"/>
    <n v="2181066"/>
    <m/>
    <s v="00099021001 DEPOSITO DE EFECTIVO, DEPOSITANTE: JUAN CARLOS FERNANDEZ COLQUE, CONCEPTO: DEVOLUCION  POR TOPE SALARIAL DE SEPTIEMBRE DEL 2023, CUENTA DE DEPOSITO: CUENTA UNICA DEL TESORO"/>
    <m/>
    <m/>
    <m/>
    <m/>
    <m/>
    <m/>
    <n v="0"/>
    <n v="3505.56"/>
    <s v="NO_CONCILIADO"/>
    <m/>
    <m/>
  </r>
  <r>
    <x v="3"/>
    <m/>
    <x v="3"/>
    <x v="48"/>
    <s v="O21810670002"/>
    <s v="BOD"/>
    <n v="2181067"/>
    <m/>
    <s v="00099021001 DEPOSITO DE EFECTIVO, DEPOSITANTE: JUAN CARLOS FERNANDEZ COLQUE, CONCEPTO: DEVOLUCION  POR TOPE SALARIAL DE OCTUBRE DEL 2023, CUENTA DE DEPOSITO: CUENTA UNICA DEL TESORO"/>
    <m/>
    <m/>
    <m/>
    <m/>
    <m/>
    <m/>
    <n v="0"/>
    <n v="3505.56"/>
    <s v="NO_CONCILIADO"/>
    <m/>
    <m/>
  </r>
  <r>
    <x v="3"/>
    <m/>
    <x v="3"/>
    <x v="48"/>
    <s v="O21810680002"/>
    <s v="BOD"/>
    <n v="2181068"/>
    <m/>
    <s v="00099021001 DEPOSITO DE EFECTIVO, DEPOSITANTE: JUAN CARLOS FERNANDEZ COLQUE, CONCEPTO: DEVOLUCION  POR TOPE SALARIAL DE NOVIEMBRE DEL 2023, CUENTA DE DEPOSITO: CUENTA UNICA DEL TESORO"/>
    <m/>
    <m/>
    <m/>
    <m/>
    <m/>
    <m/>
    <n v="0"/>
    <n v="3505.56"/>
    <s v="NO_CONCILIADO"/>
    <m/>
    <m/>
  </r>
  <r>
    <x v="3"/>
    <m/>
    <x v="3"/>
    <x v="48"/>
    <s v="O21810700002"/>
    <s v="BOD"/>
    <n v="2181070"/>
    <m/>
    <s v="00099021001 DEPOSITO DE EFECTIVO, DEPOSITANTE: JUAN CARLOS FERNANDEZ COLQUE, CONCEPTO: DEVOLUCION  POR TOPE SALARIAL DE DICIEMBRE DEL 2023, CUENTA DE DEPOSITO: CUENTA UNICA DEL TESORO"/>
    <m/>
    <m/>
    <m/>
    <m/>
    <m/>
    <m/>
    <n v="0"/>
    <n v="3505.56"/>
    <s v="NO_CONCILIADO"/>
    <m/>
    <m/>
  </r>
  <r>
    <x v="2"/>
    <m/>
    <x v="2"/>
    <x v="48"/>
    <s v="B21810750002"/>
    <s v="BOD"/>
    <n v="2181075"/>
    <m/>
    <s v="00015011108 DEP.DE CHEQ.AJENOS,RET.DE CAM.,CONCEPTO: DEPÓSITO A LA CUT,DEP.: MINISTERIO DE GOBIERNO , PROCEDENCIA: BANCO UNION S.A., CHEQUE: 52439, FECHA DE EMISION:11/03/2024"/>
    <m/>
    <m/>
    <m/>
    <m/>
    <m/>
    <m/>
    <n v="0"/>
    <n v="100"/>
    <s v="NO_CONCILIADO"/>
    <m/>
    <m/>
  </r>
  <r>
    <x v="3"/>
    <m/>
    <x v="3"/>
    <x v="48"/>
    <s v="B21810820002"/>
    <s v="BOD"/>
    <n v="2181082"/>
    <m/>
    <s v="00099021001 DEP.DE CHEQ.AJENOS,RET.DE CAM.,CONCEPTO: CINTHIA HURTADO FLORES,DEP.: BANCO UNION SA , PROCEDENCIA: BANCO UNION S.A., CHEQUE: 202415, FECHA DE EMISION:13/03/2024"/>
    <m/>
    <m/>
    <m/>
    <m/>
    <m/>
    <m/>
    <n v="0"/>
    <n v="5458.68"/>
    <s v="NO_CONCILIADO"/>
    <m/>
    <m/>
  </r>
  <r>
    <x v="3"/>
    <m/>
    <x v="3"/>
    <x v="48"/>
    <s v="B21810830002"/>
    <s v="BOD"/>
    <n v="2181083"/>
    <m/>
    <s v="00099021001 DEP.DE CHEQ.AJENOS,RET.DE CAM.,CONCEPTO: JHOVANA MORALES CHYNO,DEP.: BANCO UNION SA , PROCEDENCIA: BANCO UNION S.A., CHEQUE: 202414, FECHA DE EMISION:13/03/2024"/>
    <m/>
    <m/>
    <m/>
    <m/>
    <m/>
    <m/>
    <n v="0"/>
    <n v="2059.17"/>
    <s v="NO_CONCILIADO"/>
    <m/>
    <m/>
  </r>
  <r>
    <x v="3"/>
    <m/>
    <x v="3"/>
    <x v="48"/>
    <s v="B21810860002"/>
    <s v="BOD"/>
    <n v="2181086"/>
    <m/>
    <s v="00099021001 DEP.DE CHEQ.AJENOS,RET.DE CAM.,CONCEPTO: JHOVANA MORALES CHYNO,DEP.: BANCO UNION SA , PROCEDENCIA: BANCO UNION S.A., CHEQUE: 202413, FECHA DE EMISION:13/03/2024"/>
    <m/>
    <m/>
    <m/>
    <m/>
    <m/>
    <m/>
    <n v="0"/>
    <n v="480.49"/>
    <s v="NO_CONCILIADO"/>
    <m/>
    <m/>
  </r>
  <r>
    <x v="3"/>
    <m/>
    <x v="3"/>
    <x v="48"/>
    <s v="B21810870002"/>
    <s v="BOD"/>
    <n v="2181087"/>
    <m/>
    <s v="00099021001 DEP.DE CHEQ.AJENOS,RET.DE CAM.,CONCEPTO: DIEGO ARVITO CHUMA,DEP.: BANCO UNION SA , PROCEDENCIA: BANCO UNION S.A., CHEQUE: 202412, FECHA DE EMISION:13/03/2024"/>
    <m/>
    <m/>
    <m/>
    <m/>
    <m/>
    <m/>
    <n v="0"/>
    <n v="440.44"/>
    <s v="NO_CONCILIADO"/>
    <m/>
    <m/>
  </r>
  <r>
    <x v="3"/>
    <m/>
    <x v="3"/>
    <x v="48"/>
    <s v="B21810890002"/>
    <s v="BOD"/>
    <n v="2181089"/>
    <m/>
    <s v="00099021001 DEP.DE CHEQ.AJENOS,RET.DE CAM.,CONCEPTO: LIMBERTH HINOJOSA FERNANDEZ,DEP.: BANCO UNION SA , PROCEDENCIA: BANCO UNION S.A., CHEQUE: 202410, FECHA DE EMISION:13/03/2024"/>
    <m/>
    <m/>
    <m/>
    <m/>
    <m/>
    <m/>
    <n v="0"/>
    <n v="3308.25"/>
    <s v="NO_CONCILIADO"/>
    <m/>
    <m/>
  </r>
  <r>
    <x v="3"/>
    <m/>
    <x v="3"/>
    <x v="48"/>
    <s v="B21810900002"/>
    <s v="BOD"/>
    <n v="2181090"/>
    <m/>
    <s v="00099021001 DEP.DE CHEQ.AJENOS,RET.DE CAM.,CONCEPTO: BELKY APURI CASTEDO,DEP.: BANCO UNION SA , PROCEDENCIA: BANCO UNION S.A., CHEQUE: 202409, FECHA DE EMISION:13/03/2024"/>
    <m/>
    <m/>
    <m/>
    <m/>
    <m/>
    <m/>
    <n v="0"/>
    <n v="5505.81"/>
    <s v="NO_CONCILIADO"/>
    <m/>
    <m/>
  </r>
  <r>
    <x v="3"/>
    <m/>
    <x v="3"/>
    <x v="48"/>
    <s v="B21810910002"/>
    <s v="BOD"/>
    <n v="2181091"/>
    <m/>
    <s v="00099021001 DEP.DE CHEQ.AJENOS,RET.DE CAM.,CONCEPTO: LINDER  EDIL CUADIA Y CORTEZ,DEP.: BANCO UNION SA , PROCEDENCIA: BANCO UNION S.A., CHEQUE: 202408, FECHA DE EMISION:13/03/2024"/>
    <m/>
    <m/>
    <m/>
    <m/>
    <m/>
    <m/>
    <n v="0"/>
    <n v="4467.59"/>
    <s v="NO_CONCILIADO"/>
    <m/>
    <m/>
  </r>
  <r>
    <x v="35"/>
    <m/>
    <x v="35"/>
    <x v="48"/>
    <s v="B21811130002"/>
    <s v="BOD"/>
    <n v="2181113"/>
    <m/>
    <s v="00099021001 DEP.DE CHEQ.AJENOS,RET.DE NO_CONCILIADO CAM.,CONCEPTO: PAGO INCAPACIDADES TEMPORALES REEMBOLSO MINISTERIO DE ECONOMIA Y FINANAZAS PUBLICAS,DEP.: CAJA NACIONAL DE SALUD , PROCEDENCIA: BANCO UNION S.A., CHEQUE: 35199, FECHA DE EMISION:13/03/2024._x000a_DT - 201 SIT - 148"/>
    <m/>
    <m/>
    <m/>
    <m/>
    <m/>
    <m/>
    <n v="0"/>
    <n v="11307.49"/>
    <s v="NO_CONCILIADO"/>
    <m/>
    <m/>
  </r>
  <r>
    <x v="35"/>
    <m/>
    <x v="35"/>
    <x v="48"/>
    <s v="B21811130002"/>
    <s v="BOD"/>
    <n v="2181113"/>
    <m/>
    <s v="00099021001 DEP.DE CHEQ.AJENOS,RET.DE NO_CONCILIADO CAM.,CONCEPTO: PAGO INCAPACIDADES TEMPORALES REEMBOLSO MINISTERIO DE ECONOMIA Y FINANAZAS PUBLICAS,DEP.: CAJA NACIONAL DE SALUD , PROCEDENCIA: BANCO UNION S.A., CHEQUE: 35199, FECHA DE EMISION:13/03/2024._x000a_DT - 201 SIT - 148"/>
    <m/>
    <m/>
    <m/>
    <m/>
    <m/>
    <m/>
    <n v="0"/>
    <n v="8026.2"/>
    <s v="NO_CONCILIADO"/>
    <m/>
    <m/>
  </r>
  <r>
    <x v="35"/>
    <m/>
    <x v="35"/>
    <x v="48"/>
    <s v="B21811130002"/>
    <s v="BOD"/>
    <n v="2181113"/>
    <m/>
    <s v="00099021001 DEP.DE CHEQ.AJENOS,RET.DE NO_CONCILIADO CAM.,CONCEPTO: PAGO INCAPACIDADES TEMPORALES REEMBOLSO MINISTERIO DE ECONOMIA Y FINANAZAS PUBLICAS,DEP.: CAJA NACIONAL DE SALUD , PROCEDENCIA: BANCO UNION S.A., CHEQUE: 35199, FECHA DE EMISION:13/03/2024._x000a_DT - 201 SIT - 148"/>
    <m/>
    <m/>
    <m/>
    <m/>
    <m/>
    <m/>
    <n v="0"/>
    <n v="18191.61"/>
    <s v="NO_CONCILIADO"/>
    <m/>
    <m/>
  </r>
  <r>
    <x v="35"/>
    <m/>
    <x v="35"/>
    <x v="48"/>
    <s v="B21811130002"/>
    <s v="BOD"/>
    <n v="2181113"/>
    <m/>
    <s v="00099021001 DEP.DE CHEQ.AJENOS,RET.DE NO_CONCILIADO CAM.,CONCEPTO: PAGO INCAPACIDADES TEMPORALES REEMBOLSO MINISTERIO DE ECONOMIA Y FINANAZAS PUBLICAS,DEP.: CAJA NACIONAL DE SALUD , PROCEDENCIA: BANCO UNION S.A., CHEQUE: 35199, FECHA DE EMISION:13/03/2024._x000a_DT - 201 SIT - 148"/>
    <m/>
    <m/>
    <m/>
    <m/>
    <m/>
    <m/>
    <n v="0"/>
    <n v="22170.12"/>
    <s v="NO_CONCILIADO"/>
    <m/>
    <m/>
  </r>
  <r>
    <x v="35"/>
    <m/>
    <x v="35"/>
    <x v="48"/>
    <s v="B21811130002"/>
    <s v="BOD"/>
    <n v="2181113"/>
    <m/>
    <s v="00099021001 DEP.DE CHEQ.AJENOS,RET.DE NO_CONCILIADO CAM.,CONCEPTO: PAGO INCAPACIDADES TEMPORALES REEMBOLSO MINISTERIO DE ECONOMIA Y FINANAZAS PUBLICAS,DEP.: CAJA NACIONAL DE SALUD , PROCEDENCIA: BANCO UNION S.A., CHEQUE: 35199, FECHA DE EMISION:13/03/2024._x000a_DT - 201 SIT - 148"/>
    <m/>
    <m/>
    <m/>
    <m/>
    <m/>
    <m/>
    <n v="0"/>
    <n v="13483.26"/>
    <s v="NO_CONCILIADO"/>
    <m/>
    <m/>
  </r>
  <r>
    <x v="17"/>
    <m/>
    <x v="17"/>
    <x v="48"/>
    <s v="B21811140002"/>
    <s v="BOD"/>
    <n v="2181114"/>
    <m/>
    <s v="00099021001 DEP.DE CHEQ.AJENOS,RET.DE CAM.,CONCEPTO: PAGO INCAPACIDADES TEMPORALES REEMBOLSOS MINISTERIO DE ECONOMIA Y FINANZAS PUBLICAS,DEP.: CAJA NACIONAL DE SALUD , PROCEDENCIA: BANCO UNION_x000a_S.A., CHEQUE: 35200, FECHA DE EMISION:13/03/2024._x000a_DT - 201 SIT - 146"/>
    <m/>
    <m/>
    <m/>
    <m/>
    <m/>
    <m/>
    <n v="0"/>
    <n v="42294.01"/>
    <s v="CONCILIADO_PARCIAL"/>
    <m/>
    <m/>
  </r>
  <r>
    <x v="17"/>
    <m/>
    <x v="17"/>
    <x v="48"/>
    <s v="B21811140002"/>
    <s v="BOD"/>
    <n v="2181114"/>
    <m/>
    <s v="00099021001 DEP.DE CHEQ.AJENOS,RET.DE CAM.,CONCEPTO: PAGO INCAPACIDADES TEMPORALES REEMBOLSOS MINISTERIO DE ECONOMIA Y FINANZAS PUBLICAS,DEP.: CAJA NACIONAL DE SALUD , PROCEDENCIA: BANCO UNION_x000a_S.A., CHEQUE: 35200, FECHA DE EMISION:13/03/2024._x000a_DT - 201 SIT - 146"/>
    <m/>
    <m/>
    <m/>
    <m/>
    <m/>
    <m/>
    <n v="0"/>
    <n v="48564.53"/>
    <s v="CONCILIADO_PARCIAL"/>
    <m/>
    <m/>
  </r>
  <r>
    <x v="17"/>
    <m/>
    <x v="17"/>
    <x v="48"/>
    <s v="B21811140002"/>
    <s v="BOD"/>
    <n v="2181114"/>
    <m/>
    <s v="00099021001 DEP.DE CHEQ.AJENOS,RET.DE CAM.,CONCEPTO: PAGO INCAPACIDADES TEMPORALES REEMBOLSOS MINISTERIO DE ECONOMIA Y FINANZAS PUBLICAS,DEP.: CAJA NACIONAL DE SALUD , PROCEDENCIA: BANCO UNION_x000a_S.A., CHEQUE: 35200, FECHA DE EMISION:13/03/2024._x000a_DT - 201 SIT - 146"/>
    <m/>
    <m/>
    <m/>
    <m/>
    <m/>
    <m/>
    <n v="0"/>
    <n v="54169.760000000002"/>
    <s v="CONCILIADO_PARCIAL"/>
    <m/>
    <m/>
  </r>
  <r>
    <x v="17"/>
    <m/>
    <x v="17"/>
    <x v="48"/>
    <s v="B21811140002"/>
    <s v="BOD"/>
    <n v="2181114"/>
    <m/>
    <s v="00099021001 DEP.DE CHEQ.AJENOS,RET.DE CAM.,CONCEPTO: PAGO INCAPACIDADES TEMPORALES REEMBOLSOS MINISTERIO DE ECONOMIA Y FINANZAS PUBLICAS,DEP.: CAJA NACIONAL DE SALUD , PROCEDENCIA: BANCO UNION_x000a_S.A., CHEQUE: 35200, FECHA DE EMISION:13/03/2024._x000a_DT - 201 SIT - 146"/>
    <m/>
    <m/>
    <m/>
    <m/>
    <m/>
    <m/>
    <n v="0"/>
    <n v="84401.8"/>
    <s v="CONCILIADO_PARCIAL"/>
    <m/>
    <m/>
  </r>
  <r>
    <x v="17"/>
    <m/>
    <x v="17"/>
    <x v="48"/>
    <s v="B21811140002"/>
    <s v="BOD"/>
    <n v="2181114"/>
    <m/>
    <s v="00099021001 DEP.DE CHEQ.AJENOS,RET.DE CAM.,CONCEPTO: PAGO INCAPACIDADES TEMPORALES REEMBOLSOS MINISTERIO DE ECONOMIA Y FINANZAS PUBLICAS,DEP.: CAJA NACIONAL DE SALUD , PROCEDENCIA: BANCO UNION_x000a_S.A., CHEQUE: 35200, FECHA DE EMISION:13/03/2024._x000a_DT - 201 SIT - 146"/>
    <m/>
    <m/>
    <m/>
    <m/>
    <m/>
    <m/>
    <n v="0"/>
    <n v="25157.37"/>
    <s v="CONCILIADO_PARCIAL"/>
    <m/>
    <m/>
  </r>
  <r>
    <x v="48"/>
    <m/>
    <x v="48"/>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50331.34"/>
    <s v="CONCILIADO_PARCIAL"/>
    <m/>
    <m/>
  </r>
  <r>
    <x v="14"/>
    <m/>
    <x v="14"/>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6691.59"/>
    <s v="CONCILIADO_PARCIAL"/>
    <m/>
    <m/>
  </r>
  <r>
    <x v="2"/>
    <m/>
    <x v="2"/>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19670.82"/>
    <s v="CONCILIADO_PARCIAL"/>
    <m/>
    <m/>
  </r>
  <r>
    <x v="45"/>
    <m/>
    <x v="45"/>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11300.84"/>
    <s v="CONCILIADO_PARCIAL"/>
    <m/>
    <m/>
  </r>
  <r>
    <x v="2"/>
    <m/>
    <x v="2"/>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20591.900000000001"/>
    <s v="CONCILIADO_PARCIAL"/>
    <m/>
    <m/>
  </r>
  <r>
    <x v="14"/>
    <m/>
    <x v="14"/>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2193.91"/>
    <s v="CONCILIADO_PARCIAL"/>
    <m/>
    <m/>
  </r>
  <r>
    <x v="45"/>
    <m/>
    <x v="45"/>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446.31"/>
    <s v="CONCILIADO_PARCIAL"/>
    <m/>
    <m/>
  </r>
  <r>
    <x v="2"/>
    <m/>
    <x v="2"/>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8170.74"/>
    <s v="CONCILIADO_PARCIAL"/>
    <m/>
    <m/>
  </r>
  <r>
    <x v="48"/>
    <m/>
    <x v="48"/>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98866.01"/>
    <s v="CONCILIADO_PARCIAL"/>
    <m/>
    <m/>
  </r>
  <r>
    <x v="14"/>
    <m/>
    <x v="14"/>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2054.5"/>
    <s v="CONCILIADO_PARCIAL"/>
    <m/>
    <m/>
  </r>
  <r>
    <x v="45"/>
    <m/>
    <x v="45"/>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15158.44"/>
    <s v="CONCILIADO_PARCIAL"/>
    <m/>
    <m/>
  </r>
  <r>
    <x v="2"/>
    <m/>
    <x v="2"/>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3103.92"/>
    <s v="CONCILIADO_PARCIAL"/>
    <m/>
    <m/>
  </r>
  <r>
    <x v="2"/>
    <m/>
    <x v="2"/>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400.88"/>
    <s v="CONCILIADO_PARCIAL"/>
    <m/>
    <m/>
  </r>
  <r>
    <x v="14"/>
    <m/>
    <x v="14"/>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2397.2399999999998"/>
    <s v="CONCILIADO_PARCIAL"/>
    <m/>
    <m/>
  </r>
  <r>
    <x v="14"/>
    <m/>
    <x v="14"/>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372.84"/>
    <s v="CONCILIADO_PARCIAL"/>
    <m/>
    <m/>
  </r>
  <r>
    <x v="48"/>
    <m/>
    <x v="48"/>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62971.03"/>
    <s v="CONCILIADO_PARCIAL"/>
    <m/>
    <m/>
  </r>
  <r>
    <x v="14"/>
    <m/>
    <x v="14"/>
    <x v="48"/>
    <s v="B21811160002"/>
    <s v="BOD"/>
    <n v="2181116"/>
    <m/>
    <s v="00099021001 DEP.DE CHEQ.AJENOS,RET.DE CAM.,CONCEPTO: PAGO INCAPACIDADES TEMPORALES REEMBOLSO MINISTERIO DE ECONOMIA Y FINANZAS PUBLICAS,DEP.: CAJA NACIONAL DE SALUD , PROCEDENCIA: BANCO UNION_x000a_S.A., CHEQUE: 35202, FECHA DE EMISION:13/03/2024._x000a_DT - 201 SIT - 156"/>
    <m/>
    <m/>
    <m/>
    <m/>
    <m/>
    <m/>
    <n v="0"/>
    <n v="33398.370000000003"/>
    <s v="CONCILIADO_PARCIAL"/>
    <m/>
    <m/>
  </r>
  <r>
    <x v="19"/>
    <m/>
    <x v="19"/>
    <x v="48"/>
    <s v="B21811170002"/>
    <s v="BOD"/>
    <n v="2181117"/>
    <m/>
    <s v="00099021001 DEP.DE CHEQ.AJENOS,RET.DE CAM.,CONCEPTO: PAGO POR INCAPACIDADES TEMPORALES REEMBOLSO MINISTERIO DE ECONOMIA Y FINANZAS PUBLICAS,DEP.: CAJA NACIONAL DE SALUD , PROCEDENCIA: BANCO UNION_x000a_S.A., CHEQUE: 35201, FECHA DE EMISION:13/03/2024._x000a_DT - 201 SIT - 157"/>
    <m/>
    <m/>
    <m/>
    <m/>
    <m/>
    <m/>
    <n v="0"/>
    <n v="12489.75"/>
    <s v="CONCILIADO_PARCIAL"/>
    <m/>
    <m/>
  </r>
  <r>
    <x v="45"/>
    <m/>
    <x v="45"/>
    <x v="48"/>
    <s v="B21811170002"/>
    <s v="BOD"/>
    <n v="2181117"/>
    <m/>
    <s v="00099021001 DEP.DE CHEQ.AJENOS,RET.DE CAM.,CONCEPTO: PAGO POR INCAPACIDADES TEMPORALES REEMBOLSO MINISTERIO DE ECONOMIA Y FINANZAS PUBLICAS,DEP.: CAJA NACIONAL DE SALUD , PROCEDENCIA: BANCO UNION_x000a_S.A., CHEQUE: 35201, FECHA DE EMISION:13/03/2024._x000a_DT - 201 SIT - 157"/>
    <m/>
    <m/>
    <m/>
    <m/>
    <m/>
    <m/>
    <n v="0"/>
    <n v="20149.98"/>
    <s v="CONCILIADO_PARCIAL"/>
    <m/>
    <m/>
  </r>
  <r>
    <x v="45"/>
    <m/>
    <x v="45"/>
    <x v="48"/>
    <s v="B21811170002"/>
    <s v="BOD"/>
    <n v="2181117"/>
    <m/>
    <s v="00099021001 DEP.DE CHEQ.AJENOS,RET.DE CAM.,CONCEPTO: PAGO POR INCAPACIDADES TEMPORALES REEMBOLSO MINISTERIO DE ECONOMIA Y FINANZAS PUBLICAS,DEP.: CAJA NACIONAL DE SALUD , PROCEDENCIA: BANCO UNION_x000a_S.A., CHEQUE: 35201, FECHA DE EMISION:13/03/2024._x000a_DT - 201 SIT - 157"/>
    <m/>
    <m/>
    <m/>
    <m/>
    <m/>
    <m/>
    <n v="0"/>
    <n v="17687.379999999997"/>
    <s v="CONCILIADO_PARCIAL"/>
    <m/>
    <m/>
  </r>
  <r>
    <x v="19"/>
    <m/>
    <x v="19"/>
    <x v="48"/>
    <s v="B21811170002"/>
    <s v="BOD"/>
    <n v="2181117"/>
    <m/>
    <s v="00099021001 DEP.DE CHEQ.AJENOS,RET.DE CAM.,CONCEPTO: PAGO POR INCAPACIDADES TEMPORALES REEMBOLSO MINISTERIO DE ECONOMIA Y FINANZAS PUBLICAS,DEP.: CAJA NACIONAL DE SALUD , PROCEDENCIA: BANCO UNION_x000a_S.A., CHEQUE: 35201, FECHA DE EMISION:13/03/2024._x000a_DT - 201 SIT - 157"/>
    <m/>
    <m/>
    <m/>
    <m/>
    <m/>
    <m/>
    <n v="0"/>
    <n v="17533.61"/>
    <s v="CONCILIADO_PARCIAL"/>
    <m/>
    <m/>
  </r>
  <r>
    <x v="19"/>
    <m/>
    <x v="19"/>
    <x v="48"/>
    <s v="B21811170002"/>
    <s v="BOD"/>
    <n v="2181117"/>
    <m/>
    <s v="00099021001 DEP.DE CHEQ.AJENOS,RET.DE CAM.,CONCEPTO: PAGO POR INCAPACIDADES TEMPORALES REEMBOLSO MINISTERIO DE ECONOMIA Y FINANZAS PUBLICAS,DEP.: CAJA NACIONAL DE SALUD , PROCEDENCIA: BANCO UNION_x000a_S.A., CHEQUE: 35201, FECHA DE EMISION:13/03/2024._x000a_DT - 201 SIT - 157"/>
    <m/>
    <m/>
    <m/>
    <m/>
    <m/>
    <m/>
    <n v="0"/>
    <n v="8176.5"/>
    <s v="CONCILIADO_PARCIAL"/>
    <m/>
    <m/>
  </r>
  <r>
    <x v="45"/>
    <m/>
    <x v="45"/>
    <x v="48"/>
    <s v="B21811190002"/>
    <s v="BOD"/>
    <n v="2181119"/>
    <m/>
    <s v="00099021001 DEP.DE CHEQ.AJENOS,RET.DE CAM.,CONCEPTO: PAGOMPOR INCAPACIDADES TEMPORALES REEMBOLSO MINISTERIO DE ECONOMIA Y FINANZAS PUBLICAS,DEP.: CAJA NACIONAL DE SALUD , PROCEDENCIA: BANCO UNION S.A., CHEQUE: 35203, FECHA DE EMISION:13/03/2024._x000a_DT - 279 SIT - 140"/>
    <m/>
    <m/>
    <m/>
    <m/>
    <m/>
    <m/>
    <n v="0"/>
    <n v="15997.979999999996"/>
    <s v="CONCILIADO_PARCIAL"/>
    <m/>
    <m/>
  </r>
  <r>
    <x v="2"/>
    <m/>
    <x v="2"/>
    <x v="48"/>
    <s v="B21811190002"/>
    <s v="BOD"/>
    <n v="2181119"/>
    <m/>
    <s v="00099021001 DEP.DE CHEQ.AJENOS,RET.DE CAM.,CONCEPTO: PAGOMPOR INCAPACIDADES TEMPORALES REEMBOLSO MINISTERIO DE ECONOMIA Y FINANZAS PUBLICAS,DEP.: CAJA NACIONAL DE SALUD , PROCEDENCIA: BANCO UNION S.A., CHEQUE: 35203, FECHA DE EMISION:13/03/2024._x000a_DT - 279 SIT - 140"/>
    <m/>
    <m/>
    <m/>
    <m/>
    <m/>
    <m/>
    <n v="0"/>
    <n v="3121.59"/>
    <s v="CONCILIADO_PARCIAL"/>
    <m/>
    <m/>
  </r>
  <r>
    <x v="14"/>
    <m/>
    <x v="14"/>
    <x v="48"/>
    <s v="B21811190002"/>
    <s v="BOD"/>
    <n v="2181119"/>
    <m/>
    <s v="00099021001 DEP.DE CHEQ.AJENOS,RET.DE CAM.,CONCEPTO: PAGOMPOR INCAPACIDADES TEMPORALES REEMBOLSO MINISTERIO DE ECONOMIA Y FINANZAS PUBLICAS,DEP.: CAJA NACIONAL DE SALUD , PROCEDENCIA: BANCO UNION S.A., CHEQUE: 35203, FECHA DE EMISION:13/03/2024._x000a_DT - 279 SIT - 140"/>
    <m/>
    <m/>
    <m/>
    <m/>
    <m/>
    <m/>
    <n v="0"/>
    <n v="29270.48"/>
    <s v="CONCILIADO_PARCIAL"/>
    <m/>
    <m/>
  </r>
  <r>
    <x v="49"/>
    <m/>
    <x v="49"/>
    <x v="48"/>
    <s v="B21811190002"/>
    <s v="BOD"/>
    <n v="2181119"/>
    <m/>
    <s v="00099021001 DEP.DE CHEQ.AJENOS,RET.DE CAM.,CONCEPTO: PAGOMPOR INCAPACIDADES TEMPORALES REEMBOLSO MINISTERIO DE ECONOMIA Y FINANZAS PUBLICAS,DEP.: CAJA NACIONAL DE SALUD , PROCEDENCIA: BANCO UNION S.A., CHEQUE: 35203, FECHA DE EMISION:13/03/2024._x000a_DT - 279 SIT - 140"/>
    <m/>
    <m/>
    <m/>
    <m/>
    <m/>
    <m/>
    <n v="0"/>
    <n v="3986.48"/>
    <s v="CONCILIADO_PARCIAL"/>
    <m/>
    <m/>
  </r>
  <r>
    <x v="2"/>
    <m/>
    <x v="2"/>
    <x v="48"/>
    <s v="B21811190002"/>
    <s v="BOD"/>
    <n v="2181119"/>
    <m/>
    <s v="00099021001 DEP.DE CHEQ.AJENOS,RET.DE CAM.,CONCEPTO: PAGOMPOR INCAPACIDADES TEMPORALES REEMBOLSO MINISTERIO DE ECONOMIA Y FINANZAS PUBLICAS,DEP.: CAJA NACIONAL DE SALUD , PROCEDENCIA: BANCO UNION S.A., CHEQUE: 35203, FECHA DE EMISION:13/03/2024._x000a_DT - 279 SIT - 140"/>
    <m/>
    <m/>
    <m/>
    <m/>
    <m/>
    <m/>
    <n v="0"/>
    <n v="1073.56"/>
    <s v="CONCILIADO_PARCIAL"/>
    <m/>
    <m/>
  </r>
  <r>
    <x v="50"/>
    <m/>
    <x v="50"/>
    <x v="48"/>
    <s v="B21811190002"/>
    <s v="BOD"/>
    <n v="2181119"/>
    <m/>
    <s v="00099021001 DEP.DE CHEQ.AJENOS,RET.DE CAM.,CONCEPTO: PAGOMPOR INCAPACIDADES TEMPORALES REEMBOLSO MINISTERIO DE ECONOMIA Y FINANZAS PUBLICAS,DEP.: CAJA NACIONAL DE SALUD , PROCEDENCIA: BANCO UNION S.A., CHEQUE: 35203, FECHA DE EMISION:13/03/2024._x000a_DT - 279 SIT - 140"/>
    <m/>
    <m/>
    <m/>
    <m/>
    <m/>
    <m/>
    <n v="0"/>
    <n v="588"/>
    <s v="CONCILIADO_PARCIAL"/>
    <m/>
    <m/>
  </r>
  <r>
    <x v="20"/>
    <m/>
    <x v="20"/>
    <x v="48"/>
    <s v="O21811380002"/>
    <s v="BOD"/>
    <n v="2181138"/>
    <m/>
    <s v="00099021001 DEPOSITO DE EFECTIVO, DEPOSITANTE: ALVARO MARCO ANTONIO CABA OLIVAREZ, CONCEPTO: CITE:MEFP/VTCP/UAIS-CPI/N°030/2016 REGULARIZACION: NOVIEMBRE-DICIEMBRE 2023, CUENTA DE DEPOSITO: CUENTA UNICA DEL TESORO"/>
    <m/>
    <m/>
    <m/>
    <m/>
    <m/>
    <m/>
    <n v="0"/>
    <n v="16926"/>
    <s v="NO_CONCILIADO"/>
    <m/>
    <m/>
  </r>
  <r>
    <x v="3"/>
    <m/>
    <x v="3"/>
    <x v="48"/>
    <s v="O21811760002"/>
    <s v="BOD"/>
    <n v="2181176"/>
    <m/>
    <s v="00099021001 DEPOSITO DE EFECTIVO, DEPOSITANTE: LILY NORAH FERNANDEZ CALLEJAS, CONCEPTO: REVERSION DE BOLETA HABER MENSUAL FEBRERO, CUENTA DE DEPOSITO: CUENTA UNICA DEL TESORO"/>
    <m/>
    <m/>
    <m/>
    <m/>
    <m/>
    <m/>
    <n v="0"/>
    <n v="5662.71"/>
    <s v="NO_CONCILIADO"/>
    <m/>
    <m/>
  </r>
  <r>
    <x v="3"/>
    <m/>
    <x v="3"/>
    <x v="48"/>
    <s v="O21811830002"/>
    <s v="BOD"/>
    <n v="2181183"/>
    <m/>
    <s v="00099021001 DEPOSITO DE EFECTIVO, DEPOSITANTE: GEOVANY JULIO GONZALESPORTAL ALTAMIRANO, CONCEPTO: REPOSICION DE TARJETA  RFID  POR PERDIDA, CUENTA DE DEPOSITO: CUENTA UNICA DEL TESORO"/>
    <m/>
    <m/>
    <m/>
    <m/>
    <m/>
    <m/>
    <n v="0"/>
    <n v="120"/>
    <s v="NO_CONCILIADO"/>
    <m/>
    <m/>
  </r>
  <r>
    <x v="9"/>
    <m/>
    <x v="9"/>
    <x v="49"/>
    <s v="G26236300003"/>
    <s v="COB"/>
    <n v="18407"/>
    <m/>
    <s v="PAGO A CAF PRÉSTAMO CFA009545 VCTO. 14-03-2024 POR CUENTA DE TGN , NTI. 018407 VALOR 14-03-2024 CAPITAL USD 71.954,55 INTERESES USD 44.813,58 COMISIONES USD 152.910,08 CTA. 3987 CUENTA UNICA DEL TESORO LIB. 00099021001 REF.: COMISIONES BANCARIAS"/>
    <m/>
    <m/>
    <m/>
    <m/>
    <m/>
    <m/>
    <n v="1564.96"/>
    <n v="0"/>
    <s v="NO_CONCILIADO"/>
    <m/>
    <m/>
  </r>
  <r>
    <x v="25"/>
    <m/>
    <x v="25"/>
    <x v="49"/>
    <s v="G26241160002"/>
    <s v="CRV"/>
    <n v="2624116"/>
    <m/>
    <s v="TRANSFERENCIA DEL EXTERIOR SEGUN SWIFT NOS. 4091-4090 DE FECHA 14/03/2024 ORDENANTE: COMERCIAL MINERALS CO SPA, FECHA VALOR 14/03/2024 REF:YLB-GCO-005-ODV/24-VEX LIB. 00597012001 RECURSOS PROPIOS VENTAS YLB"/>
    <m/>
    <m/>
    <m/>
    <m/>
    <m/>
    <m/>
    <n v="0"/>
    <n v="1522920"/>
    <s v="NO_CONCILIADO"/>
    <m/>
    <m/>
  </r>
  <r>
    <x v="25"/>
    <m/>
    <x v="25"/>
    <x v="49"/>
    <s v="G26241170001"/>
    <s v="CVD"/>
    <n v="2624117"/>
    <m/>
    <s v="COBRO COSTOS DE PAPELERIA SEGUN TRANSFERENCIA DEL EXTERIOR POR ORDEN DE COMERCIAL MINERALS CO SPA, FECHA VALOR 14/03/2024 REF:YLB-GCO-005-ODV/24-VEX LIB. 00597032001 YLB-COMERCIALIZACION DE DIVERSAS SALES"/>
    <m/>
    <m/>
    <m/>
    <m/>
    <m/>
    <m/>
    <n v="50"/>
    <n v="0"/>
    <s v="NO_CONCILIADO"/>
    <m/>
    <m/>
  </r>
  <r>
    <x v="51"/>
    <m/>
    <x v="51"/>
    <x v="49"/>
    <s v="O21813860002"/>
    <s v="BOD"/>
    <n v="2181386"/>
    <m/>
    <s v="00576012002 DEPOSITO DE EFECTIVO, DEPOSITANTE: CARTONBOL, CONCEPTO: SALDO POR LA ADQUISICION DE CAJAS- EMPRESA FOSKO SA, CUENTA DE DEPOSITO: CUENTA UNICA DEL TESORO"/>
    <m/>
    <m/>
    <m/>
    <m/>
    <m/>
    <m/>
    <n v="0"/>
    <n v="2506.64"/>
    <s v="NO_CONCILIADO"/>
    <m/>
    <m/>
  </r>
  <r>
    <x v="3"/>
    <m/>
    <x v="3"/>
    <x v="49"/>
    <s v="B21814190002"/>
    <s v="BOD"/>
    <n v="2181419"/>
    <m/>
    <s v="00099021001 DEP.DE CHEQ.AJENOS,RET.DE CAM.,CONCEPTO: CAROLINA ALDANA SILVA,DEP.: BANCO UNION S.A. , PROCEDENCIA: BANCO UNION S.A., CHEQUE: 202417, FECHA DE EMISION:14/03/2024"/>
    <m/>
    <m/>
    <m/>
    <m/>
    <m/>
    <m/>
    <n v="0"/>
    <n v="411.83"/>
    <s v="NO_CONCILIADO"/>
    <m/>
    <m/>
  </r>
  <r>
    <x v="52"/>
    <m/>
    <x v="52"/>
    <x v="49"/>
    <s v="B21814500002"/>
    <s v="BOD"/>
    <n v="2181450"/>
    <m/>
    <s v="00099021001 DEP.DE CHEQ.AJENOS,RET.DE CAM.,CONCEPTO: REEMBOLSO POR BAJAS MEDICAS PARA:AUTORIDAD  PLURINACIONAL DE LA MADRE TIERRA,DEP.: CAJA DE SALUD CORDES , PROCEDENCIA: BANCO UNION S.A., CHEQUE: 35516, FECHA DE EMISION:29/02/2024"/>
    <m/>
    <m/>
    <m/>
    <m/>
    <m/>
    <m/>
    <n v="0"/>
    <n v="968.81"/>
    <s v="NO_CONCILIADO"/>
    <m/>
    <m/>
  </r>
  <r>
    <x v="3"/>
    <m/>
    <x v="3"/>
    <x v="49"/>
    <s v="O21814560002"/>
    <s v="BOD"/>
    <n v="2181456"/>
    <m/>
    <s v="00099021001 DEPOSITO DE EFECTIVO, DEPOSITANTE: YANNET CHOQUE CHOQUE, CONCEPTO: DEVOLUCION DE VIATICOS - PREVENTIVOS N°10010, CUENTA DE DEPOSITO: CUENTA UNICA DEL TESORO/DJBR"/>
    <m/>
    <m/>
    <m/>
    <m/>
    <m/>
    <m/>
    <n v="0"/>
    <n v="69.5"/>
    <s v="NO_CONCILIADO"/>
    <m/>
    <m/>
  </r>
  <r>
    <x v="3"/>
    <m/>
    <x v="3"/>
    <x v="49"/>
    <s v="O21814580002"/>
    <s v="BOD"/>
    <n v="2181458"/>
    <m/>
    <s v="00099021001 DEPOSITO DE EFECTIVO, DEPOSITANTE: JAVIER LUIZAGA VASQUEZ CI 6537495, CONCEPTO: DEVOLUCION DE VIATICOS PREVENTIVO N° 9777, CUENTA DE DEPOSITO: CUENTA UNICA DEL TESORO"/>
    <m/>
    <m/>
    <m/>
    <m/>
    <m/>
    <m/>
    <n v="0"/>
    <n v="278"/>
    <s v="NO_CONCILIADO"/>
    <m/>
    <m/>
  </r>
  <r>
    <x v="3"/>
    <m/>
    <x v="3"/>
    <x v="49"/>
    <s v="O21814590002"/>
    <s v="BOD"/>
    <n v="2181459"/>
    <m/>
    <s v="00099021001 DEPOSITO DE EFECTIVO, DEPOSITANTE: REYNALDO SOLANO JUSTO CI: 4927549, CONCEPTO: DEVOLUCION DE VIATICOS - PREVENTIVO N°9912, CUENTA DE DEPOSITO: CUENTA UNICA DEL TESORO"/>
    <m/>
    <m/>
    <m/>
    <m/>
    <m/>
    <m/>
    <n v="0"/>
    <n v="69.5"/>
    <s v="NO_CONCILIADO"/>
    <m/>
    <m/>
  </r>
  <r>
    <x v="23"/>
    <m/>
    <x v="23"/>
    <x v="49"/>
    <s v="O21814820002"/>
    <s v="BOD"/>
    <n v="2181482"/>
    <m/>
    <s v="00423012001 DEPOSITO DE EFECTIVO, DEPOSITANTE: MIGUEL ANGEL MAMANIO SAICO, CONCEPTO: DEVOLUCION DE FONDOS, CUENTA DE DEPOSITO: CUENTA UNICA DEL TESORO"/>
    <m/>
    <m/>
    <m/>
    <m/>
    <m/>
    <m/>
    <n v="0"/>
    <n v="1113"/>
    <s v="NO_CONCILIADO"/>
    <m/>
    <m/>
  </r>
  <r>
    <x v="3"/>
    <m/>
    <x v="3"/>
    <x v="49"/>
    <s v="O21814970002"/>
    <s v="BOD"/>
    <n v="2181497"/>
    <m/>
    <s v="00099021001 DEPOSITO DE EFECTIVO, DEPOSITANTE: MARIA ESTELA COLEONI SUAREZ CI 3171137, CONCEPTO: REVERSION SALARIO FEBRERO 2024, CUENTA DE DEPOSITO: CUENTA UNICA DEL TESORO"/>
    <m/>
    <m/>
    <m/>
    <m/>
    <m/>
    <m/>
    <n v="0"/>
    <n v="15798.01"/>
    <s v="NO_CONCILIADO"/>
    <m/>
    <m/>
  </r>
  <r>
    <x v="25"/>
    <m/>
    <x v="25"/>
    <x v="50"/>
    <s v="G26252790002"/>
    <s v="CRV"/>
    <n v="2625279"/>
    <m/>
    <s v="TRANSFERENCIA DEL EXTERIOR SEGUN SWIFT NOS.4096-4128 DE FECHA 15/03/2024 ORDENANTE: FERTILIZANTES DEL SUR SAC, FECHA VALOR 14/03/2024 REF:PAGO ODV 045-2024 LIB. 00597012001 RECURSOS PROPIOS VENTAS YLB"/>
    <m/>
    <m/>
    <m/>
    <m/>
    <m/>
    <m/>
    <n v="0"/>
    <n v="926.1"/>
    <s v="NO_CONCILIADO"/>
    <m/>
    <m/>
  </r>
  <r>
    <x v="25"/>
    <m/>
    <x v="25"/>
    <x v="50"/>
    <s v="G26252810002"/>
    <s v="CRV"/>
    <n v="2625281"/>
    <m/>
    <s v="TRANSFERENCIA DEL EXTERIOR SEGUN SWIFT NOS.4097-4129 DE FECHA 15/03/2024 ORDENANTE: FERTILIZANTES DEL SUR SAC, FECHA VALOR 14/03/2024 REF:PAGO ODV 028/2024 LIB. 00597012001 RECURSOS PROPIOS VENTAS YLB"/>
    <m/>
    <m/>
    <m/>
    <m/>
    <m/>
    <m/>
    <n v="0"/>
    <n v="857.5"/>
    <s v="NO_CONCILIADO"/>
    <m/>
    <m/>
  </r>
  <r>
    <x v="25"/>
    <m/>
    <x v="25"/>
    <x v="50"/>
    <s v="G26252800001"/>
    <s v="CVD"/>
    <n v="2625280"/>
    <m/>
    <s v="COBRO COSTOS DE PAPELERIA SEGUN TRANSFERENCIA DEL EXTERIOR POR ORDEN DE FERTILIZANTES DEL SUR SAC, FECHA VALOR 14/03/2024 REF:PAGO ODV 045-2024 LIB. 00597032001 YLB-COMERCIALIZACION DE DIVERSAS SALES"/>
    <m/>
    <m/>
    <m/>
    <m/>
    <m/>
    <m/>
    <n v="50"/>
    <n v="0"/>
    <s v="NO_CONCILIADO"/>
    <m/>
    <m/>
  </r>
  <r>
    <x v="25"/>
    <m/>
    <x v="25"/>
    <x v="50"/>
    <s v="G26252820001"/>
    <s v="CVD"/>
    <n v="2625282"/>
    <m/>
    <s v="COBRO COSTOS DE PAPELERIA SEGUN TRANSFERENCIA DEL EXTERIOR POR ORDEN DE FERTILIZANTES DEL SUR SAC, FECHA VALOR 14/03/2024 REF:PAGO ODV 028/2024 LIB. 00597032001 YLB-COMERCIALIZACION DE DIVERSAS SALES"/>
    <m/>
    <m/>
    <m/>
    <m/>
    <m/>
    <m/>
    <n v="50"/>
    <n v="0"/>
    <s v="NO_CONCILIADO"/>
    <m/>
    <m/>
  </r>
  <r>
    <x v="9"/>
    <m/>
    <x v="9"/>
    <x v="50"/>
    <s v="G26260580003"/>
    <s v="COB"/>
    <n v="18424"/>
    <m/>
    <s v="PAGO A IDA PRÉSTAMO 5454-BO VCTO. 15-03-2024 POR CUENTA DE TGN , NTI. 018424 VALOR 15-03-2024 CAPITAL USD 34.595,61 INTERESES USD 27.457,84 CTA. 3987 CUENTA UNICA DEL TESORO LIB. 00099021001 REF.: COMISIONES BANCARIAS"/>
    <m/>
    <m/>
    <m/>
    <m/>
    <m/>
    <m/>
    <n v="568"/>
    <n v="0"/>
    <s v="NO_CONCILIADO"/>
    <m/>
    <m/>
  </r>
  <r>
    <x v="9"/>
    <m/>
    <x v="9"/>
    <x v="50"/>
    <s v="G26260530004"/>
    <s v="COB"/>
    <n v="18601"/>
    <m/>
    <s v="PAGO A FONPLATA PRÉSTAMO BOL 35/2022 VCTO. 15-03-2024 POR CUENTA DE TGN , NTI. 018601 VALOR 15-03-2024 INTERESES USD 1.034.104,47 COMISIONES USD 23.465,70 CTA. 3987 CUENTA UNICA DEL TESORO LIB. 00099021001 REF.: COMISIONES BANCARIAS"/>
    <m/>
    <m/>
    <m/>
    <m/>
    <m/>
    <m/>
    <n v="5348.46"/>
    <n v="0"/>
    <s v="NO_CONCILIADO"/>
    <m/>
    <m/>
  </r>
  <r>
    <x v="9"/>
    <m/>
    <x v="9"/>
    <x v="50"/>
    <s v="G26260530001"/>
    <s v="NTI"/>
    <n v="18601"/>
    <m/>
    <s v="PAGO A FONPLATA PRÉSTAMO BOL 35/2022 VCTO. 15-03-2024 POR CUENTA DE TGN , NTI. 018601 VALOR 15-03-2024 INTERESES USD 1.034.104,47 COMISIONES USD 23.465,70 CTA. 3987 CUENTA UNICA DEL TESORO LIB. 00099021001"/>
    <m/>
    <m/>
    <m/>
    <m/>
    <m/>
    <m/>
    <n v="7360688.3799999999"/>
    <n v="0"/>
    <s v="NO_CONCILIADO"/>
    <m/>
    <m/>
  </r>
  <r>
    <x v="9"/>
    <m/>
    <x v="9"/>
    <x v="50"/>
    <s v="G26260520004"/>
    <s v="COB"/>
    <n v="18559"/>
    <m/>
    <s v="PAGO A FONPLATA PRÉSTAMO BOL 32/2018 VCTO. 15-03-2024 POR CUENTA DE TGN , NTI. 018559 VALOR 15-03-2024 CAPITAL USD 3.095.238,10 INTERESES USD 2.701.806,37 CTA. 3987 CUENTA UNICA DEL TESORO LIB. 00099021001 REF.: COMISIONES BANCARIAS"/>
    <m/>
    <m/>
    <m/>
    <m/>
    <m/>
    <m/>
    <n v="28107.4"/>
    <n v="0"/>
    <s v="NO_CONCILIADO"/>
    <m/>
    <m/>
  </r>
  <r>
    <x v="9"/>
    <m/>
    <x v="9"/>
    <x v="50"/>
    <s v="G26260520001"/>
    <s v="NTI"/>
    <n v="18559"/>
    <m/>
    <s v="PAGO A FONPLATA PRÉSTAMO BOL 32/2018 VCTO. 15-03-2024 POR CUENTA DE TGN , NTI. 018559 VALOR 15-03-2024 CAPITAL USD 3.095.238,10 INTERESES USD 2.701.806,37 CTA. 3987 CUENTA UNICA DEL TESORO LIB. 00099021001"/>
    <m/>
    <m/>
    <m/>
    <m/>
    <m/>
    <m/>
    <n v="40347429.509999998"/>
    <n v="0"/>
    <s v="NO_CONCILIADO"/>
    <m/>
    <m/>
  </r>
  <r>
    <x v="9"/>
    <m/>
    <x v="9"/>
    <x v="50"/>
    <s v="G26260510004"/>
    <s v="COB"/>
    <n v="18560"/>
    <m/>
    <s v="PAGO A FONPLATA PRÉSTAMO BOL32/2018 II VCTO. 15-03-2024 POR CUENTA DE TGN , NTI. 018560 VALOR 15-03-2024 CAPITAL USD 1.649.523,81 INTERESES USD 1.342.783,24 CTA. 3987 CUENTA UNICA DEL TESORO LIB. 00099021001 REF.: COMISIONES BANCARIAS"/>
    <m/>
    <m/>
    <m/>
    <m/>
    <m/>
    <m/>
    <n v="14639.02"/>
    <n v="0"/>
    <s v="NO_CONCILIADO"/>
    <m/>
    <m/>
  </r>
  <r>
    <x v="9"/>
    <m/>
    <x v="9"/>
    <x v="50"/>
    <s v="G26260510001"/>
    <s v="NTI"/>
    <n v="18560"/>
    <m/>
    <s v="PAGO A FONPLATA PRÉSTAMO BOL32/2018 II VCTO. 15-03-2024 POR CUENTA DE TGN , NTI. 018560 VALOR 15-03-2024 CAPITAL USD 1.649.523,81 INTERESES USD 1.342.783,24 CTA. 3987 CUENTA UNICA DEL TESORO LIB. 00099021001"/>
    <m/>
    <m/>
    <m/>
    <m/>
    <m/>
    <m/>
    <n v="20826457.07"/>
    <n v="0"/>
    <s v="NO_CONCILIADO"/>
    <m/>
    <m/>
  </r>
  <r>
    <x v="9"/>
    <m/>
    <x v="9"/>
    <x v="50"/>
    <s v="G26260500004"/>
    <s v="COB"/>
    <n v="18562"/>
    <m/>
    <s v="PAGO A FONPLATA PRÉSTAMO BOL 33/2019 VCTO. 15-03-2024 POR CUENTA DE TGN , NTI. 018562 VALOR 15-03-2024 CAPITAL USD 1.526.671,99 INTERESES USD 1.273.150,25 COMISIONES USD 19.711,15 CTA. 3987 CUENTA UNICA DEL TESORO LIB. 00099021001 REF.: COMISIONES BANCARIAS"/>
    <m/>
    <m/>
    <m/>
    <m/>
    <m/>
    <m/>
    <n v="13809.38"/>
    <n v="0"/>
    <s v="NO_CONCILIADO"/>
    <m/>
    <m/>
  </r>
  <r>
    <x v="9"/>
    <m/>
    <x v="9"/>
    <x v="50"/>
    <s v="G26260490004"/>
    <s v="COB"/>
    <n v="18567"/>
    <m/>
    <s v="PAGO A FONPLATA PRÉSTAMO BOL 34/2021 VCTO. 15-03-2024 POR CUENTA DE TGN , NTI. 018567 VALOR 15-03-2024 INTERESES USD 2.584.483,80 COMISIONES USD 60.858,76 CTA. 3987 CUENTA UNICA DEL TESORO LIB. 00099021001 REF.: COMISIONES BANCARIAS"/>
    <m/>
    <m/>
    <m/>
    <m/>
    <m/>
    <m/>
    <n v="12972.94"/>
    <n v="0"/>
    <s v="NO_CONCILIADO"/>
    <m/>
    <m/>
  </r>
  <r>
    <x v="9"/>
    <m/>
    <x v="9"/>
    <x v="50"/>
    <s v="G26260490001"/>
    <s v="NTI"/>
    <n v="18567"/>
    <m/>
    <s v="PAGO A FONPLATA PRÉSTAMO BOL 34/2021 VCTO. 15-03-2024 POR CUENTA DE TGN , NTI. 018567 VALOR 15-03-2024 INTERESES USD 2.584.483,80 COMISIONES USD 60.858,76 CTA. 3987 CUENTA UNICA DEL TESORO LIB. 00099021001"/>
    <m/>
    <m/>
    <m/>
    <m/>
    <m/>
    <m/>
    <n v="18411584.219999999"/>
    <n v="0"/>
    <s v="NO_CONCILIADO"/>
    <m/>
    <m/>
  </r>
  <r>
    <x v="9"/>
    <m/>
    <x v="9"/>
    <x v="50"/>
    <s v="G26260500001"/>
    <s v="NTI"/>
    <n v="18562"/>
    <m/>
    <s v="PAGO A FONPLATA PRÉSTAMO BOL 33/2019 VCTO. 15-03-2024 POR CUENTA DE TGN , NTI. 018562 VALOR 15-03-2024 CAPITAL USD 1.526.671,99 INTERESES USD 1.273.150,25 COMISIONES USD 19.711,15 CTA. 3987 CUENTA UNICA DEL TESORO LIB. 00099021001"/>
    <m/>
    <m/>
    <m/>
    <m/>
    <m/>
    <m/>
    <n v="19623952.390000001"/>
    <n v="0"/>
    <s v="NO_CONCILIADO"/>
    <m/>
    <m/>
  </r>
  <r>
    <x v="9"/>
    <m/>
    <x v="9"/>
    <x v="50"/>
    <s v="S10872100002"/>
    <s v="CRV"/>
    <n v="1087210"/>
    <m/>
    <s v="||PAGO PRÉSTAMO IDA 2013-BO VCTO. 15-03-2024 POR CUENTA DE COMIBOL, SEGÚN NOTA CITE: UNTE-061/2024 DEL 12/MAR/2024, CAPITAL DEG134.859,00 INTERESES DEG 5.562,93. LIBRETA NRO. 00099021001-RECURSOS ORDINARIOS (3987) MDRI"/>
    <m/>
    <m/>
    <m/>
    <m/>
    <m/>
    <m/>
    <n v="0"/>
    <n v="1304333.93"/>
    <s v="NO_CONCILIADO"/>
    <m/>
    <m/>
  </r>
  <r>
    <x v="20"/>
    <m/>
    <x v="20"/>
    <x v="50"/>
    <s v="B21817180002"/>
    <s v="BOD"/>
    <n v="2181718"/>
    <m/>
    <s v="00099021001 DEP.DE CHEQ.AJENOS,RET.DE CAM.,CONCEPTO: PAGO POR INCAPACIDAD TEMPORAL  REEMBOLSO  MINISTERIO DE ECONOMIA  Y FINANZAS PUBLICAS,DEP.: CAJA NACIONAL DE SALUD , PROCEDENCIA: BANCO UNION S.A., CHEQUE: 35216, FECHA DE EMISION:15/03/2024"/>
    <m/>
    <m/>
    <m/>
    <m/>
    <m/>
    <m/>
    <n v="0"/>
    <n v="165495.93"/>
    <s v="NO_CONCILIADO"/>
    <m/>
    <m/>
  </r>
  <r>
    <x v="3"/>
    <m/>
    <x v="3"/>
    <x v="50"/>
    <s v="B21817420002"/>
    <s v="BOD"/>
    <n v="2181742"/>
    <m/>
    <s v="00099021001 DEP.DE CHEQ.AJENOS,RET.DE CAM.,CONCEPTO: JORGE LUIS MAMANI MAMANI,DEP.: BANCO UNION SA , PROCEDENCIA: BANCO UNION S.A., CHEQUE: 202422, FECHA DE EMISION:15/03/2024"/>
    <m/>
    <m/>
    <m/>
    <m/>
    <m/>
    <m/>
    <n v="0"/>
    <n v="2059.16"/>
    <s v="NO_CONCILIADO"/>
    <m/>
    <m/>
  </r>
  <r>
    <x v="3"/>
    <m/>
    <x v="3"/>
    <x v="50"/>
    <s v="B21817430002"/>
    <s v="BOD"/>
    <n v="2181743"/>
    <m/>
    <s v="00099021001 DEP.DE CHEQ.AJENOS,RET.DE CAM.,CONCEPTO: JORGE LUIS MAMANI MAMANI,DEP.: BANCO UNION SA , PROCEDENCIA: BANCO UNION S.A., CHEQUE: 202421, FECHA DE EMISION:15/03/2024"/>
    <m/>
    <m/>
    <m/>
    <m/>
    <m/>
    <m/>
    <n v="0"/>
    <n v="2059.16"/>
    <s v="NO_CONCILIADO"/>
    <m/>
    <m/>
  </r>
  <r>
    <x v="3"/>
    <m/>
    <x v="3"/>
    <x v="50"/>
    <s v="B21817440002"/>
    <s v="BOD"/>
    <n v="2181744"/>
    <m/>
    <s v="00099021001 DEP.DE CHEQ.AJENOS,RET.DE CAM.,CONCEPTO: PEDRO RIOS ROJAS,DEP.: BANCO UNION SA , PROCEDENCIA: BANCO UNION S.A., CHEQUE: 202420, FECHA DE EMISION:15/03/2024"/>
    <m/>
    <m/>
    <m/>
    <m/>
    <m/>
    <m/>
    <n v="0"/>
    <n v="1228.24"/>
    <s v="NO_CONCILIADO"/>
    <m/>
    <m/>
  </r>
  <r>
    <x v="3"/>
    <m/>
    <x v="3"/>
    <x v="50"/>
    <s v="O21817910002"/>
    <s v="BOD"/>
    <n v="2181791"/>
    <m/>
    <s v="00099021001 DEPOSITO DE EFECTIVO, DEPOSITANTE: DELIA EUGENIA MAMANI COLMENA, CONCEPTO: REVERSION DE BOLETA  HABER MENSUAL - FEBRERO 2024, CUENTA DE DEPOSITO: CUENTA UNICA DEL TESORO"/>
    <m/>
    <m/>
    <m/>
    <m/>
    <m/>
    <m/>
    <n v="0"/>
    <n v="5726.05"/>
    <s v="NO_CONCILIADO"/>
    <m/>
    <m/>
  </r>
  <r>
    <x v="3"/>
    <m/>
    <x v="3"/>
    <x v="50"/>
    <s v="O21818200002"/>
    <s v="BOD"/>
    <n v="2181820"/>
    <m/>
    <s v="00099021001 DEPOSITO DE EFECTIVO, DEPOSITANTE: JACINTO CALLE CORNEJO, CONCEPTO: DEVOLUCION, NO CORRESPONDE EL SUELDO, CUENTA DE DEPOSITO: CUENTA UNICA DEL TESORO"/>
    <m/>
    <m/>
    <m/>
    <m/>
    <m/>
    <m/>
    <n v="0"/>
    <n v="5034.1400000000003"/>
    <s v="NO_CONCILIADO"/>
    <m/>
    <m/>
  </r>
  <r>
    <x v="3"/>
    <m/>
    <x v="3"/>
    <x v="50"/>
    <s v="O21818250002"/>
    <s v="BOD"/>
    <n v="2181825"/>
    <m/>
    <s v="00099021001 DEPOSITO DE EFECTIVO, DEPOSITANTE: ROSA AMALIA QUISBERT DE MARCA, CONCEPTO: DEVOLUCION DE RETROACTIVO, CUENTA DE DEPOSITO: CUENTA UNICA DEL TESORO"/>
    <m/>
    <m/>
    <m/>
    <m/>
    <m/>
    <m/>
    <n v="0"/>
    <n v="200"/>
    <s v="NO_CONCILIADO"/>
    <m/>
    <m/>
  </r>
  <r>
    <x v="41"/>
    <m/>
    <x v="41"/>
    <x v="50"/>
    <s v="O21818590002"/>
    <s v="BOD"/>
    <n v="2181859"/>
    <m/>
    <s v="00099021001 DEPOSITO DE EFECTIVO, DEPOSITANTE: EVA GLORIA CHUQUIMIA MAMANI, CONCEPTO: DEVOLUCION DEL BOLETO A LIMA Y SU CAMBIO DEL MES DE DICIEMBRE DE LA GESTION 2023, CUENTA DE DEPOSITO: CUENTA UNICA DEL TESORO/DJBR"/>
    <m/>
    <m/>
    <m/>
    <m/>
    <m/>
    <m/>
    <n v="0"/>
    <n v="4866.3599999999997"/>
    <s v="NO_CONCILIADO"/>
    <m/>
    <m/>
  </r>
  <r>
    <x v="12"/>
    <m/>
    <x v="12"/>
    <x v="50"/>
    <s v="O21818830002"/>
    <s v="BOD"/>
    <n v="2181883"/>
    <m/>
    <s v="00099021001 DEPOSITO DE EFECTIVO, DEPOSITANTE: LUIS SANTIAGO CATERING Y EVENTOS, CONCEPTO: PAGO DE SERVICIOS BASICOS DEL COMEDOR CAMARA DE DIPUTADOS, CUENTA DE DEPOSITO: CUENTA UNICA DEL TESORO"/>
    <m/>
    <m/>
    <m/>
    <m/>
    <m/>
    <m/>
    <n v="0"/>
    <n v="2000"/>
    <s v="NO_CONCILIADO"/>
    <m/>
    <m/>
  </r>
  <r>
    <x v="9"/>
    <m/>
    <x v="9"/>
    <x v="51"/>
    <s v="G26273810003"/>
    <s v="COB"/>
    <n v="18494"/>
    <m/>
    <s v="PAGO A CAF PRÉSTAMO CFA011694 VCTO. 18-03-2024 POR CUENTA DE TGN , NTI. 018494 VALOR 18-03-2024 INTERESES USD 86.356,05 COMISIONES USD 153.707,65 CTA. 3987 CUENTA UNICA DEL TESORO LIB. 00099021001 REF.: COMISIONES BANCARIAS"/>
    <m/>
    <m/>
    <m/>
    <m/>
    <m/>
    <m/>
    <n v="1422.75"/>
    <n v="0"/>
    <s v="NO_CONCILIADO"/>
    <m/>
    <m/>
  </r>
  <r>
    <x v="18"/>
    <m/>
    <x v="18"/>
    <x v="51"/>
    <s v="Q19761830002"/>
    <s v="CRV"/>
    <n v="1976183"/>
    <m/>
    <s v="NUMERO DE LIBRETA CUT: 00099021001 OPERACIÓN E18 TRANSFERENCIA DEL SISTEMA FINANCIERO POR CUENTA DE TERCEROS A LA CUT concepto de conciliación de compensacion de fracción complementaria-conciliación octubre 2023"/>
    <m/>
    <m/>
    <m/>
    <m/>
    <m/>
    <m/>
    <n v="0"/>
    <n v="103358.65"/>
    <s v="NO_CONCILIADO"/>
    <m/>
    <m/>
  </r>
  <r>
    <x v="18"/>
    <m/>
    <x v="18"/>
    <x v="51"/>
    <s v="Q19761850002"/>
    <s v="CRV"/>
    <n v="1976185"/>
    <m/>
    <s v="NUMERO DE LIBRETA CUT: 00099021001 OPERACIÓN E18 TRANSFERENCIA DEL SISTEMA FINANCIERO POR CUENTA DE TERCEROS A LA CUT conciliación de compensación de cotizaciones mensual octubre 2023"/>
    <m/>
    <m/>
    <m/>
    <m/>
    <m/>
    <m/>
    <n v="0"/>
    <n v="1843643.15"/>
    <s v="NO_CONCILIADO"/>
    <m/>
    <m/>
  </r>
  <r>
    <x v="9"/>
    <m/>
    <x v="9"/>
    <x v="51"/>
    <s v="G26276510003"/>
    <s v="CRV"/>
    <n v="2627651"/>
    <m/>
    <s v="PAGO A BID PRÉSTAMO 1075-SF-BO VCTO. 18-03-2024 POR CUENTA DE FNDR SEGÚN NOTA COD.LIQ. 018484 DE FECHA 15-03-2024, VALOR 18-03-2024 CAPITAL USD 42.924,39 INTERESES USD 14.965,05 LIBRETA NRO. 00099021001 TGN-RECURSOS ORDINARIOS - 3987 - MDRI"/>
    <m/>
    <m/>
    <m/>
    <m/>
    <m/>
    <m/>
    <n v="0"/>
    <n v="402910.5"/>
    <s v="NO_CONCILIADO"/>
    <m/>
    <m/>
  </r>
  <r>
    <x v="41"/>
    <m/>
    <x v="41"/>
    <x v="51"/>
    <s v="S10873800001"/>
    <s v="DEV"/>
    <n v="1087380"/>
    <m/>
    <s v="||REGULARIZACIÓN COBRO COMISIONES DEL BANQUERO S/G NOTA BCB-GOI-SOEXT-DOCC-2024-214 DE 13/03/2024 DIRIGIDA AL MIN.RR.EE.REF.: SOLIC.NO.043791-17663 TRANSF.POR USD 4.571,75 A F/VICECONSULADO DEL ESTADO PLURINAL.DE BOLIVIA EN PILAR COMISIONES DEL BANQUERO POR USD 60.- LIB.00010011102 MINISTERIO DE RELACIONES EXTERIORES  GESTORÍA CONSULAR LEY N°3108 EQUIV.A USD 60.-"/>
    <m/>
    <m/>
    <m/>
    <m/>
    <m/>
    <m/>
    <n v="417.6"/>
    <n v="0"/>
    <s v="NO_CONCILIADO"/>
    <m/>
    <m/>
  </r>
  <r>
    <x v="3"/>
    <m/>
    <x v="3"/>
    <x v="51"/>
    <s v="B21821150002"/>
    <s v="BOD"/>
    <n v="2182115"/>
    <m/>
    <s v="00099021001 DEP.DE CHEQ.AJENOS,RET.DE CAM.,CONCEPTO: DEVOLUCION PASAJES AEREOS,DEP.: USCAMAITA SAIRE HENRY JULIO , PROCEDENCIA: BANCO UNION S.A., CHEQUE: 1140, FECHA DE EMISION:15/03/2024"/>
    <m/>
    <m/>
    <m/>
    <m/>
    <m/>
    <m/>
    <n v="0"/>
    <n v="773"/>
    <s v="NO_CONCILIADO"/>
    <m/>
    <m/>
  </r>
  <r>
    <x v="3"/>
    <m/>
    <x v="3"/>
    <x v="51"/>
    <s v="B21821340002"/>
    <s v="BOD"/>
    <n v="2182134"/>
    <m/>
    <s v="00099021001 DEP.DE CHEQ.AJENOS,RET.DE CAM.,CONCEPTO: EDDY GUTIERREZ CHOQUETICLLA,DEP.: BANCO UNION SA , PROCEDENCIA: BANCO UNION S.A., CHEQUE: 202423, FECHA DE EMISION:18/03/2024"/>
    <m/>
    <m/>
    <m/>
    <m/>
    <m/>
    <m/>
    <n v="0"/>
    <n v="4736.71"/>
    <s v="NO_CONCILIADO"/>
    <m/>
    <m/>
  </r>
  <r>
    <x v="3"/>
    <m/>
    <x v="3"/>
    <x v="51"/>
    <s v="B21821350002"/>
    <s v="BOD"/>
    <n v="2182135"/>
    <m/>
    <s v="00099021001 DEP.DE CHEQ.AJENOS,RET.DE CAM.,CONCEPTO: AMALIA AVILA CHAO,DEP.: BANCO UNION SA , PROCEDENCIA: BANCO UNION S.A., CHEQUE: 202425, FECHA DE EMISION:18/03/2024"/>
    <m/>
    <m/>
    <m/>
    <m/>
    <m/>
    <m/>
    <n v="0"/>
    <n v="6423.46"/>
    <s v="NO_CONCILIADO"/>
    <m/>
    <m/>
  </r>
  <r>
    <x v="30"/>
    <m/>
    <x v="30"/>
    <x v="51"/>
    <s v="O21821800002"/>
    <s v="BOD"/>
    <n v="2182180"/>
    <m/>
    <s v="00099021001 DEPOSITO DE EFECTIVO, DEPOSITANTE: A.A.P.S., CONCEPTO: DEVOLUCION DE FONDOS (VIATICOS), CUENTA DE DEPOSITO: CUENTA UNICA DEL TESORO"/>
    <m/>
    <m/>
    <m/>
    <m/>
    <m/>
    <m/>
    <n v="0"/>
    <n v="927.5"/>
    <s v="NO_CONCILIADO"/>
    <m/>
    <m/>
  </r>
  <r>
    <x v="3"/>
    <m/>
    <x v="3"/>
    <x v="51"/>
    <s v="O21822010002"/>
    <s v="BOD"/>
    <n v="2182201"/>
    <m/>
    <s v="00099021001 DEPOSITO DE EFECTIVO, DEPOSITANTE: VIVIANA GUAMAN FLORES, CONCEPTO: REVERSION DE BOLETA, CUENTA DE DEPOSITO: CUENTA UNICA DEL TESORO"/>
    <m/>
    <m/>
    <m/>
    <m/>
    <m/>
    <m/>
    <n v="0"/>
    <n v="5138.75"/>
    <s v="NO_CONCILIADO"/>
    <m/>
    <m/>
  </r>
  <r>
    <x v="9"/>
    <m/>
    <x v="9"/>
    <x v="52"/>
    <s v="S10875130001"/>
    <s v="COB"/>
    <n v="1087513"/>
    <m/>
    <s v="COBRO DE||ÚTILES DE ESCRITORIO POR REGISTRO DEL COMPROBANTE CONTABLE N°1087512 DE LA FECHA SG MEFP/VTCP/DGCP/UODP/N°671/2022 POR RECEPCIÓN DE FONDOS DEL EXTERIOR, ORDENANTE: BLADEX, REMESA: PAGO DIVIDENDOS A LAS ACCIONES COMUNES DE BLADEX IV TRIM 2023 A 0.500 POR ACCIÓN COSTO ÚTILES DE ESCRITORIO DE LA CUT N°3987, LIBRETA N° 00099021001 TGN-RECURSOS ORDINARIOS"/>
    <m/>
    <m/>
    <m/>
    <m/>
    <m/>
    <m/>
    <n v="50"/>
    <n v="0"/>
    <s v="NO_CONCILIADO"/>
    <m/>
    <m/>
  </r>
  <r>
    <x v="44"/>
    <m/>
    <x v="44"/>
    <x v="52"/>
    <s v="O21824280002"/>
    <s v="BOD"/>
    <n v="2182428"/>
    <m/>
    <s v="00041031107 DEPOSITO DE EFECTIVO, DEPOSITANTE: ELIEZER ANDREI QUISBERT CAMA, CONCEPTO: DEVOLUCION RECURSOS NO UTILIZADOS (PASAJES TERRESTRES), CUENTA DE DEPOSITO: CUENTA UNICA DEL TESORO"/>
    <m/>
    <m/>
    <m/>
    <m/>
    <m/>
    <m/>
    <n v="0"/>
    <n v="60"/>
    <s v="NO_CONCILIADO"/>
    <m/>
    <m/>
  </r>
  <r>
    <x v="21"/>
    <m/>
    <x v="21"/>
    <x v="52"/>
    <s v="O21824340002"/>
    <s v="BOD"/>
    <n v="2182434"/>
    <m/>
    <s v="00099021001 DEPOSITO DE EFECTIVO, DEPOSITANTE: EDSON CARLOS FERREIRA ESPINOZA, CONCEPTO: DEVOLUCION PAGO HABERES OCTUBRE 2023, CUENTA DE DEPOSITO: CUENTA UNICA DEL TESORO/DJBR"/>
    <m/>
    <m/>
    <m/>
    <m/>
    <m/>
    <m/>
    <n v="0"/>
    <n v="4925.7"/>
    <s v="NO_CONCILIADO"/>
    <m/>
    <m/>
  </r>
  <r>
    <x v="21"/>
    <m/>
    <x v="21"/>
    <x v="52"/>
    <s v="O21824350002"/>
    <s v="BOD"/>
    <n v="2182435"/>
    <m/>
    <s v="00099021001 DEPOSITO DE EFECTIVO, DEPOSITANTE: EDSON CARLOS FERREIRA ESPINOZA, CONCEPTO: DEVOLUCION PAGO HABERES NOVIEMBRE 2023, CUENTA DE DEPOSITO: CUENTA UNICA DEL TESORO/DJBR"/>
    <m/>
    <m/>
    <m/>
    <m/>
    <m/>
    <m/>
    <n v="0"/>
    <n v="4925.7"/>
    <s v="NO_CONCILIADO"/>
    <m/>
    <m/>
  </r>
  <r>
    <x v="21"/>
    <m/>
    <x v="21"/>
    <x v="52"/>
    <s v="O21824360002"/>
    <s v="BOD"/>
    <n v="2182436"/>
    <m/>
    <s v="00099021001 DEPOSITO DE EFECTIVO, DEPOSITANTE: EDSON CARLOS FERREIRA ESPINOZA, CONCEPTO: DEVOLUCION PAGO DE HABERES DICIEMBRE 2023, CUENTA DE DEPOSITO: CUENTA UNICA DEL TESORO/DJBR"/>
    <m/>
    <m/>
    <m/>
    <m/>
    <m/>
    <m/>
    <n v="0"/>
    <n v="4925.7"/>
    <s v="NO_CONCILIADO"/>
    <m/>
    <m/>
  </r>
  <r>
    <x v="3"/>
    <m/>
    <x v="3"/>
    <x v="52"/>
    <s v="B21824530002"/>
    <s v="BOD"/>
    <n v="2182453"/>
    <m/>
    <s v="00099021001 DEP.DE CHEQ.AJENOS,RET.DE CAM.,CONCEPTO: BANCO UNION S.A.,DEP.: NOEMI SARA FLORES FLORES , PROCEDENCIA: BANCO UNION S.A., CHEQUE: 202426, FECHA DE EMISION:19/03/2024"/>
    <m/>
    <m/>
    <m/>
    <m/>
    <m/>
    <m/>
    <n v="0"/>
    <n v="4602.18"/>
    <s v="NO_CONCILIADO"/>
    <m/>
    <m/>
  </r>
  <r>
    <x v="15"/>
    <m/>
    <x v="15"/>
    <x v="52"/>
    <s v="O21824550002"/>
    <s v="BOD"/>
    <n v="2182455"/>
    <m/>
    <s v="00099021001 DEPOSITO DE EFECTIVO, DEPOSITANTE: ERWIN SIMON CALLISAYA  MACEDO, CONCEPTO: REVERSION  DE BOLETA HABER MENSUAL, CUENTA DE DEPOSITO: CUENTA UNICA DEL TESORO/DJBR"/>
    <m/>
    <m/>
    <m/>
    <m/>
    <m/>
    <m/>
    <n v="0"/>
    <n v="4955.24"/>
    <s v="NO_CONCILIADO"/>
    <m/>
    <m/>
  </r>
  <r>
    <x v="3"/>
    <m/>
    <x v="3"/>
    <x v="52"/>
    <s v="O21824560002"/>
    <s v="BOD"/>
    <n v="2182456"/>
    <m/>
    <s v="00099021001 DEPOSITO DE EFECTIVO, DEPOSITANTE: LOURDES ALIAGA ZAPATA, CONCEPTO: DOBLE PERCEPCION DEL MES MARZO DEL 2024, CUENTA DE DEPOSITO: CUENTA UNICA DEL TESORO"/>
    <m/>
    <m/>
    <m/>
    <m/>
    <m/>
    <m/>
    <n v="0"/>
    <n v="2000"/>
    <s v="NO_CONCILIADO"/>
    <m/>
    <m/>
  </r>
  <r>
    <x v="25"/>
    <m/>
    <x v="25"/>
    <x v="52"/>
    <s v="O21824770002"/>
    <s v="BOD"/>
    <n v="2182477"/>
    <m/>
    <s v="00597012001 DEPOSITO DE EFECTIVO, DEPOSITANTE: YACIMIENTOS DEL LITIO BOLIVIANOS, CONCEPTO: DEVOLUCION DE SUELDOS, CUENTA DE DEPOSITO: CUENTA UNICA DEL TESORO"/>
    <m/>
    <m/>
    <m/>
    <m/>
    <m/>
    <m/>
    <n v="0"/>
    <n v="1112.6300000000001"/>
    <s v="NO_CONCILIADO"/>
    <m/>
    <m/>
  </r>
  <r>
    <x v="25"/>
    <m/>
    <x v="25"/>
    <x v="52"/>
    <s v="O21824930002"/>
    <s v="BOD"/>
    <n v="2182493"/>
    <m/>
    <s v="00597012001 DEPOSITO DE EFECTIVO, DEPOSITANTE: YACIMIENTOS DEL LITIO BOLIVIANOS, CONCEPTO: DEVOLUCION DE SUELDOS, CUENTA DE DEPOSITO: CUENTA UNICA DEL TESORO"/>
    <m/>
    <m/>
    <m/>
    <m/>
    <m/>
    <m/>
    <n v="0"/>
    <n v="7627.97"/>
    <s v="NO_CONCILIADO"/>
    <m/>
    <m/>
  </r>
  <r>
    <x v="9"/>
    <m/>
    <x v="9"/>
    <x v="53"/>
    <s v="S10876080004"/>
    <s v="COB"/>
    <n v="1087608"/>
    <m/>
    <s v="||PAGO A EXIMBANK COREA PRÉSTAMO EDCF NO. BOL-1 VCTO. 20/03/2024 POR CUENTA DEL TGN, SEGÚN MENSAJE SWIFT N° 4375 Y AUTORIZACIÓN S/G COD.LIQ. 018462 DE FECHA 14-03-2024, VALOR 20-03-2024 CAPITAL KRW593.825.000 INTERESES KRW111.037.140 LIB. 00099021001 TGN-RECURSOS ORDINARIOS (3987) REF.: COMISIONES BANCARIAS"/>
    <m/>
    <m/>
    <m/>
    <m/>
    <m/>
    <m/>
    <n v="2827"/>
    <n v="0"/>
    <s v="NO_CONCILIADO"/>
    <m/>
    <m/>
  </r>
  <r>
    <x v="20"/>
    <m/>
    <x v="20"/>
    <x v="53"/>
    <s v="B21827290002"/>
    <s v="BOD"/>
    <n v="2182729"/>
    <m/>
    <s v="00099021001 DEP.DE CHEQ.AJENOS,RET.DE CAM.,CONCEPTO: PAGO INCAPACIDADES TEMPORALES (REEMBOLSO) MINISTERIO DE ECONOMIA Y FINANZAS  PUBLICAS,DEP.: CAJA NACIONAL DE SALUD , PROCEDENCIA: BANCO UNION S.A., CHEQUE: 35217, FECHA DE EMISION:19/03/2024"/>
    <m/>
    <m/>
    <m/>
    <m/>
    <m/>
    <m/>
    <n v="0"/>
    <n v="307560.86"/>
    <s v="NO_CONCILIADO"/>
    <m/>
    <m/>
  </r>
  <r>
    <x v="34"/>
    <m/>
    <x v="34"/>
    <x v="53"/>
    <s v="B21827450002"/>
    <s v="BOD"/>
    <n v="2182745"/>
    <m/>
    <s v="00086051101 DEP.DE CHEQ.AJENOS,RET.DE CAM.,CONCEPTO: SEGUNDO PAGO CONTRAPARTE PROYECTO EXTENSION RED AGUA POTABLE CHICANI-CHINCHAYA FASE II,DEP.: EPSAS  SA , PROCEDENCIA: BANCO DE CREDITO DE BOLIVIA S.A., CHEQUE: 20654, FECHA DE EMISION:14/03/2024"/>
    <m/>
    <m/>
    <m/>
    <m/>
    <m/>
    <m/>
    <n v="0"/>
    <n v="1926505.36"/>
    <s v="NO_CONCILIADO"/>
    <m/>
    <m/>
  </r>
  <r>
    <x v="13"/>
    <m/>
    <x v="13"/>
    <x v="53"/>
    <s v="O21827680002"/>
    <s v="BOD"/>
    <n v="2182768"/>
    <m/>
    <s v="00099021001 DEPOSITO DE EFECTIVO, DEPOSITANTE: ALICIA FLORES MOSTACEDO, CONCEPTO: DEVOLUCION DE SUELDOS Y SALARIOS MES DE ENERO 24 FUENTE 10, CUENTA DE DEPOSITO: CUENTA UNICA DEL TESORO/DJBR"/>
    <m/>
    <m/>
    <m/>
    <m/>
    <m/>
    <m/>
    <n v="0"/>
    <n v="0.06"/>
    <s v="CONCILIADO_PARCIAL"/>
    <m/>
    <m/>
  </r>
  <r>
    <x v="13"/>
    <m/>
    <x v="13"/>
    <x v="53"/>
    <s v="O21827700002"/>
    <s v="BOD"/>
    <n v="2182770"/>
    <m/>
    <s v="00099021001 DEPOSITO DE EFECTIVO, DEPOSITANTE: ALICIA FLORES MOSTACEDO CI: 10309261, CONCEPTO: DEVOLUCION DE SUELDOS Y SALARIOS MES DE FEBRERO 24 FUENTE 10, CUENTA DE DEPOSITO: CUENTA UNICA DEL TESORO/DJBR"/>
    <m/>
    <m/>
    <m/>
    <m/>
    <m/>
    <m/>
    <n v="0"/>
    <n v="0.09"/>
    <s v="CONCILIADO_PARCIAL"/>
    <m/>
    <m/>
  </r>
  <r>
    <x v="3"/>
    <m/>
    <x v="3"/>
    <x v="53"/>
    <s v="O21828090002"/>
    <s v="BOD"/>
    <n v="2182809"/>
    <m/>
    <s v="00099021001 DEPOSITO DE EFECTIVO, DEPOSITANTE: RAMON MACOCHAPI TICONA, CONCEPTO: DUODECIMAS  DE AGUINALDO 2023, CUENTA DE DEPOSITO: CUENTA UNICA DEL TESORO"/>
    <m/>
    <m/>
    <m/>
    <m/>
    <m/>
    <m/>
    <n v="0"/>
    <n v="310.89999999999998"/>
    <s v="NO_CONCILIADO"/>
    <m/>
    <m/>
  </r>
  <r>
    <x v="5"/>
    <m/>
    <x v="5"/>
    <x v="53"/>
    <s v="O21828110002"/>
    <s v="BOD"/>
    <n v="2182811"/>
    <m/>
    <s v="00548132001 DEPOSITO DE EFECTIVO, DEPOSITANTE: LUIS JAVIER PLAZA ROQUE, CONCEPTO: DEVOLUCION DEL 13% POR VIATICOS, CUENTA DE DEPOSITO: CUENTA UNICA DEL TESORO"/>
    <m/>
    <m/>
    <m/>
    <m/>
    <m/>
    <m/>
    <n v="0"/>
    <n v="59"/>
    <s v="NO_CONCILIADO"/>
    <m/>
    <m/>
  </r>
  <r>
    <x v="8"/>
    <m/>
    <x v="8"/>
    <x v="53"/>
    <s v="O21828190002"/>
    <s v="BOD"/>
    <n v="2182819"/>
    <m/>
    <s v="00099021001 DEPOSITO DE EFECTIVO, DEPOSITANTE: MINERVA ZILVETI CARBALLO, CONCEPTO: DEVOLUCION PASAJE AEREO (PENALIDAD Y REAJUSTE TARIFARIO), CUENTA DE DEPOSITO: CUENTA UNICA DEL TESORO/DJBR"/>
    <m/>
    <m/>
    <m/>
    <m/>
    <m/>
    <m/>
    <n v="0"/>
    <n v="68"/>
    <s v="NO_CONCILIADO"/>
    <m/>
    <m/>
  </r>
  <r>
    <x v="3"/>
    <m/>
    <x v="3"/>
    <x v="53"/>
    <s v="O21828580002"/>
    <s v="BOD"/>
    <n v="2182858"/>
    <m/>
    <s v="00099021001 DEPOSITO DE EFECTIVO, DEPOSITANTE: IRENE HURTADO ESCOBAR, CONCEPTO: DEVOLUCION DE HABER MENSUAL, CUENTA DE DEPOSITO: CUENTA UNICA DEL TESORO"/>
    <m/>
    <m/>
    <m/>
    <m/>
    <m/>
    <m/>
    <n v="0"/>
    <n v="7646.2"/>
    <s v="NO_CONCILIADO"/>
    <m/>
    <m/>
  </r>
  <r>
    <x v="3"/>
    <m/>
    <x v="3"/>
    <x v="53"/>
    <s v="O21828600002"/>
    <s v="BOD"/>
    <n v="2182860"/>
    <m/>
    <s v="00099021001 DEPOSITO DE EFECTIVO, DEPOSITANTE: IRENE HURTADO ESCOBAR, CONCEPTO: DEVOLUCION DE HABER MENSUAL, CUENTA DE DEPOSITO: CUENTA UNICA DEL TESORO"/>
    <m/>
    <m/>
    <m/>
    <m/>
    <m/>
    <m/>
    <n v="0"/>
    <n v="7646.2"/>
    <s v="NO_CONCILIADO"/>
    <m/>
    <m/>
  </r>
  <r>
    <x v="16"/>
    <m/>
    <x v="16"/>
    <x v="54"/>
    <s v="O21830570002"/>
    <s v="BOD"/>
    <n v="2183057"/>
    <m/>
    <s v="00099021001 DEPOSITO DE EFECTIVO, DEPOSITANTE: A.J.-EDGAR CHOQUE CASTRO, CONCEPTO: DEVOLUCION, CUENTA DE DEPOSITO: CUENTA UNICA DEL TESORO/DJBR"/>
    <m/>
    <m/>
    <m/>
    <m/>
    <m/>
    <m/>
    <n v="0"/>
    <n v="481.51"/>
    <s v="NO_CONCILIADO"/>
    <m/>
    <m/>
  </r>
  <r>
    <x v="53"/>
    <m/>
    <x v="53"/>
    <x v="54"/>
    <s v="B21830640002"/>
    <s v="BOD"/>
    <n v="2183064"/>
    <m/>
    <s v="00078034207 DEP.DE CHEQ.AJENOS,RET.DE CAM.,CONCEPTO: DEPÓSITO DEL TALLER HIDROTEST POR CONCLUSION DE CONTRATO,DEP.: EEC - GNV , PROCEDENCIA: BANCO UNION S.A., CHEQUE: 288, FECHA DE EMISION:18/03/2024"/>
    <m/>
    <m/>
    <m/>
    <m/>
    <m/>
    <m/>
    <n v="0"/>
    <n v="290"/>
    <s v="NO_CONCILIADO"/>
    <m/>
    <m/>
  </r>
  <r>
    <x v="53"/>
    <m/>
    <x v="53"/>
    <x v="54"/>
    <s v="B21830670002"/>
    <s v="BOD"/>
    <n v="2183067"/>
    <m/>
    <s v="00078034201 DEP.DE CHEQ.AJENOS,RET.DE CAM.,CONCEPTO: DEPÓSITO PROPIETARIOS DE VEHICULOS, DESMONTAJE U LICENCIA SGH ENERO 2024,DEP.: EEC - GNV , PROCEDENCIA: BANCO UNION S.A., CHEQUE: 287, FECHA DE EMISION:18/03/2024"/>
    <m/>
    <m/>
    <m/>
    <m/>
    <m/>
    <m/>
    <n v="0"/>
    <n v="4798.29"/>
    <s v="NO_CONCILIADO"/>
    <m/>
    <m/>
  </r>
  <r>
    <x v="12"/>
    <m/>
    <x v="12"/>
    <x v="54"/>
    <s v="O21831030002"/>
    <s v="BOD"/>
    <n v="2183103"/>
    <m/>
    <s v="00099021001 DEPOSITO DE EFECTIVO, DEPOSITANTE: GROVER BUSTAMANTE, CONCEPTO: TARJETA MAGNETICA ASCENSORES, CUENTA DE DEPOSITO: CUENTA UNICA DEL TESORO/DJBR"/>
    <m/>
    <m/>
    <m/>
    <m/>
    <m/>
    <m/>
    <n v="0"/>
    <n v="120"/>
    <s v="NO_CONCILIADO"/>
    <m/>
    <m/>
  </r>
  <r>
    <x v="18"/>
    <m/>
    <x v="18"/>
    <x v="54"/>
    <s v="B21831050002"/>
    <s v="BOD"/>
    <n v="2183105"/>
    <m/>
    <s v="00099021001 DEP.DE CHEQ.AJENOS,RET.DE CAM.,CONCEPTO: REEMBOLSO DE BAJAS MEDICAS POR INCAPACIDAD TEMPORAL ENERO/2024 A.F.E.,DEP.: CAJA DE SALUD DE LA BANCA PRIVADA , PROCEDENCIA: BANCO NACIONAL DE BOLIVIA S.A., CHEQUE: 9877590, FECHA DE EMISION:15/03/2024"/>
    <m/>
    <m/>
    <m/>
    <m/>
    <m/>
    <m/>
    <n v="0"/>
    <n v="7000.8"/>
    <s v="NO_CONCILIADO"/>
    <m/>
    <m/>
  </r>
  <r>
    <x v="12"/>
    <m/>
    <x v="12"/>
    <x v="54"/>
    <s v="O21831060002"/>
    <s v="BOD"/>
    <n v="2183106"/>
    <m/>
    <s v="00099021001 DEPOSITO DE EFECTIVO, DEPOSITANTE: GROVER BUSTAMANTE, CONCEPTO: TARJETA MAGNETICA PUERTAS, CUENTA DE DEPOSITO: CUENTA UNICA DEL TESORO/DJBR"/>
    <m/>
    <m/>
    <m/>
    <m/>
    <m/>
    <m/>
    <n v="0"/>
    <n v="120"/>
    <s v="NO_CONCILIADO"/>
    <m/>
    <m/>
  </r>
  <r>
    <x v="7"/>
    <m/>
    <x v="7"/>
    <x v="54"/>
    <s v="B21831280002"/>
    <s v="BOD"/>
    <n v="2183128"/>
    <m/>
    <s v="00099021001 DEP.DE CHEQ.AJENOS,RET.DE CAM.,CONCEPTO: REEMBOLSO POR BAJAS MEDICAS PARA : AUTORIDAD  DE  REGULACION Y FISCALIZACION DE TELECOMUNICACIONES,DEP.: CAJA DE SALUD CORDES , PROCEDENCIA: BANCO UNION S.A., CHEQUE: 35517, FECHA DE EMISION:29/02/2024"/>
    <m/>
    <m/>
    <m/>
    <m/>
    <m/>
    <m/>
    <n v="0"/>
    <n v="9916.0400000000009"/>
    <s v="NO_CONCILIADO"/>
    <m/>
    <m/>
  </r>
  <r>
    <x v="4"/>
    <m/>
    <x v="4"/>
    <x v="54"/>
    <s v="O21831580002"/>
    <s v="BOD"/>
    <n v="2183158"/>
    <m/>
    <s v="00206044302 DEPOSITO DE EFECTIVO, DEPOSITANTE: MARIA STEFFANY CAMBARA SALVATIERRA, CONCEPTO: DEVOLUCION DE HONORARIOS, CUENTA DE DEPOSITO: CUENTA UNICA DEL TESORO"/>
    <m/>
    <m/>
    <m/>
    <m/>
    <m/>
    <m/>
    <n v="0"/>
    <n v="7.4"/>
    <s v="CONCILIADO_PARCIAL"/>
    <m/>
    <m/>
  </r>
  <r>
    <x v="9"/>
    <m/>
    <x v="9"/>
    <x v="55"/>
    <s v="G26333600003"/>
    <s v="COB"/>
    <n v="18671"/>
    <m/>
    <s v="PAGO A BID PRÉSTAMO 2786/BL-BO VCTO. 22-03-2024 POR CUENTA DE TGN , NTI. 018671 VALOR 22-03-2024 INTERESES USD 15.862,19 CTA. 3987 CUENTA UNICA DEL TESORO LIB. 00099021001 REF.: COMISIONES BANCARIAS"/>
    <m/>
    <m/>
    <m/>
    <m/>
    <m/>
    <m/>
    <n v="346.15"/>
    <n v="0"/>
    <s v="NO_CONCILIADO"/>
    <m/>
    <m/>
  </r>
  <r>
    <x v="6"/>
    <m/>
    <x v="6"/>
    <x v="55"/>
    <s v="Q19793290002"/>
    <s v="CRV"/>
    <n v="1979329"/>
    <m/>
    <s v="NUMERO DE LIBRETA CUT: 00099021001 OPERACIÓN E75 TRANSFERENCIA DE LA CUENTA FISCAL BUN A LA CUT EN MN TRANSF. DE FDOS.A SOL. G.A.M. VILLA CHARCAS CITE:OFI-NÂ°210/2024 TRANSF. A LA CUENTA CUT LIBRETA 00099021001"/>
    <m/>
    <m/>
    <m/>
    <m/>
    <m/>
    <m/>
    <n v="0"/>
    <n v="22198"/>
    <s v="NO_CONCILIADO"/>
    <m/>
    <m/>
  </r>
  <r>
    <x v="25"/>
    <m/>
    <x v="25"/>
    <x v="55"/>
    <s v="G26335330002"/>
    <s v="CRV"/>
    <n v="2633533"/>
    <m/>
    <s v="REGULARIZACION DE TRANSFERENCIA DEL EXTERIOR SEGUN SWIFT NO.4489 Y NO.4488 DE FECHA 22/03/2024 ORDENANTE: FERTIMAX INDUSTRIAS Y SERVICIOS (PY/ASUNCION) REF.: CRED S064081395A201 GTD - 0473777 ORDEN DE VENTA YLB-GCO-0048-ODV/24-VEX LIB. 00597012001 RECURSOS PROPIOS VENTAS YLB"/>
    <m/>
    <m/>
    <m/>
    <m/>
    <m/>
    <m/>
    <n v="0"/>
    <n v="692860"/>
    <s v="NO_CONCILIADO"/>
    <m/>
    <m/>
  </r>
  <r>
    <x v="25"/>
    <m/>
    <x v="25"/>
    <x v="55"/>
    <s v="G26335340001"/>
    <s v="CVD"/>
    <n v="2633534"/>
    <m/>
    <s v="COBRO COSTOS DE PAPELERIA POR REGULARIZACION DE TRANSFERENCIA DEL EXTERIOR POR ORDEN DE FERTIMAX INDUSTRIAS Y SERVICIOS (PY/ASUNCION) REF.: CRED S064081395A201 GTD - 0473777 ORDEN DE VENTA YLB-GCO-0048-ODV/24-VEX LIB. 00597032001 YLB-COMERCIALIZACION DE DIVERSAS SALES"/>
    <m/>
    <m/>
    <m/>
    <m/>
    <m/>
    <m/>
    <n v="50"/>
    <n v="0"/>
    <s v="NO_CONCILIADO"/>
    <m/>
    <m/>
  </r>
  <r>
    <x v="12"/>
    <m/>
    <x v="12"/>
    <x v="55"/>
    <s v="O21833670002"/>
    <s v="BOD"/>
    <n v="2183367"/>
    <m/>
    <s v="00099021001 DEPOSITO DE EFECTIVO, DEPOSITANTE: JORGE  DANIEL MORALES  MAMANI, CONCEPTO: DEVOLUCION DE VIATICOS  ASIGNADOS, CUENTA DE DEPOSITO: CUENTA UNICA DEL TESORO/DJBR"/>
    <m/>
    <m/>
    <m/>
    <m/>
    <m/>
    <m/>
    <n v="0"/>
    <n v="742"/>
    <s v="NO_CONCILIADO"/>
    <m/>
    <m/>
  </r>
  <r>
    <x v="3"/>
    <m/>
    <x v="3"/>
    <x v="55"/>
    <s v="B21833910002"/>
    <s v="BOD"/>
    <n v="2183391"/>
    <m/>
    <s v="00099021001 DEP.DE CHEQ.AJENOS,RET.DE CAM.,CONCEPTO: PAGO POR DESCUENTO RECURSOS PUBLICOS,DEP.: CAJA NACIONAL DE SALUD , PROCEDENCIA: BANCO UNION S.A., CHEQUE: 74256, FECHA DE EMISION:20/03/2024"/>
    <m/>
    <m/>
    <m/>
    <m/>
    <m/>
    <m/>
    <n v="0"/>
    <n v="12790.75"/>
    <s v="NO_CONCILIADO"/>
    <m/>
    <m/>
  </r>
  <r>
    <x v="18"/>
    <m/>
    <x v="18"/>
    <x v="55"/>
    <s v="B21834160002"/>
    <s v="BOD"/>
    <n v="2183416"/>
    <m/>
    <s v="00099021001 DEP.DE CHEQ.AJENOS,RET.DE CAM.,CONCEPTO: PAGO INCAPACIDADES TEMPORALES (REEMBOLSO) MINISTERIO DE ECONOMIA Y FINANZAS PUBLICAS,DEP.: CAJA NACIONAL DE SALUD , PROCEDENCIA: BANCO UNION S.A., CHEQUE: 35258, FECHA DE EMISION:21/03/2024"/>
    <m/>
    <m/>
    <m/>
    <m/>
    <m/>
    <m/>
    <n v="0"/>
    <n v="380886.83"/>
    <s v="NO_CONCILIADO"/>
    <m/>
    <m/>
  </r>
  <r>
    <x v="18"/>
    <m/>
    <x v="18"/>
    <x v="55"/>
    <s v="B21834170002"/>
    <s v="BOD"/>
    <n v="2183417"/>
    <m/>
    <s v="00099021001 DEP.DE CHEQ.AJENOS,RET.DE CAM.,CONCEPTO: PAGO INCAPACIDADES TEMPORALES (REEMBOLSO) MINISTERIO DE ECONOMIA Y FINANZAS PUBLICAS,DEP.: CAJA NACIONAL DE SALUD , PROCEDENCIA: BANCO UNION S.A., CHEQUE: 35260, FECHA DE EMISION:21/03/2024"/>
    <m/>
    <m/>
    <m/>
    <m/>
    <m/>
    <m/>
    <n v="0"/>
    <n v="2475906.14"/>
    <s v="NO_CONCILIADO"/>
    <m/>
    <m/>
  </r>
  <r>
    <x v="18"/>
    <m/>
    <x v="18"/>
    <x v="55"/>
    <s v="B21834190002"/>
    <s v="BOD"/>
    <n v="2183419"/>
    <m/>
    <s v="00099021001 DEP.DE CHEQ.AJENOS,RET.DE CAM.,CONCEPTO: PAGO INCAPACIDADES TEMPORALES (REEMBOLSO) MINISTERIO DE ECONOMIA Y FINANZAS PUBLICAS,DEP.: CAJA NACIONAL DE SALUD , PROCEDENCIA: BANCO UNION S.A., CHEQUE: 35259, FECHA DE EMISION:21/03/2024"/>
    <m/>
    <m/>
    <m/>
    <m/>
    <m/>
    <m/>
    <n v="0"/>
    <n v="509313"/>
    <s v="NO_CONCILIADO"/>
    <m/>
    <m/>
  </r>
  <r>
    <x v="25"/>
    <m/>
    <x v="25"/>
    <x v="56"/>
    <s v="Q19799010002"/>
    <s v="CRV"/>
    <n v="1979901"/>
    <m/>
    <s v="NUMERO DE LIBRETA CUT: 00597029203 OPERACIÓN E18 TRANSFERENCIA DEL SISTEMA FINANCIERO POR CUENTA DE TERCEROS A LA CUT SOL INSDUSTRIA METALURGICA CARLOS CABALL"/>
    <m/>
    <m/>
    <m/>
    <m/>
    <m/>
    <m/>
    <n v="0"/>
    <n v="85627.23"/>
    <s v="NO_CONCILIADO"/>
    <m/>
    <m/>
  </r>
  <r>
    <x v="9"/>
    <m/>
    <x v="9"/>
    <x v="56"/>
    <s v="G26354370002"/>
    <s v="CRV"/>
    <n v="2635437"/>
    <m/>
    <s v="PAGO A BID PRÉSTAMO 1116-SF-BO VCTO. 25-03-2024 POR CUENTA DE GOB.AUT.DEPT.TARIJA SEGÚN NOTA COD.LIQ. 018493 DE FECHA 18-03-2024, VALOR 25-03-2024 CAPITAL USD 7.531,83 INTERESES USD 2.925,67 LIBRETA NRO.00099021001 TGN - RECURSOS ORDINARIOS 3987 - ALIVIO MDRI"/>
    <m/>
    <m/>
    <m/>
    <m/>
    <m/>
    <m/>
    <n v="0"/>
    <n v="72784.2"/>
    <s v="NO_CONCILIADO"/>
    <m/>
    <m/>
  </r>
  <r>
    <x v="5"/>
    <m/>
    <x v="5"/>
    <x v="56"/>
    <s v="O21836790002"/>
    <s v="BOD"/>
    <n v="2183679"/>
    <m/>
    <s v="00548132001 DEPOSITO DE EFECTIVO, DEPOSITANTE: ROBERTO HUAÑAPACO GUTIERREZ, CONCEPTO: DEVOLUCION DEL 13% POR VIATICOS, CUENTA DE DEPOSITO: CUENTA UNICA DEL TESORO"/>
    <m/>
    <m/>
    <m/>
    <m/>
    <m/>
    <m/>
    <n v="0"/>
    <n v="20"/>
    <s v="NO_CONCILIADO"/>
    <m/>
    <m/>
  </r>
  <r>
    <x v="15"/>
    <m/>
    <x v="15"/>
    <x v="56"/>
    <s v="O21837600002"/>
    <s v="BOD"/>
    <n v="2183760"/>
    <m/>
    <s v="00099021001 DEPOSITO DE EFECTIVO, DEPOSITANTE: ROSALIO MAMANI MAMANI, CONCEPTO: DEVOLUCION DE HABERES PERCIBIDOS INDEBIDAMENTE, EN FAVOR DE TGN, CUENTA DE DEPOSITO: CUENTA UNICA DEL TESORO/DJBR"/>
    <m/>
    <m/>
    <m/>
    <m/>
    <m/>
    <m/>
    <n v="0"/>
    <n v="24344.36"/>
    <s v="NO_CONCILIADO"/>
    <m/>
    <m/>
  </r>
  <r>
    <x v="3"/>
    <m/>
    <x v="3"/>
    <x v="57"/>
    <s v="B21839960002"/>
    <s v="BOD"/>
    <n v="2183996"/>
    <m/>
    <s v="00099021001 DEP.DE CHEQ.AJENOS,RET.DE CAM.,CONCEPTO: ISABEL ICHASO SAUCEDO,DEP.: BANCO UNION S.A. , PROCEDENCIA: BANCO UNION S.A., CHEQUE: 202431, FECHA DE EMISION:26/03/2024"/>
    <m/>
    <m/>
    <m/>
    <m/>
    <m/>
    <m/>
    <n v="0"/>
    <n v="1698.71"/>
    <s v="NO_CONCILIADO"/>
    <m/>
    <m/>
  </r>
  <r>
    <x v="23"/>
    <m/>
    <x v="23"/>
    <x v="57"/>
    <s v="B21840080002"/>
    <s v="BOD"/>
    <n v="2184008"/>
    <m/>
    <s v="00423012001 DEP.DE CHEQ.AJENOS,RET.DE CAM.,CONCEPTO: CONVENIO INTERINSTITUCIONAL,DEP.: UNIVALLE S.A. , PROCEDENCIA: BANCO NACIONAL DE BOLIVIA S.A., CHEQUE: 4370, FECHA DE EMISION:18/03/2024"/>
    <m/>
    <m/>
    <m/>
    <m/>
    <m/>
    <m/>
    <n v="0"/>
    <n v="4176"/>
    <s v="NO_CONCILIADO"/>
    <m/>
    <m/>
  </r>
  <r>
    <x v="12"/>
    <m/>
    <x v="12"/>
    <x v="57"/>
    <s v="B21840090002"/>
    <s v="BOD"/>
    <n v="2184009"/>
    <m/>
    <s v="00099021001 DEP.DE CHEQ.AJENOS,RET.DE CAM.,CONCEPTO: HONORABLE CAMARA DE DIPUTADOS,DEP.: CAJA PETROLERA DE SALUD-OFICINA CENTRAL , PROCEDENCIA: BANCO UNION S.A., CHEQUE: 21575, FECHA DE EMISION:26/03/2024"/>
    <m/>
    <m/>
    <m/>
    <m/>
    <m/>
    <m/>
    <n v="0"/>
    <n v="38908.42"/>
    <s v="NO_CONCILIADO"/>
    <m/>
    <m/>
  </r>
  <r>
    <x v="31"/>
    <m/>
    <x v="31"/>
    <x v="57"/>
    <s v="B21840100002"/>
    <s v="BOD"/>
    <n v="2184010"/>
    <m/>
    <s v="00099021001 DEP.DE CHEQ.AJENOS,RET.DE CAM.,CONCEPTO: AGETIC,DEP.: CAJA PETROLERA DE SALUD-OFICINA CENTRAL , PROCEDENCIA: BANCO UNION S.A., CHEQUE: 21583, FECHA DE EMISION:26/03/2024"/>
    <m/>
    <m/>
    <m/>
    <m/>
    <m/>
    <m/>
    <n v="0"/>
    <n v="4955.8500000000004"/>
    <s v="NO_CONCILIADO"/>
    <m/>
    <m/>
  </r>
  <r>
    <x v="19"/>
    <m/>
    <x v="19"/>
    <x v="57"/>
    <s v="B21840120002"/>
    <s v="BOD"/>
    <n v="2184012"/>
    <m/>
    <s v="00047081101 DEP.DE CHEQ.AJENOS,RET.DE CAM.,CONCEPTO: SENASAG,DEP.: CAJA PETROLERA DE SALUD-OFICINA CENTRAL , PROCEDENCIA: BANCO UNION S.A., CHEQUE: 21582, FECHA DE EMISION:26/03/2024"/>
    <m/>
    <m/>
    <m/>
    <m/>
    <m/>
    <m/>
    <n v="0"/>
    <n v="20240.23"/>
    <s v="NO_CONCILIADO"/>
    <m/>
    <m/>
  </r>
  <r>
    <x v="23"/>
    <m/>
    <x v="23"/>
    <x v="57"/>
    <s v="B21840130002"/>
    <s v="BOD"/>
    <n v="2184013"/>
    <m/>
    <s v="00423012001 DEP.DE CHEQ.AJENOS,RET.DE CAM.,CONCEPTO: CONVENIO INTERINSTITUCIONAL,DEP.: UNIVALLE S.A. , PROCEDENCIA: BANCO NACIONAL DE BOLIVIA S.A., CHEQUE: 4371, FECHA DE EMISION:18/03/2024"/>
    <m/>
    <m/>
    <m/>
    <m/>
    <m/>
    <m/>
    <n v="0"/>
    <n v="3340.8"/>
    <s v="NO_CONCILIADO"/>
    <m/>
    <m/>
  </r>
  <r>
    <x v="54"/>
    <m/>
    <x v="54"/>
    <x v="57"/>
    <s v="B21840140002"/>
    <s v="BOD"/>
    <n v="2184014"/>
    <m/>
    <s v="00099021001 DEP.DE CHEQ.AJENOS,RET.DE CAM.,CONCEPTO: AUTORIDAD DE FISCALIZACION Y CONTROL SOCIAL EMPRESAS,DEP.: CAJA PETROLERA DE SALUD-OFICINA CENTRAL , PROCEDENCIA: BANCO UNION S.A., CHEQUE: 21581, FECHA DE EMISION:26/03/2024"/>
    <m/>
    <m/>
    <m/>
    <m/>
    <m/>
    <m/>
    <n v="0"/>
    <n v="2463.7199999999998"/>
    <s v="NO_CONCILIADO"/>
    <m/>
    <m/>
  </r>
  <r>
    <x v="6"/>
    <m/>
    <x v="6"/>
    <x v="57"/>
    <s v="B21840170002"/>
    <s v="BOD"/>
    <n v="2184017"/>
    <m/>
    <s v="00099021001 DEP.DE CHEQ.AJENOS,RET.DE CAM.,CONCEPTO: DEVOLUCION SALDO NO EJECUTADO GAMSH PROGRAMA  BOLIVIA CAMBIA,DEP.: GOBIERNO AUTONOMO MUNICIPAL DE SANTIAGO DE HUATA , PROCEDENCIA: BANCO UNION S.A., CHEQUE: 5092, FECHA DE EMISION:21/03/2024"/>
    <m/>
    <m/>
    <m/>
    <m/>
    <m/>
    <m/>
    <n v="0"/>
    <n v="113662.91"/>
    <s v="NO_CONCILIADO"/>
    <m/>
    <m/>
  </r>
  <r>
    <x v="25"/>
    <m/>
    <x v="25"/>
    <x v="57"/>
    <s v="B21840210002"/>
    <s v="BOD"/>
    <n v="2184021"/>
    <m/>
    <s v="00597019202 DEP.DE CHEQ.AJENOS,RET.DE CAM.,CONCEPTO: YACIMIENTOS DE LITIOS BOLIVIANO,DEP.: CAJA PETROLERA DE SALUD-OFICINA CENTRAL , PROCEDENCIA: BANCO UNION S.A., CHEQUE: 21586, FECHA DE EMISION:26/03/2024"/>
    <m/>
    <m/>
    <m/>
    <m/>
    <m/>
    <m/>
    <n v="0"/>
    <n v="20215.84"/>
    <s v="NO_CONCILIADO"/>
    <m/>
    <m/>
  </r>
  <r>
    <x v="19"/>
    <m/>
    <x v="19"/>
    <x v="57"/>
    <s v="B21840320002"/>
    <s v="BOD"/>
    <n v="2184032"/>
    <m/>
    <s v="00047081101 DEP.DE CHEQ.AJENOS,RET.DE CAM.,CONCEPTO: SENASAG,DEP.: CAJA PETROLERA DE SALUD-OFICINA CENTRAL , PROCEDENCIA: BANCO UNION S.A., CHEQUE: 21533, FECHA DE EMISION:25/03/2024"/>
    <m/>
    <m/>
    <m/>
    <m/>
    <m/>
    <m/>
    <n v="0"/>
    <n v="37983.29"/>
    <s v="NO_CONCILIADO"/>
    <m/>
    <m/>
  </r>
  <r>
    <x v="31"/>
    <m/>
    <x v="31"/>
    <x v="57"/>
    <s v="B21840330002"/>
    <s v="BOD"/>
    <n v="2184033"/>
    <m/>
    <s v="00099021001 DEP.DE CHEQ.AJENOS,RET.DE CAM.,CONCEPTO: AGETIC,DEP.: CAJA PETROLERA DE SALUD-OFICINA CENTRAL , PROCEDENCIA: BANCO UNION S.A., CHEQUE: 21531, FECHA DE EMISION:25/03/2024"/>
    <m/>
    <m/>
    <m/>
    <m/>
    <m/>
    <m/>
    <n v="0"/>
    <n v="9911.7000000000007"/>
    <s v="NO_CONCILIADO"/>
    <m/>
    <m/>
  </r>
  <r>
    <x v="17"/>
    <m/>
    <x v="17"/>
    <x v="57"/>
    <s v="B21840430002"/>
    <s v="BOD"/>
    <n v="2184043"/>
    <m/>
    <s v="00099021001 DEP.DE CHEQ.AJENOS,RET.DE CAM.,CONCEPTO: SEDES LA PAZ,DEP.: CAJA PETROLERA DE SALUD-OFICINA CENTRAL , PROCEDENCIA: BANCO UNION S.A., CHEQUE: 21523, FECHA DE EMISION:25/03/2024"/>
    <m/>
    <m/>
    <m/>
    <m/>
    <m/>
    <m/>
    <n v="0"/>
    <n v="15756.66"/>
    <s v="NO_CONCILIADO"/>
    <m/>
    <m/>
  </r>
  <r>
    <x v="25"/>
    <m/>
    <x v="25"/>
    <x v="57"/>
    <s v="B21840450002"/>
    <s v="BOD"/>
    <n v="2184045"/>
    <m/>
    <s v="00597019202 DEP.DE CHEQ.AJENOS,RET.DE CAM.,CONCEPTO: YACIMIENTOS DE LITIOS BOLIVIANO,DEP.: CAJA PETROLERA DE SALUD-OFICINA CENTRAL , PROCEDENCIA: BANCO UNION S.A., CHEQUE: 21522, FECHA DE EMISION:25/03/2024"/>
    <m/>
    <m/>
    <m/>
    <m/>
    <m/>
    <m/>
    <n v="0"/>
    <n v="9853.27"/>
    <s v="NO_CONCILIADO"/>
    <m/>
    <m/>
  </r>
  <r>
    <x v="54"/>
    <m/>
    <x v="54"/>
    <x v="57"/>
    <s v="B21840480002"/>
    <s v="BOD"/>
    <n v="2184048"/>
    <m/>
    <s v="00099021001 DEP.DE CHEQ.AJENOS,RET.DE CAM.,CONCEPTO: A.E.M.P.,DEP.: CAJA PETROLERA DE SALUD-OFICINA CENTRAL , PROCEDENCIA: BANCO UNION S.A., CHEQUE: 21521, FECHA DE EMISION:25/03/2024"/>
    <m/>
    <m/>
    <m/>
    <m/>
    <m/>
    <m/>
    <n v="0"/>
    <n v="3811.35"/>
    <s v="NO_CONCILIADO"/>
    <m/>
    <m/>
  </r>
  <r>
    <x v="12"/>
    <m/>
    <x v="12"/>
    <x v="57"/>
    <s v="B21840490002"/>
    <s v="BOD"/>
    <n v="2184049"/>
    <m/>
    <s v="00099021001 DEP.DE CHEQ.AJENOS,RET.DE CAM.,CONCEPTO: HONORABLE CAMARA DE DIPUTADOS,DEP.: CAJA PETROLERA DE SALUD-OFICINA CENTRAL , PROCEDENCIA: BANCO UNION S.A., CHEQUE: 21526, FECHA DE EMISION:25/03/2024"/>
    <m/>
    <m/>
    <m/>
    <m/>
    <m/>
    <m/>
    <n v="0"/>
    <n v="31001.16"/>
    <s v="NO_CONCILIADO"/>
    <m/>
    <m/>
  </r>
  <r>
    <x v="3"/>
    <m/>
    <x v="3"/>
    <x v="57"/>
    <s v="O21840990002"/>
    <s v="BOD"/>
    <n v="2184099"/>
    <m/>
    <s v="00099021001 DEPOSITO DE EFECTIVO, DEPOSITANTE: AVEL TOURS, CONCEPTO: DEVOLUCION PASAJE PARANAIR TKT: 445  3938757026 TKT: 445  3938757027, CUENTA DE DEPOSITO: CUENTA UNICA DEL TESORO"/>
    <m/>
    <m/>
    <m/>
    <m/>
    <m/>
    <m/>
    <n v="0"/>
    <n v="6500.5"/>
    <s v="NO_CONCILIADO"/>
    <m/>
    <m/>
  </r>
  <r>
    <x v="27"/>
    <m/>
    <x v="27"/>
    <x v="58"/>
    <s v="G26388430002"/>
    <s v="CRV"/>
    <n v="2638843"/>
    <m/>
    <s v="REGULARIZACION DE TRANSFERENCIA DEL EXTERIOR SEGUN SWIFT NO.4405 Y NO.4404 DE FECHA 27/03/2024 ORDENANTE: BOLIVIANA DE AVIACIÓN - BOA INC (MIAMI FL) REF.: CRED INV 159, 158, 118, 121 RFB 20240320006 34597 25.00 DEDUCTED LIB. 00525012001 LBP-TRANSPORTES AEREOS BOLIVIANOS (4030001162)"/>
    <m/>
    <m/>
    <m/>
    <m/>
    <m/>
    <m/>
    <n v="0"/>
    <n v="357584.5"/>
    <s v="NO_CONCILIADO"/>
    <m/>
    <m/>
  </r>
  <r>
    <x v="20"/>
    <m/>
    <x v="20"/>
    <x v="58"/>
    <s v="Q19823150002"/>
    <s v="CRV"/>
    <n v="1982315"/>
    <m/>
    <s v="NUMERO DE LIBRETA CUT: 00035038004 OPERACIÓN E75 TRANSFERENCIA DE LA CUENTA FISCAL BUN A LA CUT EN MN TRANSF.FDOS.AL.BCB. UATF - CUENTA UNICA UNIVERSITARIA - CUA UNIVERSIDAD AUTONOMA TOMA CITE: TESORO TRASP. 04-24 CUENTA CUT 3987 LIBRETA NÂ° 00035038004"/>
    <m/>
    <m/>
    <m/>
    <m/>
    <m/>
    <m/>
    <n v="0"/>
    <n v="532790.13"/>
    <s v="NO_CONCILIADO"/>
    <m/>
    <m/>
  </r>
  <r>
    <x v="53"/>
    <m/>
    <x v="53"/>
    <x v="58"/>
    <s v="S10881440001"/>
    <s v="COB"/>
    <n v="1088144"/>
    <m/>
    <s v="||COMISION TRANSFERENCIA FONDOS AL EXTERIOR 0,10% S/USD 295.275.- REEM. GASTOS COMUNICACION BS220.- Y EMISION COMPROBANTE CONTABLE BS50.- REF: PAGO 1 LC I-2023-56 P/C MHE EEC-GNV A/F FABER INDUSTRIE S.P.A. EN COMPLEMENTO A COMPROBANTE S-1088142 DE LA FECHA. LIB:00078034201 MHE-EEC-GNV FONDO DE CONVERSION DE VEHICULOS REF:COMISION PAGO 1 LC I-2023-56."/>
    <m/>
    <m/>
    <m/>
    <m/>
    <m/>
    <m/>
    <n v="2295.62"/>
    <n v="0"/>
    <s v="NO_CONCILIADO"/>
    <m/>
    <m/>
  </r>
  <r>
    <x v="55"/>
    <m/>
    <x v="55"/>
    <x v="58"/>
    <s v="S10881400001"/>
    <s v="DEV"/>
    <n v="1088140"/>
    <m/>
    <s v="||TRANSFERENCIA DE FONDOS EN ATENCION A NOTA DEL MINISTERIO DE ECONOMIA Y FINANZAS PUBLICAS MEFP/VTCP/DGCP/UF/N°081/2024 DE LA FECHA (HRE-TSO-409), DÉBITO AUTOMÁTICO SEDEM  ECEBOL EN FAVOR DEL FIDEICOMISO FINPRO. DEBITO DE LA LIBRETA N°00132032001 ECEBOL  GESTIÓN OPERATIVA."/>
    <m/>
    <m/>
    <m/>
    <m/>
    <m/>
    <m/>
    <n v="150261382.63999999"/>
    <n v="0"/>
    <s v="NO_CONCILIADO"/>
    <m/>
    <m/>
  </r>
  <r>
    <x v="2"/>
    <m/>
    <x v="2"/>
    <x v="58"/>
    <s v="O21843510002"/>
    <s v="BOD"/>
    <n v="2184351"/>
    <m/>
    <s v="00015011115 DEPOSITO DE EFECTIVO, DEPOSITANTE: LIMBERTH SALAZAR CASTRO, CONCEPTO: DEVOLUCION DE RETROACTIVO, CUENTA DE DEPOSITO: CUENTA UNICA DEL TESORO"/>
    <m/>
    <m/>
    <m/>
    <m/>
    <m/>
    <m/>
    <n v="0"/>
    <n v="673.2"/>
    <s v="NO_CONCILIADO"/>
    <m/>
    <m/>
  </r>
  <r>
    <x v="44"/>
    <m/>
    <x v="44"/>
    <x v="58"/>
    <s v="O21843610002"/>
    <s v="BOD"/>
    <n v="2184361"/>
    <m/>
    <s v="00041031107 DEPOSITO DE EFECTIVO, DEPOSITANTE: GERMAN EINAR MICHEL ESPINOZA, CONCEPTO: DEVOLUCION DE RECURSOS NO UTILIZADOS ¨PASAJES¨, CUENTA DE DEPOSITO: CUENTA UNICA DEL TESORO"/>
    <m/>
    <m/>
    <m/>
    <m/>
    <m/>
    <m/>
    <n v="0"/>
    <n v="14"/>
    <s v="NO_CONCILIADO"/>
    <m/>
    <m/>
  </r>
  <r>
    <x v="0"/>
    <m/>
    <x v="0"/>
    <x v="59"/>
    <s v="G26405710001"/>
    <s v="CVD"/>
    <n v="2640571"/>
    <m/>
    <s v="COBRO COSTOS DE PAPELERIA SEGUN TRANSFERENCIA DEL EXTERIOR POR ORDEN DE LIMA GAS S A (LIMA PERU) REF.: CRED 2148026087FS URI/5 FECHA VALOR 28/03/2024 LIB. 00513062002 YPFB - EXPORTACIÓN DE GLP Y OTROS-BOLIVIANOS"/>
    <m/>
    <m/>
    <m/>
    <m/>
    <m/>
    <m/>
    <n v="50"/>
    <n v="0"/>
    <s v="NO_CONCILIADO"/>
    <m/>
    <m/>
  </r>
  <r>
    <x v="26"/>
    <m/>
    <x v="26"/>
    <x v="59"/>
    <s v="T04564020001"/>
    <s v="DEV"/>
    <n v="456402"/>
    <m/>
    <s v="CONTABILIZACION ORDENES DE TRANSFERENCIA GRACOS"/>
    <m/>
    <m/>
    <m/>
    <m/>
    <m/>
    <m/>
    <n v="4688215.38"/>
    <n v="0"/>
    <s v="NO_CONCILIADO"/>
    <m/>
    <m/>
  </r>
  <r>
    <x v="26"/>
    <m/>
    <x v="26"/>
    <x v="59"/>
    <s v="T04564040001"/>
    <s v="DEV"/>
    <n v="456404"/>
    <m/>
    <s v="CONTABILIZACION ORDENES DE TRANSFERENCIA GRACOS"/>
    <m/>
    <m/>
    <m/>
    <m/>
    <m/>
    <m/>
    <n v="3971399.23"/>
    <n v="0"/>
    <s v="NO_CONCILIADO"/>
    <m/>
    <m/>
  </r>
  <r>
    <x v="26"/>
    <m/>
    <x v="26"/>
    <x v="59"/>
    <s v="T04564060001"/>
    <s v="DEV"/>
    <n v="456406"/>
    <m/>
    <s v="CONTABILIZACION ORDENES DE TRANSFERENCIA GRACOS"/>
    <m/>
    <m/>
    <m/>
    <m/>
    <m/>
    <m/>
    <n v="3971399.23"/>
    <n v="0"/>
    <s v="NO_CONCILIADO"/>
    <m/>
    <m/>
  </r>
  <r>
    <x v="26"/>
    <m/>
    <x v="26"/>
    <x v="59"/>
    <s v="T04564080001"/>
    <s v="DEV"/>
    <n v="456408"/>
    <m/>
    <s v="CONTABILIZACION ORDENES DE TRANSFERENCIA GRACOS"/>
    <m/>
    <m/>
    <m/>
    <m/>
    <m/>
    <m/>
    <n v="3971399.23"/>
    <n v="0"/>
    <s v="NO_CONCILIADO"/>
    <m/>
    <m/>
  </r>
  <r>
    <x v="26"/>
    <m/>
    <x v="26"/>
    <x v="59"/>
    <s v="T04564100001"/>
    <s v="DEV"/>
    <n v="456410"/>
    <m/>
    <s v="CONTABILIZACION ORDENES DE TRANSFERENCIA GRACOS"/>
    <m/>
    <m/>
    <m/>
    <m/>
    <m/>
    <m/>
    <n v="3971399.23"/>
    <n v="0"/>
    <s v="NO_CONCILIADO"/>
    <m/>
    <m/>
  </r>
  <r>
    <x v="26"/>
    <m/>
    <x v="26"/>
    <x v="59"/>
    <s v="T04564120001"/>
    <s v="DEV"/>
    <n v="456412"/>
    <m/>
    <s v="CONTABILIZACION ORDENES DE TRANSFERENCIA GRACOS"/>
    <m/>
    <m/>
    <m/>
    <m/>
    <m/>
    <m/>
    <n v="3971399.23"/>
    <n v="0"/>
    <s v="NO_CONCILIADO"/>
    <m/>
    <m/>
  </r>
  <r>
    <x v="26"/>
    <m/>
    <x v="26"/>
    <x v="59"/>
    <s v="T04564140001"/>
    <s v="DEV"/>
    <n v="456414"/>
    <m/>
    <s v="CONTABILIZACION ORDENES DE TRANSFERENCIA GRACOS"/>
    <m/>
    <m/>
    <m/>
    <m/>
    <m/>
    <m/>
    <n v="10907914.43"/>
    <n v="0"/>
    <s v="NO_CONCILIADO"/>
    <m/>
    <m/>
  </r>
  <r>
    <x v="26"/>
    <m/>
    <x v="26"/>
    <x v="59"/>
    <s v="T04564160001"/>
    <s v="DEV"/>
    <n v="456416"/>
    <m/>
    <s v="CONTABILIZACION ORDENES DE TRANSFERENCIA GRACOS"/>
    <m/>
    <m/>
    <m/>
    <m/>
    <m/>
    <m/>
    <n v="2006846.35"/>
    <n v="0"/>
    <s v="NO_CONCILIADO"/>
    <m/>
    <m/>
  </r>
  <r>
    <x v="26"/>
    <m/>
    <x v="26"/>
    <x v="59"/>
    <s v="T04564180001"/>
    <s v="DEV"/>
    <n v="456418"/>
    <m/>
    <s v="CONTABILIZACION ORDENES DE TRANSFERENCIA GRACOS"/>
    <m/>
    <m/>
    <m/>
    <m/>
    <m/>
    <m/>
    <n v="2079784.2"/>
    <n v="0"/>
    <s v="NO_CONCILIADO"/>
    <m/>
    <m/>
  </r>
  <r>
    <x v="26"/>
    <m/>
    <x v="26"/>
    <x v="59"/>
    <s v="T04564200001"/>
    <s v="DEV"/>
    <n v="456420"/>
    <m/>
    <s v="CONTABILIZACION ORDENES DE TRANSFERENCIA GRACOS"/>
    <m/>
    <m/>
    <m/>
    <m/>
    <m/>
    <m/>
    <n v="5712371.5300000003"/>
    <n v="0"/>
    <s v="NO_CONCILIADO"/>
    <m/>
    <m/>
  </r>
  <r>
    <x v="26"/>
    <m/>
    <x v="26"/>
    <x v="59"/>
    <s v="T04564220001"/>
    <s v="DEV"/>
    <n v="456422"/>
    <m/>
    <s v="CONTABILIZACION ORDENES DE TRANSFERENCIA GRACOS"/>
    <m/>
    <m/>
    <m/>
    <m/>
    <m/>
    <m/>
    <n v="4838964.5599999996"/>
    <n v="0"/>
    <s v="NO_CONCILIADO"/>
    <m/>
    <m/>
  </r>
  <r>
    <x v="26"/>
    <m/>
    <x v="26"/>
    <x v="59"/>
    <s v="T04564240001"/>
    <s v="DEV"/>
    <n v="456424"/>
    <m/>
    <s v="CONTABILIZACION ORDENES DE TRANSFERENCIA GRACOS"/>
    <m/>
    <m/>
    <m/>
    <m/>
    <m/>
    <m/>
    <n v="413508.8"/>
    <n v="0"/>
    <s v="NO_CONCILIADO"/>
    <m/>
    <m/>
  </r>
  <r>
    <x v="26"/>
    <m/>
    <x v="26"/>
    <x v="59"/>
    <s v="T04564260001"/>
    <s v="DEV"/>
    <n v="456426"/>
    <m/>
    <s v="CONTABILIZACION ORDENES DE TRANSFERENCIA GRACOS"/>
    <m/>
    <m/>
    <m/>
    <m/>
    <m/>
    <m/>
    <n v="77318.92"/>
    <n v="0"/>
    <s v="NO_CONCILIADO"/>
    <m/>
    <m/>
  </r>
  <r>
    <x v="26"/>
    <m/>
    <x v="26"/>
    <x v="59"/>
    <s v="T04564280001"/>
    <s v="DEV"/>
    <n v="456428"/>
    <m/>
    <s v="CONTABILIZACION ORDENES DE TRANSFERENCIA GRACOS"/>
    <m/>
    <m/>
    <m/>
    <m/>
    <m/>
    <m/>
    <n v="1642197.98"/>
    <n v="0"/>
    <s v="NO_CONCILIADO"/>
    <m/>
    <m/>
  </r>
  <r>
    <x v="26"/>
    <m/>
    <x v="26"/>
    <x v="59"/>
    <s v="T04564300001"/>
    <s v="DEV"/>
    <n v="456430"/>
    <m/>
    <s v="CONTABILIZACION ORDENES DE TRANSFERENCIA GRACOS"/>
    <m/>
    <m/>
    <m/>
    <m/>
    <m/>
    <m/>
    <n v="3820847.2"/>
    <n v="0"/>
    <s v="NO_CONCILIADO"/>
    <m/>
    <m/>
  </r>
  <r>
    <x v="26"/>
    <m/>
    <x v="26"/>
    <x v="59"/>
    <s v="T04564320001"/>
    <s v="DEV"/>
    <n v="456432"/>
    <m/>
    <s v="CONTABILIZACION ORDENES DE TRANSFERENCIA GRACOS"/>
    <m/>
    <m/>
    <m/>
    <m/>
    <m/>
    <m/>
    <n v="3216634.45"/>
    <n v="0"/>
    <s v="NO_CONCILIADO"/>
    <m/>
    <m/>
  </r>
  <r>
    <x v="26"/>
    <m/>
    <x v="26"/>
    <x v="59"/>
    <s v="T04564340001"/>
    <s v="DEV"/>
    <n v="456434"/>
    <m/>
    <s v="CONTABILIZACION ORDENES DE TRANSFERENCIA GRACOS"/>
    <m/>
    <m/>
    <m/>
    <m/>
    <m/>
    <m/>
    <n v="591798.81999999995"/>
    <n v="0"/>
    <s v="NO_CONCILIADO"/>
    <m/>
    <m/>
  </r>
  <r>
    <x v="26"/>
    <m/>
    <x v="26"/>
    <x v="59"/>
    <s v="T04564360001"/>
    <s v="DEV"/>
    <n v="456436"/>
    <m/>
    <s v="CONTABILIZACION ORDENES DE TRANSFERENCIA GRACOS"/>
    <m/>
    <m/>
    <m/>
    <m/>
    <m/>
    <m/>
    <n v="6308060.6600000001"/>
    <n v="0"/>
    <s v="NO_CONCILIADO"/>
    <m/>
    <m/>
  </r>
  <r>
    <x v="26"/>
    <m/>
    <x v="26"/>
    <x v="59"/>
    <s v="T04564380001"/>
    <s v="DEV"/>
    <n v="456438"/>
    <m/>
    <s v="CONTABILIZACION ORDENES DE TRANSFERENCIA GRACOS"/>
    <m/>
    <m/>
    <m/>
    <m/>
    <m/>
    <m/>
    <n v="8023.73"/>
    <n v="0"/>
    <s v="NO_CONCILIADO"/>
    <m/>
    <m/>
  </r>
  <r>
    <x v="26"/>
    <m/>
    <x v="26"/>
    <x v="59"/>
    <s v="T04564400001"/>
    <s v="DEV"/>
    <n v="456440"/>
    <m/>
    <s v="CONTABILIZACION ORDENES DE TRANSFERENCIA GRACOS"/>
    <m/>
    <m/>
    <m/>
    <m/>
    <m/>
    <m/>
    <n v="11379.37"/>
    <n v="0"/>
    <s v="NO_CONCILIADO"/>
    <m/>
    <m/>
  </r>
  <r>
    <x v="26"/>
    <m/>
    <x v="26"/>
    <x v="59"/>
    <s v="T04564420001"/>
    <s v="DEV"/>
    <n v="456442"/>
    <m/>
    <s v="CONTABILIZACION ORDENES DE TRANSFERENCIA GRACOS"/>
    <m/>
    <m/>
    <m/>
    <m/>
    <m/>
    <m/>
    <n v="208157.37"/>
    <n v="0"/>
    <s v="NO_CONCILIADO"/>
    <m/>
    <m/>
  </r>
  <r>
    <x v="26"/>
    <m/>
    <x v="26"/>
    <x v="59"/>
    <s v="T04564440001"/>
    <s v="DEV"/>
    <n v="456444"/>
    <m/>
    <s v="CONTABILIZACION ORDENES DE TRANSFERENCIA GRACOS"/>
    <m/>
    <m/>
    <m/>
    <m/>
    <m/>
    <m/>
    <n v="152.43"/>
    <n v="0"/>
    <s v="NO_CONCILIADO"/>
    <m/>
    <m/>
  </r>
  <r>
    <x v="26"/>
    <m/>
    <x v="26"/>
    <x v="59"/>
    <s v="T04564460001"/>
    <s v="DEV"/>
    <n v="456446"/>
    <m/>
    <s v="CONTABILIZACION ORDENES DE TRANSFERENCIA GRACOS"/>
    <m/>
    <m/>
    <m/>
    <m/>
    <m/>
    <m/>
    <n v="4021.74"/>
    <n v="0"/>
    <s v="NO_CONCILIADO"/>
    <m/>
    <m/>
  </r>
  <r>
    <x v="26"/>
    <m/>
    <x v="26"/>
    <x v="59"/>
    <s v="T04564480001"/>
    <s v="DEV"/>
    <n v="456448"/>
    <m/>
    <s v="CONTABILIZACION ORDENES DE TRANSFERENCIA GRACOS"/>
    <m/>
    <m/>
    <m/>
    <m/>
    <m/>
    <m/>
    <n v="1184.8599999999999"/>
    <n v="0"/>
    <s v="NO_CONCILIADO"/>
    <m/>
    <m/>
  </r>
  <r>
    <x v="26"/>
    <m/>
    <x v="26"/>
    <x v="59"/>
    <s v="T04562880001"/>
    <s v="DEV"/>
    <n v="456288"/>
    <m/>
    <s v="CONTABILIZACION ORDENES DE TRANSFERENCIA GRACOS"/>
    <m/>
    <m/>
    <m/>
    <m/>
    <m/>
    <m/>
    <n v="10487658.83"/>
    <n v="0"/>
    <s v="NO_CONCILIADO"/>
    <m/>
    <m/>
  </r>
  <r>
    <x v="26"/>
    <m/>
    <x v="26"/>
    <x v="59"/>
    <s v="T04562900001"/>
    <s v="DEV"/>
    <n v="456290"/>
    <m/>
    <s v="CONTABILIZACION ORDENES DE TRANSFERENCIA GRACOS"/>
    <m/>
    <m/>
    <m/>
    <m/>
    <m/>
    <m/>
    <n v="10494405.710000001"/>
    <n v="0"/>
    <s v="NO_CONCILIADO"/>
    <m/>
    <m/>
  </r>
  <r>
    <x v="26"/>
    <m/>
    <x v="26"/>
    <x v="59"/>
    <s v="T04562920001"/>
    <s v="DEV"/>
    <n v="456292"/>
    <m/>
    <s v="CONTABILIZACION ORDENES DE TRANSFERENCIA GRACOS"/>
    <m/>
    <m/>
    <m/>
    <m/>
    <m/>
    <m/>
    <n v="1930768.75"/>
    <n v="0"/>
    <s v="NO_CONCILIADO"/>
    <m/>
    <m/>
  </r>
  <r>
    <x v="26"/>
    <m/>
    <x v="26"/>
    <x v="59"/>
    <s v="T04562940001"/>
    <s v="DEV"/>
    <n v="456294"/>
    <m/>
    <s v="CONTABILIZACION ORDENES DE TRANSFERENCIA GRACOS"/>
    <m/>
    <m/>
    <m/>
    <m/>
    <m/>
    <m/>
    <n v="1929527.43"/>
    <n v="0"/>
    <s v="NO_CONCILIADO"/>
    <m/>
    <m/>
  </r>
  <r>
    <x v="26"/>
    <m/>
    <x v="26"/>
    <x v="59"/>
    <s v="T04562960001"/>
    <s v="DEV"/>
    <n v="456296"/>
    <m/>
    <s v="CONTABILIZACION ORDENES DE TRANSFERENCIA GRACOS"/>
    <m/>
    <m/>
    <m/>
    <m/>
    <m/>
    <m/>
    <n v="13026319.68"/>
    <n v="0"/>
    <s v="NO_CONCILIADO"/>
    <m/>
    <m/>
  </r>
  <r>
    <x v="26"/>
    <m/>
    <x v="26"/>
    <x v="59"/>
    <s v="T04562980001"/>
    <s v="DEV"/>
    <n v="456298"/>
    <m/>
    <s v="CONTABILIZACION ORDENES DE TRANSFERENCIA GRACOS"/>
    <m/>
    <m/>
    <m/>
    <m/>
    <m/>
    <m/>
    <n v="12772138.5"/>
    <n v="0"/>
    <s v="NO_CONCILIADO"/>
    <m/>
    <m/>
  </r>
  <r>
    <x v="26"/>
    <m/>
    <x v="26"/>
    <x v="59"/>
    <s v="T04563000001"/>
    <s v="DEV"/>
    <n v="456300"/>
    <m/>
    <s v="CONTABILIZACION ORDENES DE TRANSFERENCIA GRACOS"/>
    <m/>
    <m/>
    <m/>
    <m/>
    <m/>
    <m/>
    <n v="16378264.27"/>
    <n v="0"/>
    <s v="NO_CONCILIADO"/>
    <m/>
    <m/>
  </r>
  <r>
    <x v="26"/>
    <m/>
    <x v="26"/>
    <x v="59"/>
    <s v="T04563020001"/>
    <s v="DEV"/>
    <n v="456302"/>
    <m/>
    <s v="CONTABILIZACION ORDENES DE TRANSFERENCIA GRACOS"/>
    <m/>
    <m/>
    <m/>
    <m/>
    <m/>
    <m/>
    <n v="72646916.989999995"/>
    <n v="0"/>
    <s v="NO_CONCILIADO"/>
    <m/>
    <m/>
  </r>
  <r>
    <x v="26"/>
    <m/>
    <x v="26"/>
    <x v="59"/>
    <s v="T04563040001"/>
    <s v="DEV"/>
    <n v="456304"/>
    <m/>
    <s v="CONTABILIZACION ORDENES DE TRANSFERENCIA GRACOS"/>
    <m/>
    <m/>
    <m/>
    <m/>
    <m/>
    <m/>
    <n v="31223603.300000001"/>
    <n v="0"/>
    <s v="NO_CONCILIADO"/>
    <m/>
    <m/>
  </r>
  <r>
    <x v="26"/>
    <m/>
    <x v="26"/>
    <x v="59"/>
    <s v="T04563060001"/>
    <s v="DEV"/>
    <n v="456306"/>
    <m/>
    <s v="CONTABILIZACION ORDENES DE TRANSFERENCIA GRACOS"/>
    <m/>
    <m/>
    <m/>
    <m/>
    <m/>
    <m/>
    <n v="5598704.7599999998"/>
    <n v="0"/>
    <s v="NO_CONCILIADO"/>
    <m/>
    <m/>
  </r>
  <r>
    <x v="26"/>
    <m/>
    <x v="26"/>
    <x v="59"/>
    <s v="T04563080001"/>
    <s v="DEV"/>
    <n v="456308"/>
    <m/>
    <s v="CONTABILIZACION ORDENES DE TRANSFERENCIA GRACOS"/>
    <m/>
    <m/>
    <m/>
    <m/>
    <m/>
    <m/>
    <n v="13865.23"/>
    <n v="0"/>
    <s v="NO_CONCILIADO"/>
    <m/>
    <m/>
  </r>
  <r>
    <x v="26"/>
    <m/>
    <x v="26"/>
    <x v="59"/>
    <s v="T04563100001"/>
    <s v="DEV"/>
    <n v="456310"/>
    <m/>
    <s v="CONTABILIZACION ORDENES DE TRANSFERENCIA GRACOS"/>
    <m/>
    <m/>
    <m/>
    <m/>
    <m/>
    <m/>
    <n v="10907914.43"/>
    <n v="0"/>
    <s v="NO_CONCILIADO"/>
    <m/>
    <m/>
  </r>
  <r>
    <x v="26"/>
    <m/>
    <x v="26"/>
    <x v="59"/>
    <s v="T04563120001"/>
    <s v="DEV"/>
    <n v="456312"/>
    <m/>
    <s v="CONTABILIZACION ORDENES DE TRANSFERENCIA GRACOS"/>
    <m/>
    <m/>
    <m/>
    <m/>
    <m/>
    <m/>
    <n v="10907914.43"/>
    <n v="0"/>
    <s v="NO_CONCILIADO"/>
    <m/>
    <m/>
  </r>
  <r>
    <x v="26"/>
    <m/>
    <x v="26"/>
    <x v="59"/>
    <s v="T04563140001"/>
    <s v="DEV"/>
    <n v="456314"/>
    <m/>
    <s v="CONTABILIZACION ORDENES DE TRANSFERENCIA GRACOS"/>
    <m/>
    <m/>
    <m/>
    <m/>
    <m/>
    <m/>
    <n v="10907914.43"/>
    <n v="0"/>
    <s v="NO_CONCILIADO"/>
    <m/>
    <m/>
  </r>
  <r>
    <x v="26"/>
    <m/>
    <x v="26"/>
    <x v="59"/>
    <s v="T04563160001"/>
    <s v="DEV"/>
    <n v="456316"/>
    <m/>
    <s v="CONTABILIZACION ORDENES DE TRANSFERENCIA GRACOS"/>
    <m/>
    <m/>
    <m/>
    <m/>
    <m/>
    <m/>
    <n v="10907914.43"/>
    <n v="0"/>
    <s v="NO_CONCILIADO"/>
    <m/>
    <m/>
  </r>
  <r>
    <x v="26"/>
    <m/>
    <x v="26"/>
    <x v="59"/>
    <s v="T04563180001"/>
    <s v="DEV"/>
    <n v="456318"/>
    <m/>
    <s v="CONTABILIZACION ORDENES DE TRANSFERENCIA GRACOS"/>
    <m/>
    <m/>
    <m/>
    <m/>
    <m/>
    <m/>
    <n v="2006846.35"/>
    <n v="0"/>
    <s v="NO_CONCILIADO"/>
    <m/>
    <m/>
  </r>
  <r>
    <x v="26"/>
    <m/>
    <x v="26"/>
    <x v="59"/>
    <s v="T04563200001"/>
    <s v="DEV"/>
    <n v="456320"/>
    <m/>
    <s v="CONTABILIZACION ORDENES DE TRANSFERENCIA GRACOS"/>
    <m/>
    <m/>
    <m/>
    <m/>
    <m/>
    <m/>
    <n v="438.42"/>
    <n v="0"/>
    <s v="NO_CONCILIADO"/>
    <m/>
    <m/>
  </r>
  <r>
    <x v="26"/>
    <m/>
    <x v="26"/>
    <x v="59"/>
    <s v="T04564500001"/>
    <s v="DEV"/>
    <n v="456450"/>
    <m/>
    <s v="CONTABILIZACION ORDENES DE TRANSFERENCIA GRACOS"/>
    <m/>
    <m/>
    <m/>
    <m/>
    <m/>
    <m/>
    <n v="31254.78"/>
    <n v="0"/>
    <s v="NO_CONCILIADO"/>
    <m/>
    <m/>
  </r>
  <r>
    <x v="26"/>
    <m/>
    <x v="26"/>
    <x v="59"/>
    <s v="T04564520001"/>
    <s v="DEV"/>
    <n v="456452"/>
    <m/>
    <s v="CONTABILIZACION ORDENES DE TRANSFERENCIA GRACOS"/>
    <m/>
    <m/>
    <m/>
    <m/>
    <m/>
    <m/>
    <n v="3866.78"/>
    <n v="0"/>
    <s v="NO_CONCILIADO"/>
    <m/>
    <m/>
  </r>
  <r>
    <x v="26"/>
    <m/>
    <x v="26"/>
    <x v="59"/>
    <s v="T04564540001"/>
    <s v="DEV"/>
    <n v="456454"/>
    <m/>
    <s v="CONTABILIZACION ORDENES DE TRANSFERENCIA GRACOS"/>
    <m/>
    <m/>
    <m/>
    <m/>
    <m/>
    <m/>
    <n v="10948.01"/>
    <n v="0"/>
    <s v="NO_CONCILIADO"/>
    <m/>
    <m/>
  </r>
  <r>
    <x v="26"/>
    <m/>
    <x v="26"/>
    <x v="59"/>
    <s v="T04564570001"/>
    <s v="DEV"/>
    <n v="456457"/>
    <m/>
    <s v="CONTABILIZACION ORDENES DE TRANSFERENCIA GRACOS"/>
    <m/>
    <m/>
    <m/>
    <m/>
    <m/>
    <m/>
    <n v="65762.91"/>
    <n v="0"/>
    <s v="NO_CONCILIADO"/>
    <m/>
    <m/>
  </r>
  <r>
    <x v="26"/>
    <m/>
    <x v="26"/>
    <x v="59"/>
    <s v="T04564590001"/>
    <s v="DEV"/>
    <n v="456459"/>
    <m/>
    <s v="CONTABILIZACION ORDENES DE TRANSFERENCIA GRACOS"/>
    <m/>
    <m/>
    <m/>
    <m/>
    <m/>
    <m/>
    <n v="64707.16"/>
    <n v="0"/>
    <s v="NO_CONCILIADO"/>
    <m/>
    <m/>
  </r>
  <r>
    <x v="26"/>
    <m/>
    <x v="26"/>
    <x v="59"/>
    <s v="T04564610001"/>
    <s v="DEV"/>
    <n v="456461"/>
    <m/>
    <s v="CONTABILIZACION ORDENES DE TRANSFERENCIA GRACOS"/>
    <m/>
    <m/>
    <m/>
    <m/>
    <m/>
    <m/>
    <n v="3305707.78"/>
    <n v="0"/>
    <s v="NO_CONCILIADO"/>
    <m/>
    <m/>
  </r>
  <r>
    <x v="26"/>
    <m/>
    <x v="26"/>
    <x v="59"/>
    <s v="T04564630001"/>
    <s v="DEV"/>
    <n v="456463"/>
    <m/>
    <s v="CONTABILIZACION ORDENES DE TRANSFERENCIA GRACOS"/>
    <m/>
    <m/>
    <m/>
    <m/>
    <m/>
    <m/>
    <n v="177725.86"/>
    <n v="0"/>
    <s v="NO_CONCILIADO"/>
    <m/>
    <m/>
  </r>
  <r>
    <x v="26"/>
    <m/>
    <x v="26"/>
    <x v="59"/>
    <s v="T04564650001"/>
    <s v="DEV"/>
    <n v="456465"/>
    <m/>
    <s v="CONTABILIZACION ORDENES DE TRANSFERENCIA GRACOS"/>
    <m/>
    <m/>
    <m/>
    <m/>
    <m/>
    <m/>
    <n v="180625.65"/>
    <n v="0"/>
    <s v="NO_CONCILIADO"/>
    <m/>
    <m/>
  </r>
  <r>
    <x v="26"/>
    <m/>
    <x v="26"/>
    <x v="59"/>
    <s v="T04564670001"/>
    <s v="DEV"/>
    <n v="456467"/>
    <m/>
    <s v="CONTABILIZACION ORDENES DE TRANSFERENCIA GRACOS"/>
    <m/>
    <m/>
    <m/>
    <m/>
    <m/>
    <m/>
    <n v="150552.03"/>
    <n v="0"/>
    <s v="NO_CONCILIADO"/>
    <m/>
    <m/>
  </r>
  <r>
    <x v="26"/>
    <m/>
    <x v="26"/>
    <x v="59"/>
    <s v="T04564690001"/>
    <s v="DEV"/>
    <n v="456469"/>
    <m/>
    <s v="CONTABILIZACION ORDENES DE TRANSFERENCIA GRACOS"/>
    <m/>
    <m/>
    <m/>
    <m/>
    <m/>
    <m/>
    <n v="2800273.47"/>
    <n v="0"/>
    <s v="NO_CONCILIADO"/>
    <m/>
    <m/>
  </r>
  <r>
    <x v="26"/>
    <m/>
    <x v="26"/>
    <x v="59"/>
    <s v="T04564710001"/>
    <s v="DEV"/>
    <n v="456471"/>
    <m/>
    <s v="CONTABILIZACION ORDENES DE TRANSFERENCIA GRACOS"/>
    <m/>
    <m/>
    <m/>
    <m/>
    <m/>
    <m/>
    <n v="153008.46"/>
    <n v="0"/>
    <s v="NO_CONCILIADO"/>
    <m/>
    <m/>
  </r>
  <r>
    <x v="26"/>
    <m/>
    <x v="26"/>
    <x v="59"/>
    <s v="T04564730001"/>
    <s v="DEV"/>
    <n v="456473"/>
    <m/>
    <s v="CONTABILIZACION ORDENES DE TRANSFERENCIA GRACOS"/>
    <m/>
    <m/>
    <m/>
    <m/>
    <m/>
    <m/>
    <n v="420255.67"/>
    <n v="0"/>
    <s v="NO_CONCILIADO"/>
    <m/>
    <m/>
  </r>
  <r>
    <x v="26"/>
    <m/>
    <x v="26"/>
    <x v="59"/>
    <s v="T04564750001"/>
    <s v="DEV"/>
    <n v="456475"/>
    <m/>
    <s v="CONTABILIZACION ORDENES DE TRANSFERENCIA GRACOS"/>
    <m/>
    <m/>
    <m/>
    <m/>
    <m/>
    <m/>
    <n v="13290784.48"/>
    <n v="0"/>
    <s v="NO_CONCILIADO"/>
    <m/>
    <m/>
  </r>
  <r>
    <x v="26"/>
    <m/>
    <x v="26"/>
    <x v="59"/>
    <s v="T04564770001"/>
    <s v="DEV"/>
    <n v="456477"/>
    <m/>
    <s v="CONTABILIZACION ORDENES DE TRANSFERENCIA GRACOS"/>
    <m/>
    <m/>
    <m/>
    <m/>
    <m/>
    <m/>
    <n v="7691279.9800000004"/>
    <n v="0"/>
    <s v="NO_CONCILIADO"/>
    <m/>
    <m/>
  </r>
  <r>
    <x v="26"/>
    <m/>
    <x v="26"/>
    <x v="59"/>
    <s v="T04564790001"/>
    <s v="DEV"/>
    <n v="456479"/>
    <m/>
    <s v="CONTABILIZACION ORDENES DE TRANSFERENCIA GRACOS"/>
    <m/>
    <m/>
    <m/>
    <m/>
    <m/>
    <m/>
    <n v="2445248.65"/>
    <n v="0"/>
    <s v="NO_CONCILIADO"/>
    <m/>
    <m/>
  </r>
  <r>
    <x v="26"/>
    <m/>
    <x v="26"/>
    <x v="59"/>
    <s v="T04564810001"/>
    <s v="DEV"/>
    <n v="456481"/>
    <m/>
    <s v="CONTABILIZACION ORDENES DE TRANSFERENCIA GRACOS"/>
    <m/>
    <m/>
    <m/>
    <m/>
    <m/>
    <m/>
    <n v="76077.67"/>
    <n v="0"/>
    <s v="NO_CONCILIADO"/>
    <m/>
    <m/>
  </r>
  <r>
    <x v="26"/>
    <m/>
    <x v="26"/>
    <x v="59"/>
    <s v="T04564830001"/>
    <s v="DEV"/>
    <n v="456483"/>
    <m/>
    <s v="CONTABILIZACION ORDENES DE TRANSFERENCIA GRACOS"/>
    <m/>
    <m/>
    <m/>
    <m/>
    <m/>
    <m/>
    <n v="1415047.53"/>
    <n v="0"/>
    <s v="NO_CONCILIADO"/>
    <m/>
    <m/>
  </r>
  <r>
    <x v="26"/>
    <m/>
    <x v="26"/>
    <x v="59"/>
    <s v="T04564850001"/>
    <s v="DEV"/>
    <n v="456485"/>
    <m/>
    <s v="CONTABILIZACION ORDENES DE TRANSFERENCIA GRACOS"/>
    <m/>
    <m/>
    <m/>
    <m/>
    <m/>
    <m/>
    <n v="1641142.15"/>
    <n v="0"/>
    <s v="NO_CONCILIADO"/>
    <m/>
    <m/>
  </r>
  <r>
    <x v="26"/>
    <m/>
    <x v="26"/>
    <x v="59"/>
    <s v="T04564870001"/>
    <s v="DEV"/>
    <n v="456487"/>
    <m/>
    <s v="CONTABILIZACION ORDENES DE TRANSFERENCIA GRACOS"/>
    <m/>
    <m/>
    <m/>
    <m/>
    <m/>
    <m/>
    <n v="503349.21"/>
    <n v="0"/>
    <s v="NO_CONCILIADO"/>
    <m/>
    <m/>
  </r>
  <r>
    <x v="26"/>
    <m/>
    <x v="26"/>
    <x v="59"/>
    <s v="T04564890001"/>
    <s v="DEV"/>
    <n v="456489"/>
    <m/>
    <s v="CONTABILIZACION ORDENES DE TRANSFERENCIA GRACOS"/>
    <m/>
    <m/>
    <m/>
    <m/>
    <m/>
    <m/>
    <n v="4510489.58"/>
    <n v="0"/>
    <s v="NO_CONCILIADO"/>
    <m/>
    <m/>
  </r>
  <r>
    <x v="26"/>
    <m/>
    <x v="26"/>
    <x v="59"/>
    <s v="T04564910001"/>
    <s v="DEV"/>
    <n v="456491"/>
    <m/>
    <s v="CONTABILIZACION ORDENES DE TRANSFERENCIA GRACOS"/>
    <m/>
    <m/>
    <m/>
    <m/>
    <m/>
    <m/>
    <n v="1382507.67"/>
    <n v="0"/>
    <s v="NO_CONCILIADO"/>
    <m/>
    <m/>
  </r>
  <r>
    <x v="26"/>
    <m/>
    <x v="26"/>
    <x v="59"/>
    <s v="T04564930001"/>
    <s v="DEV"/>
    <n v="456493"/>
    <m/>
    <s v="CONTABILIZACION ORDENES DE TRANSFERENCIA GRACOS"/>
    <m/>
    <m/>
    <m/>
    <m/>
    <m/>
    <m/>
    <n v="4507589.72"/>
    <n v="0"/>
    <s v="NO_CONCILIADO"/>
    <m/>
    <m/>
  </r>
  <r>
    <x v="26"/>
    <m/>
    <x v="26"/>
    <x v="59"/>
    <s v="T04564950001"/>
    <s v="DEV"/>
    <n v="456495"/>
    <m/>
    <s v="CONTABILIZACION ORDENES DE TRANSFERENCIA GRACOS"/>
    <m/>
    <m/>
    <m/>
    <m/>
    <m/>
    <m/>
    <n v="3818390.77"/>
    <n v="0"/>
    <s v="NO_CONCILIADO"/>
    <m/>
    <m/>
  </r>
  <r>
    <x v="26"/>
    <m/>
    <x v="26"/>
    <x v="59"/>
    <s v="T04564970001"/>
    <s v="DEV"/>
    <n v="456497"/>
    <m/>
    <s v="CONTABILIZACION ORDENES DE TRANSFERENCIA GRACOS"/>
    <m/>
    <m/>
    <m/>
    <m/>
    <m/>
    <m/>
    <n v="1171125.75"/>
    <n v="0"/>
    <s v="NO_CONCILIADO"/>
    <m/>
    <m/>
  </r>
  <r>
    <x v="26"/>
    <m/>
    <x v="26"/>
    <x v="59"/>
    <s v="T04563220001"/>
    <s v="DEV"/>
    <n v="456322"/>
    <m/>
    <s v="CONTABILIZACION ORDENES DE TRANSFERENCIA GRACOS"/>
    <m/>
    <m/>
    <m/>
    <m/>
    <m/>
    <m/>
    <n v="431.36"/>
    <n v="0"/>
    <s v="NO_CONCILIADO"/>
    <m/>
    <m/>
  </r>
  <r>
    <x v="26"/>
    <m/>
    <x v="26"/>
    <x v="59"/>
    <s v="T04563240001"/>
    <s v="DEV"/>
    <n v="456324"/>
    <m/>
    <s v="CONTABILIZACION ORDENES DE TRANSFERENCIA GRACOS"/>
    <m/>
    <m/>
    <m/>
    <m/>
    <m/>
    <m/>
    <n v="11379.37"/>
    <n v="0"/>
    <s v="NO_CONCILIADO"/>
    <m/>
    <m/>
  </r>
  <r>
    <x v="26"/>
    <m/>
    <x v="26"/>
    <x v="59"/>
    <s v="T04563260001"/>
    <s v="DEV"/>
    <n v="456326"/>
    <m/>
    <s v="CONTABILIZACION ORDENES DE TRANSFERENCIA GRACOS"/>
    <m/>
    <m/>
    <m/>
    <m/>
    <m/>
    <m/>
    <n v="11379.37"/>
    <n v="0"/>
    <s v="NO_CONCILIADO"/>
    <m/>
    <m/>
  </r>
  <r>
    <x v="26"/>
    <m/>
    <x v="26"/>
    <x v="59"/>
    <s v="T04563280001"/>
    <s v="DEV"/>
    <n v="456328"/>
    <m/>
    <s v="CONTABILIZACION ORDENES DE TRANSFERENCIA GRACOS"/>
    <m/>
    <m/>
    <m/>
    <m/>
    <m/>
    <m/>
    <n v="11379.37"/>
    <n v="0"/>
    <s v="NO_CONCILIADO"/>
    <m/>
    <m/>
  </r>
  <r>
    <x v="26"/>
    <m/>
    <x v="26"/>
    <x v="59"/>
    <s v="T04563300001"/>
    <s v="DEV"/>
    <n v="456330"/>
    <m/>
    <s v="CONTABILIZACION ORDENES DE TRANSFERENCIA GRACOS"/>
    <m/>
    <m/>
    <m/>
    <m/>
    <m/>
    <m/>
    <n v="11379.37"/>
    <n v="0"/>
    <s v="NO_CONCILIADO"/>
    <m/>
    <m/>
  </r>
  <r>
    <x v="26"/>
    <m/>
    <x v="26"/>
    <x v="59"/>
    <s v="T04563320001"/>
    <s v="DEV"/>
    <n v="456332"/>
    <m/>
    <s v="CONTABILIZACION ORDENES DE TRANSFERENCIA GRACOS"/>
    <m/>
    <m/>
    <m/>
    <m/>
    <m/>
    <m/>
    <n v="4900.3"/>
    <n v="0"/>
    <s v="NO_CONCILIADO"/>
    <m/>
    <m/>
  </r>
  <r>
    <x v="26"/>
    <m/>
    <x v="26"/>
    <x v="59"/>
    <s v="T04563340001"/>
    <s v="DEV"/>
    <n v="456334"/>
    <m/>
    <s v="CONTABILIZACION ORDENES DE TRANSFERENCIA GRACOS"/>
    <m/>
    <m/>
    <m/>
    <m/>
    <m/>
    <m/>
    <n v="2835.79"/>
    <n v="0"/>
    <s v="NO_CONCILIADO"/>
    <m/>
    <m/>
  </r>
  <r>
    <x v="26"/>
    <m/>
    <x v="26"/>
    <x v="59"/>
    <s v="T04563360001"/>
    <s v="DEV"/>
    <n v="456336"/>
    <m/>
    <s v="CONTABILIZACION ORDENES DE TRANSFERENCIA GRACOS"/>
    <m/>
    <m/>
    <m/>
    <m/>
    <m/>
    <m/>
    <n v="154.97"/>
    <n v="0"/>
    <s v="NO_CONCILIADO"/>
    <m/>
    <m/>
  </r>
  <r>
    <x v="26"/>
    <m/>
    <x v="26"/>
    <x v="59"/>
    <s v="T04563380001"/>
    <s v="DEV"/>
    <n v="456338"/>
    <m/>
    <s v="CONTABILIZACION ORDENES DE TRANSFERENCIA GRACOS"/>
    <m/>
    <m/>
    <m/>
    <m/>
    <m/>
    <m/>
    <n v="4021.74"/>
    <n v="0"/>
    <s v="NO_CONCILIADO"/>
    <m/>
    <m/>
  </r>
  <r>
    <x v="26"/>
    <m/>
    <x v="26"/>
    <x v="59"/>
    <s v="T04563400001"/>
    <s v="DEV"/>
    <n v="456340"/>
    <m/>
    <s v="CONTABILIZACION ORDENES DE TRANSFERENCIA GRACOS"/>
    <m/>
    <m/>
    <m/>
    <m/>
    <m/>
    <m/>
    <n v="4021.74"/>
    <n v="0"/>
    <s v="NO_CONCILIADO"/>
    <m/>
    <m/>
  </r>
  <r>
    <x v="26"/>
    <m/>
    <x v="26"/>
    <x v="59"/>
    <s v="T04563420001"/>
    <s v="DEV"/>
    <n v="456342"/>
    <m/>
    <s v="CONTABILIZACION ORDENES DE TRANSFERENCIA GRACOS"/>
    <m/>
    <m/>
    <m/>
    <m/>
    <m/>
    <m/>
    <n v="4021.74"/>
    <n v="0"/>
    <s v="NO_CONCILIADO"/>
    <m/>
    <m/>
  </r>
  <r>
    <x v="26"/>
    <m/>
    <x v="26"/>
    <x v="59"/>
    <s v="T04563440001"/>
    <s v="DEV"/>
    <n v="456344"/>
    <m/>
    <s v="CONTABILIZACION ORDENES DE TRANSFERENCIA GRACOS"/>
    <m/>
    <m/>
    <m/>
    <m/>
    <m/>
    <m/>
    <n v="4021.74"/>
    <n v="0"/>
    <s v="NO_CONCILIADO"/>
    <m/>
    <m/>
  </r>
  <r>
    <x v="26"/>
    <m/>
    <x v="26"/>
    <x v="59"/>
    <s v="T04563460001"/>
    <s v="DEV"/>
    <n v="456346"/>
    <m/>
    <s v="CONTABILIZACION ORDENES DE TRANSFERENCIA GRACOS"/>
    <m/>
    <m/>
    <m/>
    <m/>
    <m/>
    <m/>
    <n v="38082.47"/>
    <n v="0"/>
    <s v="NO_CONCILIADO"/>
    <m/>
    <m/>
  </r>
  <r>
    <x v="26"/>
    <m/>
    <x v="26"/>
    <x v="59"/>
    <s v="T04563480001"/>
    <s v="DEV"/>
    <n v="456348"/>
    <m/>
    <s v="CONTABILIZACION ORDENES DE TRANSFERENCIA GRACOS"/>
    <m/>
    <m/>
    <m/>
    <m/>
    <m/>
    <m/>
    <n v="22038.02"/>
    <n v="0"/>
    <s v="NO_CONCILIADO"/>
    <m/>
    <m/>
  </r>
  <r>
    <x v="26"/>
    <m/>
    <x v="26"/>
    <x v="59"/>
    <s v="T04563500001"/>
    <s v="DEV"/>
    <n v="456350"/>
    <m/>
    <s v="CONTABILIZACION ORDENES DE TRANSFERENCIA GRACOS"/>
    <m/>
    <m/>
    <m/>
    <m/>
    <m/>
    <m/>
    <n v="1204.2"/>
    <n v="0"/>
    <s v="NO_CONCILIADO"/>
    <m/>
    <m/>
  </r>
  <r>
    <x v="26"/>
    <m/>
    <x v="26"/>
    <x v="59"/>
    <s v="T04563520001"/>
    <s v="DEV"/>
    <n v="456352"/>
    <m/>
    <s v="CONTABILIZACION ORDENES DE TRANSFERENCIA GRACOS"/>
    <m/>
    <m/>
    <m/>
    <m/>
    <m/>
    <m/>
    <n v="31254.78"/>
    <n v="0"/>
    <s v="NO_CONCILIADO"/>
    <m/>
    <m/>
  </r>
  <r>
    <x v="26"/>
    <m/>
    <x v="26"/>
    <x v="59"/>
    <s v="T04563540001"/>
    <s v="DEV"/>
    <n v="456354"/>
    <m/>
    <s v="CONTABILIZACION ORDENES DE TRANSFERENCIA GRACOS"/>
    <m/>
    <m/>
    <m/>
    <m/>
    <m/>
    <m/>
    <n v="31254.78"/>
    <n v="0"/>
    <s v="NO_CONCILIADO"/>
    <m/>
    <m/>
  </r>
  <r>
    <x v="26"/>
    <m/>
    <x v="26"/>
    <x v="59"/>
    <s v="T04563560001"/>
    <s v="DEV"/>
    <n v="456356"/>
    <m/>
    <s v="CONTABILIZACION ORDENES DE TRANSFERENCIA GRACOS"/>
    <m/>
    <m/>
    <m/>
    <m/>
    <m/>
    <m/>
    <n v="31254.78"/>
    <n v="0"/>
    <s v="NO_CONCILIADO"/>
    <m/>
    <m/>
  </r>
  <r>
    <x v="26"/>
    <m/>
    <x v="26"/>
    <x v="59"/>
    <s v="T04563580001"/>
    <s v="DEV"/>
    <n v="456358"/>
    <m/>
    <s v="CONTABILIZACION ORDENES DE TRANSFERENCIA GRACOS"/>
    <m/>
    <m/>
    <m/>
    <m/>
    <m/>
    <m/>
    <n v="31254.78"/>
    <n v="0"/>
    <s v="NO_CONCILIADO"/>
    <m/>
    <m/>
  </r>
  <r>
    <x v="26"/>
    <m/>
    <x v="26"/>
    <x v="59"/>
    <s v="T04563600001"/>
    <s v="DEV"/>
    <n v="456360"/>
    <m/>
    <s v="CONTABILIZACION ORDENES DE TRANSFERENCIA GRACOS"/>
    <m/>
    <m/>
    <m/>
    <m/>
    <m/>
    <m/>
    <n v="37324.71"/>
    <n v="0"/>
    <s v="NO_CONCILIADO"/>
    <m/>
    <m/>
  </r>
  <r>
    <x v="26"/>
    <m/>
    <x v="26"/>
    <x v="59"/>
    <s v="T04563620001"/>
    <s v="DEV"/>
    <n v="456362"/>
    <m/>
    <s v="CONTABILIZACION ORDENES DE TRANSFERENCIA GRACOS"/>
    <m/>
    <m/>
    <m/>
    <m/>
    <m/>
    <m/>
    <n v="3869.25"/>
    <n v="0"/>
    <s v="NO_CONCILIADO"/>
    <m/>
    <m/>
  </r>
  <r>
    <x v="26"/>
    <m/>
    <x v="26"/>
    <x v="59"/>
    <s v="T04563640001"/>
    <s v="DEV"/>
    <n v="456364"/>
    <m/>
    <s v="CONTABILIZACION ORDENES DE TRANSFERENCIA GRACOS"/>
    <m/>
    <m/>
    <m/>
    <m/>
    <m/>
    <m/>
    <n v="1185.96"/>
    <n v="0"/>
    <s v="NO_CONCILIADO"/>
    <m/>
    <m/>
  </r>
  <r>
    <x v="26"/>
    <m/>
    <x v="26"/>
    <x v="59"/>
    <s v="T04563660001"/>
    <s v="DEV"/>
    <n v="456366"/>
    <m/>
    <s v="CONTABILIZACION ORDENES DE TRANSFERENCIA GRACOS"/>
    <m/>
    <m/>
    <m/>
    <m/>
    <m/>
    <m/>
    <n v="10940.95"/>
    <n v="0"/>
    <s v="NO_CONCILIADO"/>
    <m/>
    <m/>
  </r>
  <r>
    <x v="26"/>
    <m/>
    <x v="26"/>
    <x v="59"/>
    <s v="T04563680001"/>
    <s v="DEV"/>
    <n v="456368"/>
    <m/>
    <s v="CONTABILIZACION ORDENES DE TRANSFERENCIA GRACOS"/>
    <m/>
    <m/>
    <m/>
    <m/>
    <m/>
    <m/>
    <n v="3355.64"/>
    <n v="0"/>
    <s v="NO_CONCILIADO"/>
    <m/>
    <m/>
  </r>
  <r>
    <x v="26"/>
    <m/>
    <x v="26"/>
    <x v="59"/>
    <s v="T04563700001"/>
    <s v="DEV"/>
    <n v="456370"/>
    <m/>
    <s v="CONTABILIZACION ORDENES DE TRANSFERENCIA GRACOS"/>
    <m/>
    <m/>
    <m/>
    <m/>
    <m/>
    <m/>
    <n v="9216.68"/>
    <n v="0"/>
    <s v="NO_CONCILIADO"/>
    <m/>
    <m/>
  </r>
  <r>
    <x v="26"/>
    <m/>
    <x v="26"/>
    <x v="59"/>
    <s v="T04563720001"/>
    <s v="DEV"/>
    <n v="456372"/>
    <m/>
    <s v="CONTABILIZACION ORDENES DE TRANSFERENCIA GRACOS"/>
    <m/>
    <m/>
    <m/>
    <m/>
    <m/>
    <m/>
    <n v="1706905.13"/>
    <n v="0"/>
    <s v="NO_CONCILIADO"/>
    <m/>
    <m/>
  </r>
  <r>
    <x v="26"/>
    <m/>
    <x v="26"/>
    <x v="59"/>
    <s v="T04563740001"/>
    <s v="DEV"/>
    <n v="456374"/>
    <m/>
    <s v="CONTABILIZACION ORDENES DE TRANSFERENCIA GRACOS"/>
    <m/>
    <m/>
    <m/>
    <m/>
    <m/>
    <m/>
    <n v="1706905.13"/>
    <n v="0"/>
    <s v="NO_CONCILIADO"/>
    <m/>
    <m/>
  </r>
  <r>
    <x v="26"/>
    <m/>
    <x v="26"/>
    <x v="59"/>
    <s v="T04563760001"/>
    <s v="DEV"/>
    <n v="456376"/>
    <m/>
    <s v="CONTABILIZACION ORDENES DE TRANSFERENCIA GRACOS"/>
    <m/>
    <m/>
    <m/>
    <m/>
    <m/>
    <m/>
    <n v="1706905.13"/>
    <n v="0"/>
    <s v="NO_CONCILIADO"/>
    <m/>
    <m/>
  </r>
  <r>
    <x v="26"/>
    <m/>
    <x v="26"/>
    <x v="59"/>
    <s v="T04563780001"/>
    <s v="DEV"/>
    <n v="456378"/>
    <m/>
    <s v="CONTABILIZACION ORDENES DE TRANSFERENCIA GRACOS"/>
    <m/>
    <m/>
    <m/>
    <m/>
    <m/>
    <m/>
    <n v="1706905.13"/>
    <n v="0"/>
    <s v="NO_CONCILIADO"/>
    <m/>
    <m/>
  </r>
  <r>
    <x v="26"/>
    <m/>
    <x v="26"/>
    <x v="59"/>
    <s v="T04563800001"/>
    <s v="DEV"/>
    <n v="456380"/>
    <m/>
    <s v="CONTABILIZACION ORDENES DE TRANSFERENCIA GRACOS"/>
    <m/>
    <m/>
    <m/>
    <m/>
    <m/>
    <m/>
    <n v="1706905.13"/>
    <n v="0"/>
    <s v="NO_CONCILIADO"/>
    <m/>
    <m/>
  </r>
  <r>
    <x v="26"/>
    <m/>
    <x v="26"/>
    <x v="59"/>
    <s v="T04563820001"/>
    <s v="DEV"/>
    <n v="456382"/>
    <m/>
    <s v="CONTABILIZACION ORDENES DE TRANSFERENCIA GRACOS"/>
    <m/>
    <m/>
    <m/>
    <m/>
    <m/>
    <m/>
    <n v="4688215.38"/>
    <n v="0"/>
    <s v="NO_CONCILIADO"/>
    <m/>
    <m/>
  </r>
  <r>
    <x v="26"/>
    <m/>
    <x v="26"/>
    <x v="59"/>
    <s v="T04563840001"/>
    <s v="DEV"/>
    <n v="456384"/>
    <m/>
    <s v="CONTABILIZACION ORDENES DE TRANSFERENCIA GRACOS"/>
    <m/>
    <m/>
    <m/>
    <m/>
    <m/>
    <m/>
    <n v="4688215.38"/>
    <n v="0"/>
    <s v="NO_CONCILIADO"/>
    <m/>
    <m/>
  </r>
  <r>
    <x v="26"/>
    <m/>
    <x v="26"/>
    <x v="59"/>
    <s v="T04563860001"/>
    <s v="DEV"/>
    <n v="456386"/>
    <m/>
    <s v="CONTABILIZACION ORDENES DE TRANSFERENCIA GRACOS"/>
    <m/>
    <m/>
    <m/>
    <m/>
    <m/>
    <m/>
    <n v="4688215.38"/>
    <n v="0"/>
    <s v="NO_CONCILIADO"/>
    <m/>
    <m/>
  </r>
  <r>
    <x v="26"/>
    <m/>
    <x v="26"/>
    <x v="59"/>
    <s v="T04563880001"/>
    <s v="DEV"/>
    <n v="456388"/>
    <m/>
    <s v="CONTABILIZACION ORDENES DE TRANSFERENCIA GRACOS"/>
    <m/>
    <m/>
    <m/>
    <m/>
    <m/>
    <m/>
    <n v="2006846.35"/>
    <n v="0"/>
    <s v="NO_CONCILIADO"/>
    <m/>
    <m/>
  </r>
  <r>
    <x v="26"/>
    <m/>
    <x v="26"/>
    <x v="59"/>
    <s v="T04563900001"/>
    <s v="DEV"/>
    <n v="456390"/>
    <m/>
    <s v="CONTABILIZACION ORDENES DE TRANSFERENCIA GRACOS"/>
    <m/>
    <m/>
    <m/>
    <m/>
    <m/>
    <m/>
    <n v="2006846.35"/>
    <n v="0"/>
    <s v="NO_CONCILIADO"/>
    <m/>
    <m/>
  </r>
  <r>
    <x v="26"/>
    <m/>
    <x v="26"/>
    <x v="59"/>
    <s v="T04563920001"/>
    <s v="DEV"/>
    <n v="456392"/>
    <m/>
    <s v="CONTABILIZACION ORDENES DE TRANSFERENCIA GRACOS"/>
    <m/>
    <m/>
    <m/>
    <m/>
    <m/>
    <m/>
    <n v="2006846.35"/>
    <n v="0"/>
    <s v="NO_CONCILIADO"/>
    <m/>
    <m/>
  </r>
  <r>
    <x v="26"/>
    <m/>
    <x v="26"/>
    <x v="59"/>
    <s v="T04563940001"/>
    <s v="DEV"/>
    <n v="456394"/>
    <m/>
    <s v="CONTABILIZACION ORDENES DE TRANSFERENCIA GRACOS"/>
    <m/>
    <m/>
    <m/>
    <m/>
    <m/>
    <m/>
    <n v="1203555.92"/>
    <n v="0"/>
    <s v="NO_CONCILIADO"/>
    <m/>
    <m/>
  </r>
  <r>
    <x v="26"/>
    <m/>
    <x v="26"/>
    <x v="59"/>
    <s v="T04563960001"/>
    <s v="DEV"/>
    <n v="456396"/>
    <m/>
    <s v="CONTABILIZACION ORDENES DE TRANSFERENCIA GRACOS"/>
    <m/>
    <m/>
    <m/>
    <m/>
    <m/>
    <m/>
    <n v="30069.919999999998"/>
    <n v="0"/>
    <s v="NO_CONCILIADO"/>
    <m/>
    <m/>
  </r>
  <r>
    <x v="26"/>
    <m/>
    <x v="26"/>
    <x v="59"/>
    <s v="T04563980001"/>
    <s v="DEV"/>
    <n v="456398"/>
    <m/>
    <s v="CONTABILIZACION ORDENES DE TRANSFERENCIA GRACOS"/>
    <m/>
    <m/>
    <m/>
    <m/>
    <m/>
    <m/>
    <n v="30050.57"/>
    <n v="0"/>
    <s v="NO_CONCILIADO"/>
    <m/>
    <m/>
  </r>
  <r>
    <x v="26"/>
    <m/>
    <x v="26"/>
    <x v="59"/>
    <s v="T04564000001"/>
    <s v="DEV"/>
    <n v="456400"/>
    <m/>
    <s v="CONTABILIZACION ORDENES DE TRANSFERENCIA GRACOS"/>
    <m/>
    <m/>
    <m/>
    <m/>
    <m/>
    <m/>
    <n v="4688215.38"/>
    <n v="0"/>
    <s v="NO_CONCILIADO"/>
    <m/>
    <m/>
  </r>
  <r>
    <x v="6"/>
    <m/>
    <x v="6"/>
    <x v="59"/>
    <s v="Q19831670002"/>
    <s v="CRV"/>
    <n v="1983167"/>
    <m/>
    <s v="NUMERO DE LIBRETA CUT: 00099021001 OPERACIÓN E75 TRANSFERENCIA DE LA CUENTA FISCAL BUN A LA CUT EN MN TRANSF.FDOS.AL.GOB. AUTONOMO MCPAL. URMIRI - CUENTA UNICA MUNICIPAL - CUM CITE: MAE-GAMBU-87-2024 CUENTA CUT 3987 LIBRETA NÂ° 00099021001"/>
    <m/>
    <m/>
    <m/>
    <m/>
    <m/>
    <m/>
    <n v="0"/>
    <n v="750"/>
    <s v="NO_CONCILIADO"/>
    <m/>
    <m/>
  </r>
  <r>
    <x v="0"/>
    <m/>
    <x v="0"/>
    <x v="59"/>
    <s v="B21846190002"/>
    <s v="BOD"/>
    <n v="2184619"/>
    <m/>
    <s v="00513212001 DEP.DE CHEQ.AJENOS,RET.DE CAM.,CONCEPTO: REVERSION DE FONDOS,DEP.: Y.P.F.B. , PROCEDENCIA: BANCO UNION S.A., CHEQUE: 720, FECHA DE EMISION:27/03/2024"/>
    <m/>
    <m/>
    <m/>
    <m/>
    <m/>
    <m/>
    <n v="0"/>
    <n v="385"/>
    <s v="NO_CONCILIADO"/>
    <m/>
    <m/>
  </r>
  <r>
    <x v="2"/>
    <m/>
    <x v="2"/>
    <x v="59"/>
    <s v="O21847240002"/>
    <s v="BOD"/>
    <n v="2184724"/>
    <m/>
    <s v="00015011108 DEPOSITO DE EFECTIVO, DEPOSITANTE: MINISTERIO DE GOBIERNO, CONCEPTO: DEVOLUCION DE PASAJE AEREO, CUENTA DE DEPOSITO: CUENTA UNICA DEL TESORO"/>
    <m/>
    <m/>
    <m/>
    <m/>
    <m/>
    <m/>
    <n v="0"/>
    <n v="530"/>
    <s v="NO_CONCILIADO"/>
    <m/>
    <m/>
  </r>
  <r>
    <x v="56"/>
    <m/>
    <x v="56"/>
    <x v="59"/>
    <s v="O21847360002"/>
    <s v="BOD"/>
    <n v="2184736"/>
    <m/>
    <s v="00222012001 DEPOSITO DE EFECTIVO, DEPOSITANTE: SHIRLEY ROJAS PATRICIA, CONCEPTO: DEVOLUCION POR IMPORTE NO UTILIZADO, CUENTA DE DEPOSITO: CUENTA UNICA DEL TESORO"/>
    <m/>
    <m/>
    <m/>
    <m/>
    <m/>
    <m/>
    <n v="0"/>
    <n v="1439"/>
    <s v="NO_CONCILIADO"/>
    <m/>
    <m/>
  </r>
  <r>
    <x v="44"/>
    <m/>
    <x v="44"/>
    <x v="60"/>
    <s v="O21849520002"/>
    <s v="BOD"/>
    <n v="2184952"/>
    <m/>
    <s v="00041031107 DEPOSITO DE EFECTIVO, DEPOSITANTE: RICHARD JUAN HUCHANI CAHUANA, CONCEPTO: DEVOLUCION DE GASTOS DE TRANSPORTE TERRESTRE - VIATICOS IBMETRO, CUENTA DE DEPOSITO: CUENTA UNICA DEL TESORO"/>
    <m/>
    <m/>
    <m/>
    <m/>
    <m/>
    <m/>
    <n v="0"/>
    <n v="125"/>
    <s v="NO_CONCILIADO"/>
    <m/>
    <m/>
  </r>
  <r>
    <x v="57"/>
    <m/>
    <x v="57"/>
    <x v="60"/>
    <s v="O21849810002"/>
    <s v="BOD"/>
    <n v="2184981"/>
    <m/>
    <s v="00020061101 DEPOSITO DE EFECTIVO, DEPOSITANTE: REGISTRO INTERNACIONAL BOLIVIANO DE BUSES, CONCEPTO: DEVOLUCION DE ANDREA ESTRADA DUCHEN Y MELISSA LUZ MURGUIA ROSSETTI, CUENTA DE DEPOSITO: CUENTA UNICA DEL TESORO"/>
    <m/>
    <m/>
    <m/>
    <m/>
    <m/>
    <m/>
    <n v="0"/>
    <n v="170.4"/>
    <s v="NO_CONCILIADO"/>
    <m/>
    <m/>
  </r>
  <r>
    <x v="11"/>
    <m/>
    <x v="11"/>
    <x v="60"/>
    <s v="B21849900002"/>
    <s v="BOD"/>
    <n v="2184990"/>
    <m/>
    <s v="00587012013 DEP.DE CHEQ.AJENOS,RET.DE CAM.,CONCEPTO: MUYUPAMPA - CERT. 95 - NOV/23,DEP.: E.B.C. , PROCEDENCIA: BANCO UNION S.A., CHEQUE: 2106, FECHA DE EMISION:01/04/2024"/>
    <m/>
    <m/>
    <m/>
    <m/>
    <m/>
    <m/>
    <n v="0"/>
    <n v="12908382.43"/>
    <s v="NO_CONCILIADO"/>
    <m/>
    <m/>
  </r>
  <r>
    <x v="13"/>
    <m/>
    <x v="13"/>
    <x v="60"/>
    <s v="O21850060002"/>
    <s v="BOD"/>
    <n v="2185006"/>
    <m/>
    <s v="00046171101 DEPOSITO DE EFECTIVO, DEPOSITANTE: MILCAR SRL NIT 193736023, CONCEPTO: SANCION JURIDICA, CUENTA DE DEPOSITO: CUENTA UNICA DEL TESORO"/>
    <m/>
    <m/>
    <m/>
    <m/>
    <m/>
    <m/>
    <n v="0"/>
    <n v="10500"/>
    <s v="NO_CONCILIADO"/>
    <m/>
    <m/>
  </r>
  <r>
    <x v="3"/>
    <m/>
    <x v="3"/>
    <x v="60"/>
    <s v="O21850880002"/>
    <s v="BOD"/>
    <n v="2185088"/>
    <m/>
    <s v="00099021001 DEPOSITO DE EFECTIVO, DEPOSITANTE: SONIA ELDER VILDOZO VDA DE TARQUI, CONCEPTO: COBRO INDEBIDO, CUENTA DE DEPOSITO: CUENTA UNICA DEL TESORO"/>
    <m/>
    <m/>
    <m/>
    <m/>
    <m/>
    <m/>
    <n v="0"/>
    <n v="2097.7600000000002"/>
    <s v="NO_CONCILIADO"/>
    <m/>
    <m/>
  </r>
  <r>
    <x v="58"/>
    <m/>
    <x v="58"/>
    <x v="60"/>
    <s v="O21850890002"/>
    <s v="BOD"/>
    <n v="2185089"/>
    <m/>
    <s v="00595012002 DEPOSITO DE EFECTIVO, DEPOSITANTE: CARLA BELLIDO ARELLANO, CONCEPTO: C-31 N° 42, 14, 1, CUENTA DE DEPOSITO: CUENTA UNICA DEL TESORO"/>
    <m/>
    <m/>
    <m/>
    <m/>
    <m/>
    <m/>
    <n v="0"/>
    <n v="1260"/>
    <s v="NO_CONCILIADO"/>
    <m/>
    <m/>
  </r>
  <r>
    <x v="41"/>
    <m/>
    <x v="41"/>
    <x v="60"/>
    <s v="G26423110004"/>
    <s v="DVD"/>
    <n v="20594"/>
    <m/>
    <s v="VENTA DE DIVISAS CON TRANSFERENCIA DE FONDOS A SOLICITUD DE MINISTERIO DE RELACIONES EXTERIORES SEGUN SOLICITUD 20594 REF: PLANILLA 22405 PAGO DE HABERES AL PERSONAL DE LAS EMBAJADAS Y CONSULADOS CORRESPONDIENTE AL MES DE FEBRERO LIB. 00099021001 TGN-RECURSOS ORDINARIOS (3987) POR DIFERENCIAL CAMBIARIO"/>
    <m/>
    <m/>
    <m/>
    <m/>
    <m/>
    <m/>
    <n v="0.06"/>
    <n v="0"/>
    <s v="NO_CONCILIADO"/>
    <m/>
    <m/>
  </r>
  <r>
    <x v="18"/>
    <m/>
    <x v="18"/>
    <x v="60"/>
    <s v="Q19840030002"/>
    <s v="CRV"/>
    <n v="1984003"/>
    <m/>
    <s v="NUMERO DE LIBRETA CUT: 00099021001 OPERACIÓN E18 TRANSFERENCIA DEL SISTEMA FINANCIERO POR CUENTA DE TERCEROS A LA CUT DEVOLUCION BECA ESTUDIO CONTRATO COMPR.CUMP.OBL.DGESU-014-2016 SILVANA INES QUITON TAPIA"/>
    <m/>
    <m/>
    <m/>
    <m/>
    <m/>
    <m/>
    <n v="0"/>
    <n v="243244.66"/>
    <s v="NO_CONCILIADO"/>
    <m/>
    <m/>
  </r>
  <r>
    <x v="59"/>
    <m/>
    <x v="59"/>
    <x v="60"/>
    <s v="Q19840050002"/>
    <s v="CRV"/>
    <n v="1984005"/>
    <m/>
    <s v="NUMERO DE LIBRETA CUT: 00283012001 OPERACIÓN E18 TRANSFERENCIA DEL SISTEMA FINANCIERO POR CUENTA DE TERCEROS A LA CUT ALMACENERIA BOLIVIANA SA"/>
    <m/>
    <m/>
    <m/>
    <m/>
    <m/>
    <m/>
    <n v="0"/>
    <n v="285399.39"/>
    <s v="NO_CONCILIADO"/>
    <m/>
    <m/>
  </r>
  <r>
    <x v="60"/>
    <m/>
    <x v="60"/>
    <x v="60"/>
    <s v="S10884730001"/>
    <s v="COB"/>
    <n v="1088473"/>
    <m/>
    <s v="'COBRO DE UTILES DE ESCRITORIO POR´||BS50.-Y REEMB.GSTS.COMUNICACION BS220.- CARTA DE CREDITO STANDBY REF.:10000LG000228800 (BCB:SB-R-2017-27) A/F ADMINISTRADORA BOLIVIANA DE CARRETERAS,S/G NOTA ABC/GNA/SAF/ATE/2024-0717,26/03/2024. LIB.00291012002 ABC-RECURSOS PROPIOS REF.:COMISIONES SBLC 10000LG000228800"/>
    <m/>
    <m/>
    <m/>
    <m/>
    <m/>
    <m/>
    <n v="270"/>
    <n v="0"/>
    <s v="NO_CONCILIADO"/>
    <m/>
    <m/>
  </r>
  <r>
    <x v="9"/>
    <m/>
    <x v="9"/>
    <x v="60"/>
    <s v="G26424680003"/>
    <s v="COB"/>
    <n v="18552"/>
    <m/>
    <s v="PAGO A BANCO EUROPEO DE INV PRÉSTAMO FI No 88662 VCTO. 31-03-2024 POR CUENTA DE TGN , NTI. 018552 VALOR 01-04-2024 INTERESES USD 674.239,28 COMISIONES USD 15.657,19 CTA. 3987 CUENTA UNICA DEL TESORO LIB. 00099021001 REF.: COMISIONES BANCARIAS"/>
    <m/>
    <m/>
    <m/>
    <m/>
    <m/>
    <m/>
    <n v="3582.9"/>
    <n v="0"/>
    <s v="NO_CONCILIADO"/>
    <m/>
    <m/>
  </r>
  <r>
    <x v="27"/>
    <m/>
    <x v="27"/>
    <x v="60"/>
    <s v="G26426070002"/>
    <s v="CRV"/>
    <n v="2642607"/>
    <m/>
    <s v="REGULARIZACION DE TRANSFERENCIA DEL EXTERIOR SEGUN SWIFT NOS.4265-4264 DE FECHA 01/04/2024 ORDENANTE: BOLIVIANA DE AVIACION-BOA INC REF:INV 100 INV 99 LIB. 00525012001 LBP-TRANSPORTES AEREOS BOLIVIANOS (4030001162)"/>
    <m/>
    <m/>
    <m/>
    <m/>
    <m/>
    <m/>
    <n v="0"/>
    <n v="321699.7"/>
    <s v="NO_CONCILIADO"/>
    <m/>
    <m/>
  </r>
  <r>
    <x v="0"/>
    <m/>
    <x v="0"/>
    <x v="60"/>
    <s v="G26427460001"/>
    <s v="CVD"/>
    <n v="2642746"/>
    <m/>
    <s v="COBRO COSTOS DE PAPELERIA POR REGULARIZACION DE TRANSFERENCIA DEL EXTERIOR POR ORDEN DE LA TE ANDES SA REF.: OPERACIONES FINANCIERAS EXTRAORDINARIAS TERMOCRONOLOGIA FIEL CUMPLIMIENTO DE CONTR.DRCO-CD-GATC-2-24 PAC 1987 FECHA VALOR 26/03/2024 LIB. 00513022001 YPFB - &quot;OPERACIONES&quot;"/>
    <m/>
    <m/>
    <m/>
    <m/>
    <m/>
    <m/>
    <n v="50"/>
    <n v="0"/>
    <s v="NO_CONCILIADO"/>
    <m/>
    <m/>
  </r>
  <r>
    <x v="0"/>
    <m/>
    <x v="0"/>
    <x v="60"/>
    <s v="G26427490001"/>
    <s v="CVD"/>
    <n v="2642749"/>
    <m/>
    <s v="COBRO COSTOS DE PAPELERIA SEGUN TRANSFERENCIA DEL EXTERIOR POR ORDEN DE LIMA GAS S A (LIMA PERU) REF.: CRED URI/CAMBIO USD.DIEZ SP-16065 FECHA VALOR 1/04/2024 LIB. 00513062002 YPFB - EXPORTACIÓN DE GLP Y OTROS-BOLIVIANOS"/>
    <m/>
    <m/>
    <m/>
    <m/>
    <m/>
    <m/>
    <n v="50"/>
    <n v="0"/>
    <s v="NO_CONCILIADO"/>
    <m/>
    <m/>
  </r>
  <r>
    <x v="9"/>
    <m/>
    <x v="9"/>
    <x v="60"/>
    <s v="G26427530002"/>
    <s v="CRV"/>
    <n v="2642753"/>
    <m/>
    <s v="PAGO PRÉSTAMO IDA 948-BO VCTO. 01-04-2024 POR CUENTA DE SAGUAPAC , VALOR 01-04-2024 CAPITAL USD 135.000,00 INTERESES USD 5.568,75 LIB. 00099021001 - RECURSOS ORDINARIOS (3987) - MDRI"/>
    <m/>
    <m/>
    <m/>
    <m/>
    <m/>
    <m/>
    <n v="0"/>
    <n v="978358.5"/>
    <s v="NO_CONCILIADO"/>
    <m/>
    <m/>
  </r>
  <r>
    <x v="9"/>
    <m/>
    <x v="9"/>
    <x v="60"/>
    <s v="G26427520003"/>
    <s v="COB"/>
    <n v="18563"/>
    <m/>
    <s v="PAGO A BANCO EUROPEO DE INV PRÉSTAMO FI No 88662 VCTO. 31-03-2024 POR CUENTA DE TGN , NTI. 018563 VALOR 01-04-2024 INTERESES USD 543.120,02 CTA. 3987 CUENTA UNICA DEL TESORO LIB. 00099021001 REF.: COMISIONES BANCARIAS"/>
    <m/>
    <m/>
    <m/>
    <m/>
    <m/>
    <m/>
    <n v="2878.03"/>
    <n v="0"/>
    <s v="NO_CONCILIADO"/>
    <m/>
    <m/>
  </r>
  <r>
    <x v="61"/>
    <m/>
    <x v="61"/>
    <x v="60"/>
    <s v="S10884950003"/>
    <s v="COB"/>
    <n v="1088495"/>
    <m/>
    <s v="||TRANSFERENCIA DE FONDOS SEGÚN MENSAJE SWIFT N°4942 DE LA FECHA Y NOTA CITE: DGAC/10571/2024 (HRE-TGL-4549) DE FECHA 14/03/2024 DE LA DIRECCIÓN GENERAL DE AERONÁUTICA CIVIL. (SECTOR PÚBLICO). DÉBITO DE LA LIBRETA 00117012001 DGAC, REPOSICIÓN DE ÚTILES DE ESCRITORIO."/>
    <m/>
    <m/>
    <m/>
    <m/>
    <m/>
    <m/>
    <n v="50"/>
    <n v="0"/>
    <s v="NO_CONCILIADO"/>
    <m/>
    <m/>
  </r>
  <r>
    <x v="0"/>
    <m/>
    <x v="0"/>
    <x v="60"/>
    <s v="S10885270001"/>
    <s v="COB"/>
    <n v="1088527"/>
    <m/>
    <s v="'COBRO DE'||ÚTILES DE ESCRITORIO POR EL COMPROBANTE NRO. 1088526 DE LA FECHA, S/G. NOTA CITE GAFC-0803/DFC/URTE-0153/2024 DE FECHA 26/03/2024 (HRE-TGL-5158) ENVIADA POR YACIMIENTOS PETROLIFEROS FISCALES BOLIVIANOS. DÉBITO DE LA LIBRETA 00513022001 YPFB  OPERACIONES ."/>
    <m/>
    <m/>
    <m/>
    <m/>
    <m/>
    <m/>
    <n v="50"/>
    <n v="0"/>
    <s v="NO_CONCILIADO"/>
    <m/>
    <m/>
  </r>
  <r>
    <x v="62"/>
    <m/>
    <x v="62"/>
    <x v="61"/>
    <s v="B21852760002"/>
    <s v="BOD"/>
    <n v="2185276"/>
    <m/>
    <s v="00292012001 DEP.DE CHEQ.AJENOS,RET.DE CAM.,CONCEPTO: DEVOLUCION POR PAGO EN DEMASIA,DEP.: VIAS BOLIVIA , PROCEDENCIA: BANCO UNION S.A., CHEQUE: 79, FECHA DE EMISION:26/03/2024"/>
    <m/>
    <m/>
    <m/>
    <m/>
    <m/>
    <m/>
    <n v="0"/>
    <n v="38093.39"/>
    <s v="NO_CONCILIADO"/>
    <m/>
    <m/>
  </r>
  <r>
    <x v="5"/>
    <m/>
    <x v="5"/>
    <x v="61"/>
    <s v="O21852830002"/>
    <s v="BOD"/>
    <n v="2185283"/>
    <m/>
    <s v="00548132001 DEPOSITO DE EFECTIVO, DEPOSITANTE: LUIS JAVIER PLAZA ROQUE, CONCEPTO: DEVOLUCION DEL 13% POR VIATICOS, CUENTA DE DEPOSITO: CUENTA UNICA DEL TESORO"/>
    <m/>
    <m/>
    <m/>
    <m/>
    <m/>
    <m/>
    <n v="0"/>
    <n v="59"/>
    <s v="NO_CONCILIADO"/>
    <m/>
    <m/>
  </r>
  <r>
    <x v="63"/>
    <m/>
    <x v="63"/>
    <x v="61"/>
    <s v="B21852890002"/>
    <s v="BOD"/>
    <n v="2185289"/>
    <m/>
    <s v="00572012001 DEP.DE CHEQ.AJENOS,RET.DE CAM.,CONCEPTO: DEVOLUCION DE PAGO ERRONEO EN DEMASIA,DEP.: MARCO ANTONIO MONTERO DORADO , PROCEDENCIA: BANCO UNION S.A., CHEQUE: 26441, FECHA DE EMISION:26/03/2024"/>
    <m/>
    <m/>
    <m/>
    <m/>
    <m/>
    <m/>
    <n v="0"/>
    <n v="70281.2"/>
    <s v="NO_CONCILIADO"/>
    <m/>
    <m/>
  </r>
  <r>
    <x v="64"/>
    <m/>
    <x v="64"/>
    <x v="61"/>
    <s v="B21852900002"/>
    <s v="BOD"/>
    <n v="2185290"/>
    <m/>
    <s v="00591012001 DEP.DE CHEQ.AJENOS,RET.DE CAM.,CONCEPTO: DEPÓSITOS IDENTIFICADOS FACTURACION GESTION 2023 S/G HRMT/2023-04296,DEP.: EMP. EST. DE TRANS. POR CABLE MI TELEFERICO , PROCEDENCIA: BANCO UNION S.A., CHEQUE: 3698, FECHA DE EMISION:28/03/2024"/>
    <m/>
    <m/>
    <m/>
    <m/>
    <m/>
    <m/>
    <n v="0"/>
    <n v="1156108.49"/>
    <s v="NO_CONCILIADO"/>
    <m/>
    <m/>
  </r>
  <r>
    <x v="64"/>
    <m/>
    <x v="64"/>
    <x v="61"/>
    <s v="B21852910002"/>
    <s v="BOD"/>
    <n v="2185291"/>
    <m/>
    <s v="00591012001 DEP.DE CHEQ.AJENOS,RET.DE CAM.,CONCEPTO: DEPÓSITO POR SOLICITUD FOTOCOPIAS DE ANDREA VELASCO S/G HRMT/2024-01624,DEP.: EMP. EST. DE TRANS. POR CABLE MI TELEFERICO , PROCEDENCIA: BANCO UNION S.A., CHEQUE: 3692, FECHA DE EMISION:26/03/2024"/>
    <m/>
    <m/>
    <m/>
    <m/>
    <m/>
    <m/>
    <n v="0"/>
    <n v="131.5"/>
    <s v="NO_CONCILIADO"/>
    <m/>
    <m/>
  </r>
  <r>
    <x v="36"/>
    <m/>
    <x v="36"/>
    <x v="61"/>
    <s v="B21852920002"/>
    <s v="BOD"/>
    <n v="2185292"/>
    <m/>
    <s v="00212014306 DEP.DE CHEQ.AJENOS,RET.DE CAM.,CONCEPTO: DEVOLUCION RETENCIONES A CONSULTORES DE LINEA P/NOV Y DIC,DEP.: RESP. TESORERIA , PROCEDENCIA: BANCO UNION S.A., CHEQUE: 5988, FECHA DE EMISION:28/03/2024"/>
    <m/>
    <m/>
    <m/>
    <m/>
    <m/>
    <m/>
    <n v="0"/>
    <n v="53047.19"/>
    <s v="NO_CONCILIADO"/>
    <m/>
    <m/>
  </r>
  <r>
    <x v="64"/>
    <m/>
    <x v="64"/>
    <x v="61"/>
    <s v="B21852930002"/>
    <s v="BOD"/>
    <n v="2185293"/>
    <m/>
    <s v="00591012001 DEP.DE CHEQ.AJENOS,RET.DE CAM.,CONCEPTO: DEPÓSITOS POR EJECUCION DE GARANTIA DE MARIA TORRICO S/G HRMT/2024-02273,DEP.: EMP. EST. DE TRANS. POR CABLE MI TELEFERICO , PROCEDENCIA: BANCO UNION S.A., CHEQUE: 3694, FECHA DE EMISION:26/03/2024"/>
    <m/>
    <m/>
    <m/>
    <m/>
    <m/>
    <m/>
    <n v="0"/>
    <n v="5000"/>
    <s v="NO_CONCILIADO"/>
    <m/>
    <m/>
  </r>
  <r>
    <x v="64"/>
    <m/>
    <x v="64"/>
    <x v="61"/>
    <s v="B21852940002"/>
    <s v="BOD"/>
    <n v="2185294"/>
    <m/>
    <s v="00591012001 DEP.DE CHEQ.AJENOS,RET.DE CAM.,CONCEPTO: DEPÓSITO POR EJECUCION DE GARANTIA DE PAMELA HUANCA S/G MT/2024-02131,DEP.: EMP. EST. DE TRANS. POR CABLE MI TELEFERICO , PROCEDENCIA: BANCO UNION S.A., CHEQUE: 3695, FECHA DE EMISION:26/03/2024"/>
    <m/>
    <m/>
    <m/>
    <m/>
    <m/>
    <m/>
    <n v="0"/>
    <n v="1810"/>
    <s v="NO_CONCILIADO"/>
    <m/>
    <m/>
  </r>
  <r>
    <x v="64"/>
    <m/>
    <x v="64"/>
    <x v="61"/>
    <s v="B21852950002"/>
    <s v="BOD"/>
    <n v="2185295"/>
    <m/>
    <s v="00591012001 DEP.DE CHEQ.AJENOS,RET.DE CAM.,CONCEPTO: DEPÓSITO POR EXTRAVIO DE CREDENCIALES S/G DOC. ADJ.,DEP.: EMP. EST. DE TRANS. POR CABLE MI TELEFERICO , PROCEDENCIA: BANCO UNION S.A., CHEQUE: 3696, FECHA DE EMISION:26/03/2024"/>
    <m/>
    <m/>
    <m/>
    <m/>
    <m/>
    <m/>
    <n v="0"/>
    <n v="500"/>
    <s v="NO_CONCILIADO"/>
    <m/>
    <m/>
  </r>
  <r>
    <x v="65"/>
    <m/>
    <x v="65"/>
    <x v="61"/>
    <s v="O21852970002"/>
    <s v="BOD"/>
    <n v="2185297"/>
    <m/>
    <s v="00670092001 DEPOSITO DE EFECTIVO, DEPOSITANTE: MARTIN ESPEJO GONZALES, CONCEPTO: DEVOLUCION DE FONDOS PARA VIATICO POR VIAJE, CUENTA DE DEPOSITO: CUENTA UNICA DEL TESORO"/>
    <m/>
    <m/>
    <m/>
    <m/>
    <m/>
    <m/>
    <n v="0"/>
    <n v="222"/>
    <s v="NO_CONCILIADO"/>
    <m/>
    <m/>
  </r>
  <r>
    <x v="64"/>
    <m/>
    <x v="64"/>
    <x v="61"/>
    <s v="B21852990002"/>
    <s v="BOD"/>
    <n v="2185299"/>
    <m/>
    <s v="00591012001 DEP.DE CHEQ.AJENOS,RET.DE CAM.,CONCEPTO: DEP POR PAGOS DE ALQ. DE LOCALES COM, ESP. PUBLICITARIOS 2023 S/G HRMT/2023-03938,DEP.: EMP. EST. DE TRANS. POR CABLE MI TELEFERICO"/>
    <m/>
    <m/>
    <m/>
    <m/>
    <m/>
    <m/>
    <n v="0"/>
    <n v="616814.69999999995"/>
    <s v="NO_CONCILIADO"/>
    <m/>
    <m/>
  </r>
  <r>
    <x v="20"/>
    <m/>
    <x v="20"/>
    <x v="61"/>
    <s v="O21853010002"/>
    <s v="BOD"/>
    <n v="2185301"/>
    <m/>
    <s v="00099021001 DEPOSITO DE EFECTIVO, DEPOSITANTE: ROSSMARY BARRERA VINO, CONCEPTO: PAGO CUOTA POR CONVENIO CON SENASIR, CUENTA DE DEPOSITO: CUENTA UNICA DEL TESORO"/>
    <m/>
    <m/>
    <m/>
    <m/>
    <m/>
    <m/>
    <n v="0"/>
    <n v="1097.44"/>
    <s v="NO_CONCILIADO"/>
    <m/>
    <m/>
  </r>
  <r>
    <x v="53"/>
    <m/>
    <x v="53"/>
    <x v="61"/>
    <s v="B21853020002"/>
    <s v="BOD"/>
    <n v="2185302"/>
    <m/>
    <s v="00078031108 DEP.DE CHEQ.AJENOS,RET.DE CAM.,CONCEPTO: DEVOLUCION MULTA INPROCIL SA POR RETRASO EN LA PRIMERA ENTREGA,DEP.: EEC-GNV , PROCEDENCIA: BANCO UNION S.A., CHEQUE: 289, FECHA DE EMISION:25/03/2024"/>
    <m/>
    <m/>
    <m/>
    <m/>
    <m/>
    <m/>
    <n v="0"/>
    <n v="6547.13"/>
    <s v="NO_CONCILIADO"/>
    <m/>
    <m/>
  </r>
  <r>
    <x v="3"/>
    <m/>
    <x v="3"/>
    <x v="61"/>
    <s v="O21853060002"/>
    <s v="BOD"/>
    <n v="2185306"/>
    <m/>
    <s v="00099021001 DEPOSITO DE EFECTIVO, DEPOSITANTE: JORGE NINA BERNAL, CONCEPTO: DEVOLUCION POR DOBLE PERCEPCION DE ACUERDO A CONVENIO, CUENTA DE DEPOSITO: CUENTA UNICA DEL TESORO"/>
    <m/>
    <m/>
    <m/>
    <m/>
    <m/>
    <m/>
    <n v="0"/>
    <n v="900"/>
    <s v="NO_CONCILIADO"/>
    <m/>
    <m/>
  </r>
  <r>
    <x v="66"/>
    <m/>
    <x v="66"/>
    <x v="61"/>
    <s v="B21853170002"/>
    <s v="BOD"/>
    <n v="2185317"/>
    <m/>
    <s v="00254014101 DEP.DE CHEQ.AJENOS,RET.DE CAM.,CONCEPTO: TRANSFERENCIA DE RECURSOS GAM VILLA ALCALA,DEP.: INSTITUTO DEL SEGURO AGRARIO , PROCEDENCIA: BANCO UNION S.A., CHEQUE: 2464, FECHA DE EMISION:21/03/2024"/>
    <m/>
    <m/>
    <m/>
    <m/>
    <m/>
    <m/>
    <n v="0"/>
    <n v="58987"/>
    <s v="NO_CONCILIADO"/>
    <m/>
    <m/>
  </r>
  <r>
    <x v="66"/>
    <m/>
    <x v="66"/>
    <x v="61"/>
    <s v="B21853180002"/>
    <s v="BOD"/>
    <n v="2185318"/>
    <m/>
    <s v="00254014101 DEP.DE CHEQ.AJENOS,RET.DE CAM.,CONCEPTO: TRANSFERENCIA DE RECURSO GAM SOPACHUY,DEP.: INSTITUTO DEL SEGURO AGRARIO , PROCEDENCIA: BANCO UNION S.A., CHEQUE: 2463, FECHA DE EMISION:21/03/2024"/>
    <m/>
    <m/>
    <m/>
    <m/>
    <m/>
    <m/>
    <n v="0"/>
    <n v="102302"/>
    <s v="NO_CONCILIADO"/>
    <m/>
    <m/>
  </r>
  <r>
    <x v="66"/>
    <m/>
    <x v="66"/>
    <x v="61"/>
    <s v="B21853200002"/>
    <s v="BOD"/>
    <n v="2185320"/>
    <m/>
    <s v="00254014101 DEP.DE CHEQ.AJENOS,RET.DE CAM.,CONCEPTO: TRANSFERENCIA DE RECURSOS GAM ICLA,DEP.: INSTITUTO DEL SEGURO AGRARIO , PROCEDENCIA: BANCO UNION S.A., CHEQUE: 2462, FECHA DE EMISION:21/03/2024"/>
    <m/>
    <m/>
    <m/>
    <m/>
    <m/>
    <m/>
    <n v="0"/>
    <n v="70019"/>
    <s v="NO_CONCILIADO"/>
    <m/>
    <m/>
  </r>
  <r>
    <x v="66"/>
    <m/>
    <x v="66"/>
    <x v="61"/>
    <s v="B21853220002"/>
    <s v="BOD"/>
    <n v="2185322"/>
    <m/>
    <s v="00254014101 DEP.DE CHEQ.AJENOS,RET.DE CAM.,CONCEPTO: TRANSFERENCIA DE RECURSOS GAM TARVITA (VILLA ORIAS),DEP.: INSTITUTO DEL SEGURO AGRARIO , PROCEDENCIA: BANCO UNION S.A., CHEQUE: 2461, FECHA DE EMISION:21/03/2024"/>
    <m/>
    <m/>
    <m/>
    <m/>
    <m/>
    <m/>
    <n v="0"/>
    <n v="95171"/>
    <s v="NO_CONCILIADO"/>
    <m/>
    <m/>
  </r>
  <r>
    <x v="66"/>
    <m/>
    <x v="66"/>
    <x v="61"/>
    <s v="B21853230002"/>
    <s v="BOD"/>
    <n v="2185323"/>
    <m/>
    <s v="00254014101 DEP.DE CHEQ.AJENOS,RET.DE CAM.,CONCEPTO: TRANSFERENCIA DE RECURSOS GAM VILLA  AZURDUY,DEP.: INSTITUTO DEL SEGURO AGRARIO , PROCEDENCIA: BANCO UNION S.A., CHEQUE: 2460, FECHA DE EMISION:21/03/2024"/>
    <m/>
    <m/>
    <m/>
    <m/>
    <m/>
    <m/>
    <n v="0"/>
    <n v="170775"/>
    <s v="NO_CONCILIADO"/>
    <m/>
    <m/>
  </r>
  <r>
    <x v="66"/>
    <m/>
    <x v="66"/>
    <x v="61"/>
    <s v="B21853240002"/>
    <s v="BOD"/>
    <n v="2185324"/>
    <m/>
    <s v="00254014101 DEP.DE CHEQ.AJENOS,RET.DE CAM.,CONCEPTO: TRANSFERENCIA DE RECURSOS GAM POROMA,DEP.: INSTITUTO DEL SEGURO AGRARIO , PROCEDENCIA: BANCO UNION S.A., CHEQUE: 2459, FECHA DE EMISION:21/03/2024"/>
    <m/>
    <m/>
    <m/>
    <m/>
    <m/>
    <m/>
    <n v="0"/>
    <n v="128103"/>
    <s v="NO_CONCILIADO"/>
    <m/>
    <m/>
  </r>
  <r>
    <x v="66"/>
    <m/>
    <x v="66"/>
    <x v="61"/>
    <s v="B21853250002"/>
    <s v="BOD"/>
    <n v="2185325"/>
    <m/>
    <s v="00254014101 DEP.DE CHEQ.AJENOS,RET.DE CAM.,CONCEPTO: TRANSFERENCIA DE RECURSOS GAM YOTALA,DEP.: INSTITUTO DEL SEGURO AGRARIO , PROCEDENCIA: BANCO UNION S.A., CHEQUE: 2458, FECHA DE EMISION:21/03/2024"/>
    <m/>
    <m/>
    <m/>
    <m/>
    <m/>
    <m/>
    <n v="0"/>
    <n v="35654"/>
    <s v="NO_CONCILIADO"/>
    <m/>
    <m/>
  </r>
  <r>
    <x v="66"/>
    <m/>
    <x v="66"/>
    <x v="61"/>
    <s v="B21853260002"/>
    <s v="BOD"/>
    <n v="2185326"/>
    <m/>
    <s v="00254014101 DEP.DE CHEQ.AJENOS,RET.DE CAM.,CONCEPTO: TRANSFERENCIA DE RECURSOS GAM - SUCRE,DEP.: INSTITUTO DEL SEGURO AGRARIO , PROCEDENCIA: BANCO UNION S.A., CHEQUE: 2457, FECHA DE EMISION:21/03/2024"/>
    <m/>
    <m/>
    <m/>
    <m/>
    <m/>
    <m/>
    <n v="0"/>
    <n v="149961"/>
    <s v="NO_CONCILIADO"/>
    <m/>
    <m/>
  </r>
  <r>
    <x v="66"/>
    <m/>
    <x v="66"/>
    <x v="61"/>
    <s v="B21853280002"/>
    <s v="BOD"/>
    <n v="2185328"/>
    <m/>
    <s v="00254014202 DEP.DE CHEQ.AJENOS,RET.DE CAM.,CONCEPTO: TRANSFERENCIA DE RECURSOS GAM MACHACAMARCA,DEP.: INSTITUTO DEL SEGURO AGRARIO , PROCEDENCIA: BANCO UNION S.A., CHEQUE: 2528, FECHA DE EMISION:25/03/2024"/>
    <m/>
    <m/>
    <m/>
    <m/>
    <m/>
    <m/>
    <n v="0"/>
    <n v="27522"/>
    <s v="NO_CONCILIADO"/>
    <m/>
    <m/>
  </r>
  <r>
    <x v="66"/>
    <m/>
    <x v="66"/>
    <x v="61"/>
    <s v="B21853310002"/>
    <s v="BOD"/>
    <n v="2185331"/>
    <m/>
    <s v="00254014101 DEP.DE CHEQ.AJENOS,RET.DE CAM.,CONCEPTO: TRANSFERENCIA DE RECURSOS GAM SICA SICA,DEP.: INSTITUTO DEL SEGURO AGRARIO , PROCEDENCIA: BANCO UNION S.A., CHEQUE: 2527, FECHA DE EMISION:25/03/2024"/>
    <m/>
    <m/>
    <m/>
    <m/>
    <m/>
    <m/>
    <n v="0"/>
    <n v="97698"/>
    <s v="NO_CONCILIADO"/>
    <m/>
    <m/>
  </r>
  <r>
    <x v="66"/>
    <m/>
    <x v="66"/>
    <x v="61"/>
    <s v="B21853320002"/>
    <s v="BOD"/>
    <n v="2185332"/>
    <m/>
    <s v="00254014101 DEP.DE CHEQ.AJENOS,RET.DE CAM.,CONCEPTO: TRANSFERENCIA DE RECURSOS GAM AYATA,DEP.: INSTITUTO DEL SEGURO AGRARIO , PROCEDENCIA: BANCO UNION S.A., CHEQUE: 2526, FECHA DE EMISION:25/03/2024"/>
    <m/>
    <m/>
    <m/>
    <m/>
    <m/>
    <m/>
    <n v="0"/>
    <n v="11530"/>
    <s v="NO_CONCILIADO"/>
    <m/>
    <m/>
  </r>
  <r>
    <x v="66"/>
    <m/>
    <x v="66"/>
    <x v="61"/>
    <s v="B21853330002"/>
    <s v="BOD"/>
    <n v="2185333"/>
    <m/>
    <s v="00254014101 DEP.DE CHEQ.AJENOS,RET.DE CAM.,CONCEPTO: TRANSFERENCIA DE RECURSOS GAM SANTIAGO DE MACHACA,DEP.: INSTITUTO DEL SEGURO AGRARIO , PROCEDENCIA: BANCO UNION S.A., CHEQUE: 2525, FECHA DE EMISION:25/03/2024"/>
    <m/>
    <m/>
    <m/>
    <m/>
    <m/>
    <m/>
    <n v="0"/>
    <n v="5875"/>
    <s v="NO_CONCILIADO"/>
    <m/>
    <m/>
  </r>
  <r>
    <x v="66"/>
    <m/>
    <x v="66"/>
    <x v="61"/>
    <s v="B21853350002"/>
    <s v="BOD"/>
    <n v="2185335"/>
    <m/>
    <s v="00254014101 DEP.DE CHEQ.AJENOS,RET.DE CAM.,CONCEPTO: TRANSFERENCIA DE RECURSOS GAM ESMERALDA,DEP.: INSTITUTO DEL SEGURO AGRARIO , PROCEDENCIA: BANCO UNION S.A., CHEQUE: 2524, FECHA DE EMISION:25/03/2024"/>
    <m/>
    <m/>
    <m/>
    <m/>
    <m/>
    <m/>
    <n v="0"/>
    <n v="1547"/>
    <s v="NO_CONCILIADO"/>
    <m/>
    <m/>
  </r>
  <r>
    <x v="66"/>
    <m/>
    <x v="66"/>
    <x v="61"/>
    <s v="B21853370002"/>
    <s v="BOD"/>
    <n v="2185337"/>
    <m/>
    <s v="00254014101 DEP.DE CHEQ.AJENOS,RET.DE CAM.,CONCEPTO: TRANSFERENCIA DE RECURSOS GAM SUCRE,DEP.: INSTITUTO DEL SEGURO AGRARIO , PROCEDENCIA: BANCO UNION S.A., CHEQUE: 2523, FECHA DE EMISION:25/03/2024"/>
    <m/>
    <m/>
    <m/>
    <m/>
    <m/>
    <m/>
    <n v="0"/>
    <n v="76810"/>
    <s v="NO_CONCILIADO"/>
    <m/>
    <m/>
  </r>
  <r>
    <x v="66"/>
    <m/>
    <x v="66"/>
    <x v="61"/>
    <s v="B21853390002"/>
    <s v="BOD"/>
    <n v="2185339"/>
    <m/>
    <s v="00254014101 DEP.DE CHEQ.AJENOS,RET.DE CAM.,CONCEPTO: TRANSFERENCIA DE RECURSOS GAM COLOMI,DEP.: INSTITUTO DEL SEGURO AGRARIO , PROCEDENCIA: BANCO UNION S.A., CHEQUE: 2522, FECHA DE EMISION:25/03/2024"/>
    <m/>
    <m/>
    <m/>
    <m/>
    <m/>
    <m/>
    <n v="0"/>
    <n v="1982"/>
    <s v="NO_CONCILIADO"/>
    <m/>
    <m/>
  </r>
  <r>
    <x v="66"/>
    <m/>
    <x v="66"/>
    <x v="61"/>
    <s v="B21853410002"/>
    <s v="BOD"/>
    <n v="2185341"/>
    <m/>
    <s v="00254014101 DEP.DE CHEQ.AJENOS,RET.DE CAM.,CONCEPTO: TRANSFERENCIA DE RECURSOS GAM MOCOMOCO,DEP.: INSTITUTO DEL SEGURO AGRARIO , PROCEDENCIA: BANCO UNION S.A., CHEQUE: 2521, FECHA DE EMISION:25/03/2024"/>
    <m/>
    <m/>
    <m/>
    <m/>
    <m/>
    <m/>
    <n v="0"/>
    <n v="42544"/>
    <s v="NO_CONCILIADO"/>
    <m/>
    <m/>
  </r>
  <r>
    <x v="66"/>
    <m/>
    <x v="66"/>
    <x v="61"/>
    <s v="B21853430002"/>
    <s v="BOD"/>
    <n v="2185343"/>
    <m/>
    <s v="00254014101 DEP.DE CHEQ.AJENOS,RET.DE CAM.,CONCEPTO: TRANSFERENCIA DE RECURSOS GAM CHUMA,DEP.: INSTITUTO DEL SEGURO AGRARIO , PROCEDENCIA: BANCO UNION S.A., CHEQUE: 2520, FECHA DE EMISION:25/03/2024"/>
    <m/>
    <m/>
    <m/>
    <m/>
    <m/>
    <m/>
    <n v="0"/>
    <n v="49596"/>
    <s v="NO_CONCILIADO"/>
    <m/>
    <m/>
  </r>
  <r>
    <x v="66"/>
    <m/>
    <x v="66"/>
    <x v="61"/>
    <s v="B21853450002"/>
    <s v="BOD"/>
    <n v="2185345"/>
    <m/>
    <s v="00254014101 DEP.DE CHEQ.AJENOS,RET.DE CAM.,CONCEPTO: TRANSFERENCIA DE RECURSOS GAM EUCALIPTUS,DEP.: INSTITUTO DEL SEGURO AGRARIO , PROCEDENCIA: BANCO UNION S.A., CHEQUE: 2519, FECHA DE EMISION:25/03/2024"/>
    <m/>
    <m/>
    <m/>
    <m/>
    <m/>
    <m/>
    <n v="0"/>
    <n v="70356"/>
    <s v="NO_CONCILIADO"/>
    <m/>
    <m/>
  </r>
  <r>
    <x v="66"/>
    <m/>
    <x v="66"/>
    <x v="61"/>
    <s v="B21853460002"/>
    <s v="BOD"/>
    <n v="2185346"/>
    <m/>
    <s v="00254014202 DEP.DE CHEQ.AJENOS,RET.DE CAM.,CONCEPTO: TRANSFERENCIA DE RECURSOS GAM YUNCHARA,DEP.: INSTITUTO DEL SEGURO AGRARIO , PROCEDENCIA: BANCO UNION S.A., CHEQUE: 2516, FECHA DE EMISION:25/03/2024"/>
    <m/>
    <m/>
    <m/>
    <m/>
    <m/>
    <m/>
    <n v="0"/>
    <n v="4116"/>
    <s v="NO_CONCILIADO"/>
    <m/>
    <m/>
  </r>
  <r>
    <x v="66"/>
    <m/>
    <x v="66"/>
    <x v="61"/>
    <s v="B21853480002"/>
    <s v="BOD"/>
    <n v="2185348"/>
    <m/>
    <s v="00254014101 DEP.DE CHEQ.AJENOS,RET.DE CAM.,CONCEPTO: TRANSFERENCIA DE RECURSOS GAM CURAHUARA DE CARANGAS,DEP.: INSTITUTO DEL SEGURO AGRARIO , PROCEDENCIA: BANCO UNION S.A., CHEQUE: 2515, FECHA DE EMISION:25/03/2024"/>
    <m/>
    <m/>
    <m/>
    <m/>
    <m/>
    <m/>
    <n v="0"/>
    <n v="7533"/>
    <s v="NO_CONCILIADO"/>
    <m/>
    <m/>
  </r>
  <r>
    <x v="66"/>
    <m/>
    <x v="66"/>
    <x v="61"/>
    <s v="B21853490002"/>
    <s v="BOD"/>
    <n v="2185349"/>
    <m/>
    <s v="00254014101 DEP.DE CHEQ.AJENOS,RET.DE CAM.,CONCEPTO: TRANSFERENCIA DE RECURSOS GAM EL CHORO,DEP.: INSTITUTO DEL SEGURO AGRARIO , PROCEDENCIA: BANCO UNION S.A., CHEQUE: 2514, FECHA DE EMISION:25/03/2024"/>
    <m/>
    <m/>
    <m/>
    <m/>
    <m/>
    <m/>
    <n v="0"/>
    <n v="56669"/>
    <s v="NO_CONCILIADO"/>
    <m/>
    <m/>
  </r>
  <r>
    <x v="66"/>
    <m/>
    <x v="66"/>
    <x v="61"/>
    <s v="B21853500002"/>
    <s v="BOD"/>
    <n v="2185350"/>
    <m/>
    <s v="00254014101 DEP.DE CHEQ.AJENOS,RET.DE CAM.,CONCEPTO: TRANSFERENCIA DE RECURSOS GAM HUARINA,DEP.: INSTITUTO DEL SEGURO AGRARIO , PROCEDENCIA: BANCO UNION S.A., CHEQUE: 2513, FECHA DE EMISION:25/03/2024"/>
    <m/>
    <m/>
    <m/>
    <m/>
    <m/>
    <m/>
    <n v="0"/>
    <n v="19891"/>
    <s v="NO_CONCILIADO"/>
    <m/>
    <m/>
  </r>
  <r>
    <x v="66"/>
    <m/>
    <x v="66"/>
    <x v="61"/>
    <s v="B21853520002"/>
    <s v="BOD"/>
    <n v="2185352"/>
    <m/>
    <s v="00254014202 DEP.DE CHEQ.AJENOS,RET.DE CAM.,CONCEPTO: TRANSFERENCIA DE RECURSOS GAM LLALLAGUA,DEP.: INSTITUTO DEL SEGURO AGRARIO , PROCEDENCIA: BANCO UNION S.A., CHEQUE: 2512, FECHA DE EMISION:25/03/2024"/>
    <m/>
    <m/>
    <m/>
    <m/>
    <m/>
    <m/>
    <n v="0"/>
    <n v="210999"/>
    <s v="NO_CONCILIADO"/>
    <m/>
    <m/>
  </r>
  <r>
    <x v="66"/>
    <m/>
    <x v="66"/>
    <x v="61"/>
    <s v="B21853540002"/>
    <s v="BOD"/>
    <n v="2185354"/>
    <m/>
    <s v="00254014202 DEP.DE CHEQ.AJENOS,RET.DE CAM.,CONCEPTO: TRANSFERENCIA DE RECURSOS GAM SANTIAGO DE HUATA,DEP.: INSTITUTO DEL SEGURO AGRARIO , PROCEDENCIA: BANCO UNION S.A., CHEQUE: 2511, FECHA DE EMISION:25/03/2024"/>
    <m/>
    <m/>
    <m/>
    <m/>
    <m/>
    <m/>
    <n v="0"/>
    <n v="9438"/>
    <s v="NO_CONCILIADO"/>
    <m/>
    <m/>
  </r>
  <r>
    <x v="66"/>
    <m/>
    <x v="66"/>
    <x v="61"/>
    <s v="B21853560002"/>
    <s v="BOD"/>
    <n v="2185356"/>
    <m/>
    <s v="00254014101 DEP.DE CHEQ.AJENOS,RET.DE CAM.,CONCEPTO: TRANSFERENCIA DE RECURSOS GAIOC NACION ORIGINARIA URUCHIPAYA,DEP.: INSTITUTO DEL SEGURO AGRARIO , PROCEDENCIA: BANCO UNION S.A., CHEQUE: 2510, FECHA DE EMISION:25/03/2024"/>
    <m/>
    <m/>
    <m/>
    <m/>
    <m/>
    <m/>
    <n v="0"/>
    <n v="7693"/>
    <s v="NO_CONCILIADO"/>
    <m/>
    <m/>
  </r>
  <r>
    <x v="2"/>
    <m/>
    <x v="2"/>
    <x v="61"/>
    <s v="O21853570002"/>
    <s v="BOD"/>
    <n v="2185357"/>
    <m/>
    <s v="00015011108 DEPOSITO DE EFECTIVO, DEPOSITANTE: JUBILADOS BANCA PRIVADA, CONCEPTO: PAGO SERVICIO DE AGUA POTABLE 20% FACTURA MARZO, CUENTA DE DEPOSITO: CUENTA UNICA DEL TESORO"/>
    <m/>
    <m/>
    <m/>
    <m/>
    <m/>
    <m/>
    <n v="0"/>
    <n v="269.48"/>
    <s v="NO_CONCILIADO"/>
    <m/>
    <m/>
  </r>
  <r>
    <x v="66"/>
    <m/>
    <x v="66"/>
    <x v="61"/>
    <s v="B21853580002"/>
    <s v="BOD"/>
    <n v="2185358"/>
    <m/>
    <s v="00254014101 DEP.DE CHEQ.AJENOS,RET.DE CAM.,CONCEPTO: TRANSFERENCIA DE RECURSOS GAM URUBICHA,DEP.: INSTITUTO DEL SEGURO AGRARIO , PROCEDENCIA: BANCO UNION S.A., CHEQUE: 2509, FECHA DE EMISION:25/03/2024"/>
    <m/>
    <m/>
    <m/>
    <m/>
    <m/>
    <m/>
    <n v="0"/>
    <n v="2446"/>
    <s v="NO_CONCILIADO"/>
    <m/>
    <m/>
  </r>
  <r>
    <x v="65"/>
    <m/>
    <x v="65"/>
    <x v="61"/>
    <s v="B21853590002"/>
    <s v="BOD"/>
    <n v="2185359"/>
    <m/>
    <s v="00670012003 DEP.DE CHEQ.AJENOS,RET.DE CAM.,CONCEPTO: EJECUCION DE BOLETA DE GARANTIA DATAFLEX-INCUMPLIMIENTO DE CONTRATO TED BENI,DEP.: DATAFLEX , PROCEDENCIA: BANCO UNION S.A., CHEQUE: 3003, FECHA DE EMISION:26/03/2024"/>
    <m/>
    <m/>
    <m/>
    <m/>
    <m/>
    <m/>
    <n v="0"/>
    <n v="41295"/>
    <s v="NO_CONCILIADO"/>
    <m/>
    <m/>
  </r>
  <r>
    <x v="66"/>
    <m/>
    <x v="66"/>
    <x v="61"/>
    <s v="B21853610002"/>
    <s v="BOD"/>
    <n v="2185361"/>
    <m/>
    <s v="00254014101 DEP.DE CHEQ.AJENOS,RET.DE CAM.,CONCEPTO: TRANSFERENCIA DE RECURSOS GAM PUERTO QUIJARRO,DEP.: INSTITUTO DEL SEGURO AGRARIO , PROCEDENCIA: BANCO UNION S.A., CHEQUE: 2508, FECHA DE EMISION:25/03/2024"/>
    <m/>
    <m/>
    <m/>
    <m/>
    <m/>
    <m/>
    <n v="0"/>
    <n v="1054"/>
    <s v="NO_CONCILIADO"/>
    <m/>
    <m/>
  </r>
  <r>
    <x v="66"/>
    <m/>
    <x v="66"/>
    <x v="61"/>
    <s v="B21853620002"/>
    <s v="BOD"/>
    <n v="2185362"/>
    <m/>
    <s v="00254014101 DEP.DE CHEQ.AJENOS,RET.DE CAM.,CONCEPTO: TRANSFERENCIA DE RECURSOS GAM COMARAPA,DEP.: INSTITUTO DEL SEGURO AGRARIO , PROCEDENCIA: BANCO UNION S.A., CHEQUE: 2506, FECHA DE EMISION:25/03/2024"/>
    <m/>
    <m/>
    <m/>
    <m/>
    <m/>
    <m/>
    <n v="0"/>
    <n v="3581"/>
    <s v="NO_CONCILIADO"/>
    <m/>
    <m/>
  </r>
  <r>
    <x v="66"/>
    <m/>
    <x v="66"/>
    <x v="61"/>
    <s v="B21853650002"/>
    <s v="BOD"/>
    <n v="2185365"/>
    <m/>
    <s v="00254014101 DEP.DE CHEQ.AJENOS,RET.DE CAM.,CONCEPTO: TRANSFERENCIA DE RECURSOS GAM EL TRIGAL,DEP.: INSTITUTO DEL SEGURO AGRARIO , PROCEDENCIA: BANCO UNION S.A., CHEQUE: 2504, FECHA DE EMISION:25/03/2024"/>
    <m/>
    <m/>
    <m/>
    <m/>
    <m/>
    <m/>
    <n v="0"/>
    <n v="10294"/>
    <s v="NO_CONCILIADO"/>
    <m/>
    <m/>
  </r>
  <r>
    <x v="66"/>
    <m/>
    <x v="66"/>
    <x v="61"/>
    <s v="B21853670002"/>
    <s v="BOD"/>
    <n v="2185367"/>
    <m/>
    <s v="00254014101 DEP.DE CHEQ.AJENOS,RET.DE CAM.,CONCEPTO: TRANSFERENCIA DE RECURSOS GAM SAN RAFAEL,DEP.: INSTITUTO DEL SEGURO AGRARIO , PROCEDENCIA: BANCO UNION S.A., CHEQUE: 2503, FECHA DE EMISION:25/03/2024"/>
    <m/>
    <m/>
    <m/>
    <m/>
    <m/>
    <m/>
    <n v="0"/>
    <n v="3158"/>
    <s v="NO_CONCILIADO"/>
    <m/>
    <m/>
  </r>
  <r>
    <x v="3"/>
    <m/>
    <x v="3"/>
    <x v="61"/>
    <s v="O21853680002"/>
    <s v="BOD"/>
    <n v="2185368"/>
    <m/>
    <s v="00099021001 DEPOSITO DE EFECTIVO, DEPOSITANTE: MARIA BEATRIZ AMALIA HENRY BAZZOLI DE PAZ, CONCEPTO: DEVOLUCION DE COBRO POSTERIOR FALLECIMIENTO, CUENTA DE DEPOSITO: CUENTA UNICA DEL TESORO"/>
    <m/>
    <m/>
    <m/>
    <m/>
    <m/>
    <m/>
    <n v="0"/>
    <n v="15568.84"/>
    <s v="NO_CONCILIADO"/>
    <m/>
    <m/>
  </r>
  <r>
    <x v="66"/>
    <m/>
    <x v="66"/>
    <x v="61"/>
    <s v="B21853700002"/>
    <s v="BOD"/>
    <n v="2185370"/>
    <m/>
    <s v="00254014101 DEP.DE CHEQ.AJENOS,RET.DE CAM.,CONCEPTO: TRANSFERENCIA DE RECURSOS GAM ENTRE RIOS,DEP.: INSTITUTO DEL SEGURO AGRARIO , PROCEDENCIA: BANCO UNION S.A., CHEQUE: 2502, FECHA DE EMISION:25/03/2024"/>
    <m/>
    <m/>
    <m/>
    <m/>
    <m/>
    <m/>
    <n v="0"/>
    <n v="58889"/>
    <s v="NO_CONCILIADO"/>
    <m/>
    <m/>
  </r>
  <r>
    <x v="66"/>
    <m/>
    <x v="66"/>
    <x v="61"/>
    <s v="B21853710002"/>
    <s v="BOD"/>
    <n v="2185371"/>
    <m/>
    <s v="00254014101 DEP.DE CHEQ.AJENOS,RET.DE CAM.,CONCEPTO: TRANSFERENCIA DE RECURSOS GAM EL PUENTE,DEP.: INSTITUTO DEL SEGURO AGRARIO , PROCEDENCIA: BANCO UNION S.A., CHEQUE: 2501, FECHA DE EMISION:25/03/2024"/>
    <m/>
    <m/>
    <m/>
    <m/>
    <m/>
    <m/>
    <n v="0"/>
    <n v="119055"/>
    <s v="NO_CONCILIADO"/>
    <m/>
    <m/>
  </r>
  <r>
    <x v="66"/>
    <m/>
    <x v="66"/>
    <x v="61"/>
    <s v="B21853720002"/>
    <s v="BOD"/>
    <n v="2185372"/>
    <m/>
    <s v="00254014101 DEP.DE CHEQ.AJENOS,RET.DE CAM.,CONCEPTO: TRANSFERENCIA DE RECURSOS GAM YUNCHARA,DEP.: INSTITUTO DEL SEGURO AGRARIO , PROCEDENCIA: BANCO UNION S.A., CHEQUE: 2500, FECHA DE EMISION:25/03/2024"/>
    <m/>
    <m/>
    <m/>
    <m/>
    <m/>
    <m/>
    <n v="0"/>
    <n v="43271"/>
    <s v="NO_CONCILIADO"/>
    <m/>
    <m/>
  </r>
  <r>
    <x v="66"/>
    <m/>
    <x v="66"/>
    <x v="61"/>
    <s v="B21853740002"/>
    <s v="BOD"/>
    <n v="2185374"/>
    <m/>
    <s v="00254014101 DEP.DE CHEQ.AJENOS,RET.DE CAM.,CONCEPTO: TRANSFERENCIA DE RECURSOS GAM CKOCHAS,DEP.: INSTITUTO DEL SEGURO AGRARIO , PROCEDENCIA: BANCO UNION S.A., CHEQUE: 2499, FECHA DE EMISION:25/03/2024"/>
    <m/>
    <m/>
    <m/>
    <m/>
    <m/>
    <m/>
    <n v="0"/>
    <n v="136683"/>
    <s v="NO_CONCILIADO"/>
    <m/>
    <m/>
  </r>
  <r>
    <x v="66"/>
    <m/>
    <x v="66"/>
    <x v="61"/>
    <s v="B21853790002"/>
    <s v="BOD"/>
    <n v="2185379"/>
    <m/>
    <s v="00254014101 DEP.DE CHEQ.AJENOS,RET.DE CAM.,CONCEPTO: TRANSFERENCIA DE RECURSOS GAM PUNA (VILLA TALAVERA),DEP.: INSTITUTO DEL SEGURO AGRARIO , PROCEDENCIA: BANCO UNION S.A., CHEQUE: 2498, FECHA DE EMISION:25/03/2024"/>
    <m/>
    <m/>
    <m/>
    <m/>
    <m/>
    <m/>
    <n v="0"/>
    <n v="137123"/>
    <s v="NO_CONCILIADO"/>
    <m/>
    <m/>
  </r>
  <r>
    <x v="66"/>
    <m/>
    <x v="66"/>
    <x v="61"/>
    <s v="B21853840002"/>
    <s v="BOD"/>
    <n v="2185384"/>
    <m/>
    <s v="00254014101 DEP.DE CHEQ.AJENOS,RET.DE CAM.,CONCEPTO: TRANSFERENCIA DE RECURSOS GAM CARI PUTO,DEP.: INSTITUTO DEL SEGURO AGRARIO , PROCEDENCIA: BANCO UNION S.A., CHEQUE: 2497, FECHA DE EMISION:25/03/2024"/>
    <m/>
    <m/>
    <m/>
    <m/>
    <m/>
    <m/>
    <n v="0"/>
    <n v="50473"/>
    <s v="NO_CONCILIADO"/>
    <m/>
    <m/>
  </r>
  <r>
    <x v="66"/>
    <m/>
    <x v="66"/>
    <x v="61"/>
    <s v="B21853850002"/>
    <s v="BOD"/>
    <n v="2185385"/>
    <m/>
    <s v="00254014101 DEP.DE CHEQ.AJENOS,RET.DE CAM.,CONCEPTO: TRANSFERENCIA DE RECURSOS GAM SACACA (VILLA DE SACA SACA),DEP.: INSTITUTO DEL SEGURO AGRARIO , PROCEDENCIA: BANCO UNION S.A., CHEQUE: 2496, FECHA DE EMISION:25/03/2024"/>
    <m/>
    <m/>
    <m/>
    <m/>
    <m/>
    <m/>
    <n v="0"/>
    <n v="84703"/>
    <s v="NO_CONCILIADO"/>
    <m/>
    <m/>
  </r>
  <r>
    <x v="66"/>
    <m/>
    <x v="66"/>
    <x v="61"/>
    <s v="B21853880002"/>
    <s v="BOD"/>
    <n v="2185388"/>
    <m/>
    <s v="00254014101 DEP.DE CHEQ.AJENOS,RET.DE CAM.,CONCEPTO: TRANSFERENCIA DE RECURSOS GAM COLCHA ¨K¨ (VILLA MARTIN),DEP.: INSTITUTO DEL SEGURO AGRARIO , PROCEDENCIA: BANCO UNION S.A., CHEQUE: 2495, FECHA DE EMISION:25/03/2024"/>
    <m/>
    <m/>
    <m/>
    <m/>
    <m/>
    <m/>
    <n v="0"/>
    <n v="43571"/>
    <s v="NO_CONCILIADO"/>
    <m/>
    <m/>
  </r>
  <r>
    <x v="66"/>
    <m/>
    <x v="66"/>
    <x v="61"/>
    <s v="B21853890002"/>
    <s v="BOD"/>
    <n v="2185389"/>
    <m/>
    <s v="00254014101 DEP.DE CHEQ.AJENOS,RET.DE CAM.,CONCEPTO: TRANSFERENCIA DE RECURSOS GAM COTAGAITA,DEP.: INSTITUTO DEL SEGURO AGRARIO , PROCEDENCIA: BANCO UNION S.A., CHEQUE: 2494, FECHA DE EMISION:25/03/2024"/>
    <m/>
    <m/>
    <m/>
    <m/>
    <m/>
    <m/>
    <n v="0"/>
    <n v="74383"/>
    <s v="NO_CONCILIADO"/>
    <m/>
    <m/>
  </r>
  <r>
    <x v="66"/>
    <m/>
    <x v="66"/>
    <x v="61"/>
    <s v="B21853900002"/>
    <s v="BOD"/>
    <n v="2185390"/>
    <m/>
    <s v="00254014101 DEP.DE CHEQ.AJENOS,RET.DE CAM.,CONCEPTO: TRANSFERENCIA DE RECURSOS GAM POCOATA,DEP.: INSTITUTO DEL SEGURO AGRARIO , PROCEDENCIA: BANCO UNION S.A., CHEQUE: 2493, FECHA DE EMISION:25/03/2024"/>
    <m/>
    <m/>
    <m/>
    <m/>
    <m/>
    <m/>
    <n v="0"/>
    <n v="133429"/>
    <s v="NO_CONCILIADO"/>
    <m/>
    <m/>
  </r>
  <r>
    <x v="66"/>
    <m/>
    <x v="66"/>
    <x v="61"/>
    <s v="B21853920002"/>
    <s v="BOD"/>
    <n v="2185392"/>
    <m/>
    <s v="00254014101 DEP.DE CHEQ.AJENOS,RET.DE CAM.,CONCEPTO: TRANSFERENCIA DE RECURSOS GAM RAVELO,DEP.: INSTITUTO DEL SEGURO AGRARIO , PROCEDENCIA: BANCO UNION S.A., CHEQUE: 2492, FECHA DE EMISION:25/03/2024"/>
    <m/>
    <m/>
    <m/>
    <m/>
    <m/>
    <m/>
    <n v="0"/>
    <n v="95567"/>
    <s v="NO_CONCILIADO"/>
    <m/>
    <m/>
  </r>
  <r>
    <x v="66"/>
    <m/>
    <x v="66"/>
    <x v="61"/>
    <s v="B21853940002"/>
    <s v="BOD"/>
    <n v="2185394"/>
    <m/>
    <s v="00254014101 DEP.DE CHEQ.AJENOS,RET.DE CAM.,CONCEPTO: TRANSFERENCIA DE RECURSOS GAM BETANZOS,DEP.: INSTITUTO DEL SEGURO AGRARIO , PROCEDENCIA: BANCO UNION S.A., CHEQUE: 2491, FECHA DE EMISION:25/03/2024"/>
    <m/>
    <m/>
    <m/>
    <m/>
    <m/>
    <m/>
    <n v="0"/>
    <n v="218233"/>
    <s v="NO_CONCILIADO"/>
    <m/>
    <m/>
  </r>
  <r>
    <x v="66"/>
    <m/>
    <x v="66"/>
    <x v="61"/>
    <s v="B21853970002"/>
    <s v="BOD"/>
    <n v="2185397"/>
    <m/>
    <s v="00254014101 DEP.DE CHEQ.AJENOS,RET.DE CAM.,CONCEPTO: TRANSFERENCIA DE RECURSOS GAM CHAYANTA,DEP.: INSTITUTO DEL SEGURO AGRARIO , PROCEDENCIA: BANCO UNION S.A., CHEQUE: 2490, FECHA DE EMISION:25/03/2024"/>
    <m/>
    <m/>
    <m/>
    <m/>
    <m/>
    <m/>
    <n v="0"/>
    <n v="105569"/>
    <s v="NO_CONCILIADO"/>
    <m/>
    <m/>
  </r>
  <r>
    <x v="66"/>
    <m/>
    <x v="66"/>
    <x v="61"/>
    <s v="B21853980002"/>
    <s v="BOD"/>
    <n v="2185398"/>
    <m/>
    <s v="00254014101 DEP.DE CHEQ.AJENOS,RET.DE CAM.,CONCEPTO: TRANSFERENCIA DE RECURSOS GAM URMIRI,DEP.: INSTITUTO DEL SEGURO AGRARIO , PROCEDENCIA: BANCO UNION S.A., CHEQUE: 2489, FECHA DE EMISION:25/03/2024"/>
    <m/>
    <m/>
    <m/>
    <m/>
    <m/>
    <m/>
    <n v="0"/>
    <n v="29607"/>
    <s v="NO_CONCILIADO"/>
    <m/>
    <m/>
  </r>
  <r>
    <x v="33"/>
    <m/>
    <x v="33"/>
    <x v="61"/>
    <s v="O21854060002"/>
    <s v="BOD"/>
    <n v="2185406"/>
    <m/>
    <s v="00526012001 DEPOSITO DE EFECTIVO, DEPOSITANTE: BOLIVIA TV-MONICA MERIDA VELASQUEZ, CONCEPTO: DEVOLUCION COLOCADO DE MAMPARAS DE VIDRIO TEMPLADO ILUMINACION  EN OFICINA EDIFICIO LA URBANA, CUENTA DE DEPOSITO: CUENTA UNICA DEL TESORO"/>
    <m/>
    <m/>
    <m/>
    <m/>
    <m/>
    <m/>
    <n v="0"/>
    <n v="125"/>
    <s v="NO_CONCILIADO"/>
    <m/>
    <m/>
  </r>
  <r>
    <x v="34"/>
    <m/>
    <x v="34"/>
    <x v="61"/>
    <s v="O21854240002"/>
    <s v="BOD"/>
    <n v="2185424"/>
    <m/>
    <s v="00086011109 DEPOSITO DE EFECTIVO, DEPOSITANTE: NADYA NIDIA CANEDO VIDAL, CONCEPTO: REPOSICION DE CREDENCIALNADYA NIDIA CANEDO VIDAL, CUENTA DE DEPOSITO: CUENTA UNICA DEL TESORO"/>
    <m/>
    <m/>
    <m/>
    <m/>
    <m/>
    <m/>
    <n v="0"/>
    <n v="50"/>
    <s v="NO_CONCILIADO"/>
    <m/>
    <m/>
  </r>
  <r>
    <x v="41"/>
    <m/>
    <x v="41"/>
    <x v="61"/>
    <s v="O21854250002"/>
    <s v="BOD"/>
    <n v="2185425"/>
    <m/>
    <s v="00010011102 DEPOSITO DE EFECTIVO, DEPOSITANTE: EMBAJADA DE BOLIVIA EN MOSCU-RUSIA, CONCEPTO: RECAUDACION GESTORIA CONSULAR DESDE ENERO/2024 HASTA MARZO/2024 EMB. DE BOLIVIA EN RUSIA, CUENTA DE DEPOSITO: CUENTA UNICA DEL TESORO"/>
    <m/>
    <m/>
    <m/>
    <m/>
    <m/>
    <m/>
    <n v="0"/>
    <n v="8665"/>
    <s v="NO_CONCILIADO"/>
    <m/>
    <m/>
  </r>
  <r>
    <x v="12"/>
    <m/>
    <x v="12"/>
    <x v="61"/>
    <s v="O21854420002"/>
    <s v="BOD"/>
    <n v="2185442"/>
    <m/>
    <s v="00099021001 DEPOSITO DE EFECTIVO, DEPOSITANTE: FROILAN MAMANI CHOQUE, CONCEPTO: DEVOLUCION DE VIATICOS, CUENTA DE DEPOSITO: CUENTA UNICA DEL TESORO/DJBR"/>
    <m/>
    <m/>
    <m/>
    <m/>
    <m/>
    <m/>
    <n v="0"/>
    <n v="1106"/>
    <s v="NO_CONCILIADO"/>
    <m/>
    <m/>
  </r>
  <r>
    <x v="44"/>
    <m/>
    <x v="44"/>
    <x v="61"/>
    <s v="O21854580002"/>
    <s v="BOD"/>
    <n v="2185458"/>
    <m/>
    <s v="00041031107 DEPOSITO DE EFECTIVO, DEPOSITANTE: EDSON FERNANDO RAMOS LIMACHI, CONCEPTO: DEVOLUCION DE GASTOS DE TRANSPORTE, CUENTA DE DEPOSITO: CUENTA UNICA DEL TESORO"/>
    <m/>
    <m/>
    <m/>
    <m/>
    <m/>
    <m/>
    <n v="0"/>
    <n v="20"/>
    <s v="NO_CONCILIADO"/>
    <m/>
    <m/>
  </r>
  <r>
    <x v="60"/>
    <m/>
    <x v="60"/>
    <x v="61"/>
    <s v="S10885480001"/>
    <s v="COB"/>
    <n v="1088548"/>
    <m/>
    <s v="'COBRO DE UTILES DE ESCRITORIO POR´||BS50.-, Y REEMB. GASTOS DE COMUNICACIÓN BS220.- CARTA DE CREDITO STANDBY REF.:10000LG000282800 (BCB:SB-R-2017-28), S/G NOTA ABC/GNA/SAF/ATE/2024-0718, REC. EN FECHA 28/3/24. LIB: 00291012002 ABC-RECURSOS PROPIOS REF.: COMISIONES SBLC 10000LG000282800"/>
    <m/>
    <m/>
    <m/>
    <m/>
    <m/>
    <m/>
    <n v="270"/>
    <n v="0"/>
    <s v="NO_CONCILIADO"/>
    <m/>
    <m/>
  </r>
  <r>
    <x v="9"/>
    <m/>
    <x v="9"/>
    <x v="61"/>
    <s v="G26441430003"/>
    <s v="CRV"/>
    <n v="2644143"/>
    <m/>
    <s v="PAGO A NATIXIS FRANCIA PRÉSTAMO 931-OA1 VCTO. 31-03-2024 POR CUENTA DE GMSCZ , VALOR 02-04-2024 CAPITAL EUR 8.968,00 INTERESES EUR 1.057,31 LIB. 00099031002 RECUP.DIFERENCIALES CAPITAL E INTERES-CRED.EXT."/>
    <m/>
    <m/>
    <m/>
    <m/>
    <m/>
    <m/>
    <n v="0"/>
    <n v="5796.98"/>
    <s v="NO_CONCILIADO"/>
    <m/>
    <m/>
  </r>
  <r>
    <x v="7"/>
    <m/>
    <x v="7"/>
    <x v="61"/>
    <s v="G26446150004"/>
    <s v="CRV"/>
    <n v="20451"/>
    <m/>
    <s v="VENTA DE DIVISAS CON TRANSFERENCIA DE FONDOS A SOLICITUD DE AUTORIDAD DE REG.Y FISCALIZ.DE TELECOMUNICACIONES Y TRANSP. SEGUN SOLICITUD 20451 REF: TRANSFERENCIA DE RECURSOS A LA UNION POSTAL UNIVERSAL UPU, CORRESPONDIENTE AL PAGO DE LA CUOTA CONTRIBUTIVA, GESTION 2024, FACTURA BI VFAC 13666, DE ACUE LIB. 00099021001 TGN-RECURSOS ORDINARIOS (3987) POR DIFERENCIAL CAMBIARIO"/>
    <m/>
    <m/>
    <m/>
    <m/>
    <m/>
    <m/>
    <n v="0"/>
    <n v="1094.52"/>
    <s v="NO_CONCILIADO"/>
    <m/>
    <m/>
  </r>
  <r>
    <x v="67"/>
    <m/>
    <x v="67"/>
    <x v="61"/>
    <s v="G26446160004"/>
    <s v="CRV"/>
    <n v="20577"/>
    <m/>
    <s v="VENTA DE DIVISAS CON TRANSFERENCIA DE FONDOS A SOLICITUD DE DEFENSORIA DEL PUEBLO SEGUN SOLICITUD 20577 REF: REALIZAR EL PAGO POR LA MEMBRESIA A LA ALIANZA GLOBAL DE INSTITUCIONES NACIONALES DE DERECHOS HUMANOS (GANHRI) CORRESPONDIENTE A LA GESTION 2024 EQUIVALENTES 5.611,67 USD LIB. 00099021001 TGN-RECURSOS ORDINARIOS (3987) POR DIFERENCIAL CAMBIARIO"/>
    <m/>
    <m/>
    <m/>
    <m/>
    <m/>
    <m/>
    <n v="0"/>
    <n v="340.88"/>
    <s v="NO_CONCILIADO"/>
    <m/>
    <m/>
  </r>
  <r>
    <x v="68"/>
    <m/>
    <x v="68"/>
    <x v="61"/>
    <s v="G26444410004"/>
    <s v="CRV"/>
    <n v="20562"/>
    <m/>
    <s v="VENTA DE DIVISAS CON TRANSFERENCIA DE FONDOS A SOLICITUD DE AGENCIA BOLIVIANA DE CORREOS SEGUN SOLICITUD 20562 REF: PAGO POR ADHESION ANUAL DE LA AGENCIA BOLIVIANA DE CORREOS A LA UPU-UNION POSTAL UNIVERSAL-COOP. TELEMATICA, EL MONTO DE CHF 5.000.- FRANCOS SUIZOS, A REQUERIMIENTO DEL AREA DE PLANIFI LIB. 00383012001 INGRESOS AGENCIA BOLIVIANA DE CORREOS POR DIFERENCIAL CAMBIARIO"/>
    <m/>
    <m/>
    <m/>
    <m/>
    <m/>
    <m/>
    <n v="0"/>
    <n v="687.88"/>
    <s v="NO_CONCILIADO"/>
    <m/>
    <m/>
  </r>
  <r>
    <x v="69"/>
    <m/>
    <x v="69"/>
    <x v="61"/>
    <s v="G26444400004"/>
    <s v="DVD"/>
    <n v="20569"/>
    <m/>
    <s v="VENTA DE DIVISAS CON TRANSFERENCIA DE FONDOS A SOLICITUD DE AGENCIA BOLIVIANA ESPACIAL - ABE SEGUN SOLICITUD 20569 REF: PAGO A LA EMPRESA UNION INTERNACIONAL DE TELECOMUNICACIONES POR LA SUSCRIPCION ANUAL A LA CIRCULAR DE INFORMACION Y FRECUENCIA BR IFIC SEGUN CIN DID 09 2024 FACTURA PROFORMA 42245 LIB. 00585012002 ABE - VENTA DE SERVICIOS COMUNICACIÓN POR DIFERENCIAL CAMBIARIO"/>
    <m/>
    <m/>
    <m/>
    <m/>
    <m/>
    <m/>
    <n v="194.61"/>
    <n v="0"/>
    <s v="NO_CONCILIADO"/>
    <m/>
    <m/>
  </r>
  <r>
    <x v="7"/>
    <m/>
    <x v="7"/>
    <x v="61"/>
    <s v="G26446140004"/>
    <s v="DVD"/>
    <n v="20450"/>
    <m/>
    <s v="VENTA DE DIVISAS CON TRANSFERENCIA DE FONDOS A SOLICITUD DE AUTORIDAD DE REG.Y FISCALIZ.DE TELECOMUNICACIONES Y TRANSP. SEGUN SOLICITUD 20450 REF: TRANSFERENCIA DE RECURSOS A LA UNION INTERNACIONAL DE TELECOMUNICACIONES UIT, CORRESPONDIENTE A LA CUOTA DE LA GESTION 2024, DE ACUERDO A INFORME TECNICO LIB. 00099021001 TGN-RECURSOS ORDINARIOS (3987) POR DIFERENCIAL CAMBIARIO"/>
    <m/>
    <m/>
    <m/>
    <m/>
    <m/>
    <m/>
    <n v="65.61"/>
    <n v="0"/>
    <s v="NO_CONCILIADO"/>
    <m/>
    <m/>
  </r>
  <r>
    <x v="56"/>
    <m/>
    <x v="56"/>
    <x v="61"/>
    <s v="G26446170004"/>
    <s v="DVD"/>
    <n v="20448"/>
    <m/>
    <s v="VENTA DE DIVISAS CON TRANSFERENCIA DE FONDOS A SOLICITUD DE INSTITUTO NACIONAL DE INNOVACION AGROPECUARIA Y FORESTAL (INIAF) SEGUN SOLICITUD 20448 REF: 400100106 PAGO DE CERTIFICADOS NARANJA PARA EXPORTACION DE SEMILLAS GESTION 2024 SEGUN HOJA DE RUTA 2265 SOLICITUD NI/INIAF/SC/N 0189/2024 INFORME I LIB. 00222012001 INIAF- A NIVEL NACIONAL POR DIFERENCIAL CAMBIARIO"/>
    <m/>
    <m/>
    <m/>
    <m/>
    <m/>
    <m/>
    <n v="7.46"/>
    <n v="0"/>
    <s v="NO_CONCILIADO"/>
    <m/>
    <m/>
  </r>
  <r>
    <x v="69"/>
    <m/>
    <x v="69"/>
    <x v="61"/>
    <s v="S10886000002"/>
    <s v="CRV"/>
    <n v="1088600"/>
    <m/>
    <s v="||TRANSFERENCIA DE FONDOS A SOLICITUD DE LA GOI S/G. MENSAJES SWIFTS NROS.4915-4916 DE F.28/3/2024 EN ATENCION A CORREO ELECTRONICO Y NOTA CITE: ABE-DGE 166/2024 DE FECHA 6/3/2024 (HRE-TGL-4111).ENVIADO POR LA AGENCIA BOLIVIANA ESPACIAL. A LA LIBRETA 585012002 ABE - VENTA DE SERVICIOS COMUNICACIÓN; P.CTA. DE IKO MEDIA GROUP AG."/>
    <m/>
    <m/>
    <m/>
    <m/>
    <m/>
    <m/>
    <n v="0"/>
    <n v="68428.5"/>
    <s v="NO_CONCILIADO"/>
    <m/>
    <m/>
  </r>
  <r>
    <x v="70"/>
    <m/>
    <x v="70"/>
    <x v="61"/>
    <s v="G26446840004"/>
    <s v="DVD"/>
    <n v="20531"/>
    <m/>
    <s v="VENTA DE DIVISAS CON TRANSFERENCIA DE FONDOS A SOLICITUD DE EMPRESA PUBLICA DE TRANSPORTE AEREO MILITAR SEGUN SOLICITUD 20531 REF: TRANSFER TO THE COMPANY BAE SYSTEM FOR THE REQUIREMENT FOR THE RENEWAL OF THE SUBSCRIPTION OF ISAPPHIRE MANUALS FIRST PAYMENT OF THE MANAGEMENT 2024. EQUIVALENTES 10.28 LIB. 00596012001 EP-TAM GESTION ADMINISTRATIVA POR DIFERENCIAL CAMBIARIO"/>
    <m/>
    <m/>
    <m/>
    <m/>
    <m/>
    <m/>
    <n v="730.55"/>
    <n v="0"/>
    <s v="NO_CONCILIADO"/>
    <m/>
    <m/>
  </r>
  <r>
    <x v="0"/>
    <m/>
    <x v="0"/>
    <x v="61"/>
    <s v="S10885890001"/>
    <s v="COB"/>
    <n v="1088589"/>
    <m/>
    <s v="'COBRO DE'||ÚTILES DE ESCRITORIO POR EL COMPROBANTE N°1088588 SEGÚN NOTA CITE: GAFC-0803/DFC/URTE-0153/2024 DE FECHA 26/03/2024 (HRE-TGL-5158) DE YACIMIENTOS PETROLÍFEROS FISCALES BOLIVIANOS. (SECTOR PÚBLICO). DÉBITO DE LA LIBRETA 00513022001 YPFB - OPERACIONES, REPOSICIÓN DE ÚTILES DE ESCRITORIO."/>
    <m/>
    <m/>
    <m/>
    <m/>
    <m/>
    <m/>
    <n v="50"/>
    <n v="0"/>
    <s v="NO_CONCILIADO"/>
    <m/>
    <m/>
  </r>
  <r>
    <x v="9"/>
    <m/>
    <x v="9"/>
    <x v="61"/>
    <s v="S10886040003"/>
    <s v="COB"/>
    <n v="1088604"/>
    <m/>
    <s v="||PAGO AFD PRÉSTAMO CBO 1014 01 E VCTO. 31-03-2024 POR CUENTA DE TGN, NTI 018488 VALOR 2-04-2024 CAPITAL EUR 5.100.000,00 INTERESES EUR 822.219,00 LIBRETA NRO. 00099021001 TGN-RECURSOS ORDINARIOS (3987) REF.: COMISIONES BANCARIAS"/>
    <m/>
    <m/>
    <m/>
    <m/>
    <m/>
    <m/>
    <n v="30818.47"/>
    <n v="0"/>
    <s v="NO_CONCILIADO"/>
    <m/>
    <m/>
  </r>
  <r>
    <x v="9"/>
    <m/>
    <x v="9"/>
    <x v="61"/>
    <s v="S10886150003"/>
    <s v="COB"/>
    <n v="1088615"/>
    <m/>
    <s v="||PAGO A AFD PRÉSTAMO CBO 1011 02 C VCTO. 31-03-2024 POR CUENTA DE TGN, NTI.018485 VALOR 2-04-2024 CAPITAL EUR 533.333,34 INTERESES EUR 223.178,67 LIBRETA NRO. 00099021001 TGN-RECURSOS ORDINARIOS (3987) REF.: COMISIONES BANCARIAS"/>
    <m/>
    <m/>
    <m/>
    <m/>
    <m/>
    <m/>
    <n v="4172.3100000000004"/>
    <n v="0"/>
    <s v="NO_CONCILIADO"/>
    <m/>
    <m/>
  </r>
  <r>
    <x v="66"/>
    <m/>
    <x v="66"/>
    <x v="62"/>
    <s v="B21856310002"/>
    <s v="BOD"/>
    <n v="2185631"/>
    <m/>
    <s v="00254014101 DEP.DE CHEQ.AJENOS,RET.DE CAM.,CONCEPTO: TRANSFERENCIA DE RECURSOS GAM YOCALLA,DEP.: INSTITUTO DEL SEGURO AGRARIO , PROCEDENCIA: BANCO UNION S.A., CHEQUE: 2488, FECHA DE EMISION:25/03/2024"/>
    <m/>
    <m/>
    <m/>
    <m/>
    <m/>
    <m/>
    <n v="0"/>
    <n v="55399"/>
    <s v="NO_CONCILIADO"/>
    <m/>
    <m/>
  </r>
  <r>
    <x v="66"/>
    <m/>
    <x v="66"/>
    <x v="62"/>
    <s v="B21856320002"/>
    <s v="BOD"/>
    <n v="2185632"/>
    <m/>
    <s v="00254014101 DEP.DE CHEQ.AJENOS,RET.DE CAM.,CONCEPTO: TRANSFERENCIA DE RECURSOS GAM TINGUIPAYA,DEP.: INSTITUTO DEL SEGURO AGRARIO , PROCEDENCIA: BANCO UNION S.A., CHEQUE: 2487, FECHA DE EMISION:25/03/2024"/>
    <m/>
    <m/>
    <m/>
    <m/>
    <m/>
    <m/>
    <n v="0"/>
    <n v="127834"/>
    <s v="NO_CONCILIADO"/>
    <m/>
    <m/>
  </r>
  <r>
    <x v="66"/>
    <m/>
    <x v="66"/>
    <x v="62"/>
    <s v="B21856340002"/>
    <s v="BOD"/>
    <n v="2185634"/>
    <m/>
    <s v="00254014101 DEP.DE CHEQ.AJENOS,RET.DE CAM.,CONCEPTO: TRANSFERENCIA DE RECURSOS GAM HUAYLLAMARCA (SANTIAGO DE HUAYLLAMARCA),DEP.: INSTITUTO DEL SEGURO AGRARIO , PROCEDENCIA: BANCO UNION S.A., CHEQUE: 2486, FECHA DE EMISION:25/03/2024"/>
    <m/>
    <m/>
    <m/>
    <m/>
    <m/>
    <m/>
    <n v="0"/>
    <n v="41565"/>
    <s v="NO_CONCILIADO"/>
    <m/>
    <m/>
  </r>
  <r>
    <x v="66"/>
    <m/>
    <x v="66"/>
    <x v="62"/>
    <s v="B21856350002"/>
    <s v="BOD"/>
    <n v="2185635"/>
    <m/>
    <s v="00254014101 DEP.DE CHEQ.AJENOS,RET.DE CAM.,CONCEPTO: TRANSFERENCIA DE RECURSOS GAM PAMPA AULLAGAS,DEP.: INSTITUTO DEL SEGURO AGRARIO , PROCEDENCIA: BANCO UNION S.A., CHEQUE: 2485, FECHA DE EMISION:25/03/2024"/>
    <m/>
    <m/>
    <m/>
    <m/>
    <m/>
    <m/>
    <n v="0"/>
    <n v="96191"/>
    <s v="NO_CONCILIADO"/>
    <m/>
    <m/>
  </r>
  <r>
    <x v="66"/>
    <m/>
    <x v="66"/>
    <x v="62"/>
    <s v="B21856360002"/>
    <s v="BOD"/>
    <n v="2185636"/>
    <m/>
    <s v="00254014101 DEP.DE CHEQ.AJENOS,RET.DE CAM.,CONCEPTO: TRANSFERENCIA DE RECURSOS GAM BELEN DE ANDAMARCA,DEP.: INSTITUTO DEL SEGURO AGRARIO , PROCEDENCIA: BANCO UNION S.A., CHEQUE: 2484, FECHA DE EMISION:25/03/2024"/>
    <m/>
    <m/>
    <m/>
    <m/>
    <m/>
    <m/>
    <n v="0"/>
    <n v="36558"/>
    <s v="NO_CONCILIADO"/>
    <m/>
    <m/>
  </r>
  <r>
    <x v="66"/>
    <m/>
    <x v="66"/>
    <x v="62"/>
    <s v="B21856370002"/>
    <s v="BOD"/>
    <n v="2185637"/>
    <m/>
    <s v="00254014101 DEP.DE CHEQ.AJENOS,RET.DE CAM.,CONCEPTO: TRANSFERENCIA DE RECURSOS GAM ANDAMARCA (SANTIAGO DE ANDAMARCA),DEP.: INSTITUTO DEL SEGURO AGRARIO , PROCEDENCIA: BANCO UNION S.A., CHEQUE: 2483, FECHA DE EMISION:25/03/2024"/>
    <m/>
    <m/>
    <m/>
    <m/>
    <m/>
    <m/>
    <n v="0"/>
    <n v="47974"/>
    <s v="NO_CONCILIADO"/>
    <m/>
    <m/>
  </r>
  <r>
    <x v="18"/>
    <m/>
    <x v="18"/>
    <x v="62"/>
    <s v="B21856380002"/>
    <s v="BOD"/>
    <n v="2185638"/>
    <m/>
    <s v="00099021001 DEP.DE CHEQ.AJENOS,RET.DE CAM.,CONCEPTO: DEVOLUCION DE CC NO COBRADA DICIEMBRE 2023,DEP.: LA VITALICIA SEGUROS Y REASEGUROS DE VIDA SA , PROCEDENCIA: BANCO BISA S.A., CHEQUE: 80607, FECHA DE EMISION:02/04/2024"/>
    <m/>
    <m/>
    <m/>
    <m/>
    <m/>
    <m/>
    <n v="0"/>
    <n v="15957.36"/>
    <s v="NO_CONCILIADO"/>
    <m/>
    <m/>
  </r>
  <r>
    <x v="66"/>
    <m/>
    <x v="66"/>
    <x v="62"/>
    <s v="B21856390002"/>
    <s v="BOD"/>
    <n v="2185639"/>
    <m/>
    <s v="00254014101 DEP.DE CHEQ.AJENOS,RET.DE CAM.,CONCEPTO: TRANSFERENCIA DE RECURSOS GAM SANTIAGO DE HUARI,DEP.: INSTITUTO DEL SEGURO AGRARIO , PROCEDENCIA: BANCO UNION S.A., CHEQUE: 2481, FECHA DE EMISION:25/03/2024"/>
    <m/>
    <m/>
    <m/>
    <m/>
    <m/>
    <m/>
    <n v="0"/>
    <n v="54495"/>
    <s v="NO_CONCILIADO"/>
    <m/>
    <m/>
  </r>
  <r>
    <x v="66"/>
    <m/>
    <x v="66"/>
    <x v="62"/>
    <s v="B21856410002"/>
    <s v="BOD"/>
    <n v="2185641"/>
    <m/>
    <s v="00254014101 DEP.DE CHEQ.AJENOS,RET.DE CAM.,CONCEPTO: TRANSFERENCIA DE RECURSOS GAM ANTEQUERA,DEP.: INSTITUTO DEL SEGURO AGRARIO , PROCEDENCIA: BANCO UNION S.A., CHEQUE: 2479, FECHA DE EMISION:25/03/2024"/>
    <m/>
    <m/>
    <m/>
    <m/>
    <m/>
    <m/>
    <n v="0"/>
    <n v="5063"/>
    <s v="NO_CONCILIADO"/>
    <m/>
    <m/>
  </r>
  <r>
    <x v="66"/>
    <m/>
    <x v="66"/>
    <x v="62"/>
    <s v="B21856420002"/>
    <s v="BOD"/>
    <n v="2185642"/>
    <m/>
    <s v="00254014101 DEP.DE CHEQ.AJENOS,RET.DE CAM.,CONCEPTO: TRANSFERENCIA DE RECURSOS GAM BOLIVAR,DEP.: INSTITUTO DEL SEGURO AGRARIO , PROCEDENCIA: BANCO UNION S.A., CHEQUE: 2478, FECHA DE EMISION:25/03/2024"/>
    <m/>
    <m/>
    <m/>
    <m/>
    <m/>
    <m/>
    <n v="0"/>
    <n v="67030"/>
    <s v="NO_CONCILIADO"/>
    <m/>
    <m/>
  </r>
  <r>
    <x v="65"/>
    <m/>
    <x v="65"/>
    <x v="62"/>
    <s v="O21856430002"/>
    <s v="BOD"/>
    <n v="2185643"/>
    <m/>
    <s v="00670092001 DEPOSITO DE EFECTIVO, DEPOSITANTE: JOSE MANUEL SIYE RAMOS, CONCEPTO: DEVOLUCION  DE FONDOS PARA VIATICOS POR VIAJE, CUENTA DE DEPOSITO: CUENTA UNICA DEL TESORO"/>
    <m/>
    <m/>
    <m/>
    <m/>
    <m/>
    <m/>
    <n v="0"/>
    <n v="222"/>
    <s v="NO_CONCILIADO"/>
    <m/>
    <m/>
  </r>
  <r>
    <x v="66"/>
    <m/>
    <x v="66"/>
    <x v="62"/>
    <s v="B21856440002"/>
    <s v="BOD"/>
    <n v="2185644"/>
    <m/>
    <s v="00254014101 DEP.DE CHEQ.AJENOS,RET.DE CAM.,CONCEPTO: TRANSFERENCIA DE RECURSOS GAM ARQUE,DEP.: INSTITUTO DEL SEGURO AGRARIO , PROCEDENCIA: BANCO UNION S.A., CHEQUE: 2477, FECHA DE EMISION:25/03/2024"/>
    <m/>
    <m/>
    <m/>
    <m/>
    <m/>
    <m/>
    <n v="0"/>
    <n v="41473"/>
    <s v="NO_CONCILIADO"/>
    <m/>
    <m/>
  </r>
  <r>
    <x v="66"/>
    <m/>
    <x v="66"/>
    <x v="62"/>
    <s v="B21856450002"/>
    <s v="BOD"/>
    <n v="2185645"/>
    <m/>
    <s v="00254014101 DEP.DE CHEQ.AJENOS,RET.DE CAM.,CONCEPTO: TRANSFERENCIA DE RECURSOS GAM POCONA,DEP.: INSTITUTO DEL SEGURO AGRARIO , PROCEDENCIA: BANCO UNION S.A., CHEQUE: 2476, FECHA DE EMISION:25/03/2024"/>
    <m/>
    <m/>
    <m/>
    <m/>
    <m/>
    <m/>
    <n v="0"/>
    <n v="19905"/>
    <s v="NO_CONCILIADO"/>
    <m/>
    <m/>
  </r>
  <r>
    <x v="66"/>
    <m/>
    <x v="66"/>
    <x v="62"/>
    <s v="B21856480002"/>
    <s v="BOD"/>
    <n v="2185648"/>
    <m/>
    <s v="00254014101 DEP.DE CHEQ.AJENOS,RET.DE CAM.,CONCEPTO: TRANSFERENCIA DE RECURSOS GAM CAPINOTA,DEP.: INSTITUTO DEL SEGURO AGRARIO , PROCEDENCIA: BANCO UNION S.A., CHEQUE: 2475, FECHA DE EMISION:25/03/2024"/>
    <m/>
    <m/>
    <m/>
    <m/>
    <m/>
    <m/>
    <n v="0"/>
    <n v="26655"/>
    <s v="NO_CONCILIADO"/>
    <m/>
    <m/>
  </r>
  <r>
    <x v="66"/>
    <m/>
    <x v="66"/>
    <x v="62"/>
    <s v="B21856520002"/>
    <s v="BOD"/>
    <n v="2185652"/>
    <m/>
    <s v="00254014101 DEP.DE CHEQ.AJENOS,RET.DE CAM.,CONCEPTO: TRANSFERENCIA DE RECURSOS GAM TOCO,DEP.: INSTITUTO DEL SEGURO AGRARIO , PROCEDENCIA: BANCO UNION S.A., CHEQUE: 2474, FECHA DE EMISION:25/03/2024"/>
    <m/>
    <m/>
    <m/>
    <m/>
    <m/>
    <m/>
    <n v="0"/>
    <n v="3603"/>
    <s v="NO_CONCILIADO"/>
    <m/>
    <m/>
  </r>
  <r>
    <x v="66"/>
    <m/>
    <x v="66"/>
    <x v="62"/>
    <s v="B21856540002"/>
    <s v="BOD"/>
    <n v="2185654"/>
    <m/>
    <s v="00254014101 DEP.DE CHEQ.AJENOS,RET.DE CAM.,CONCEPTO: TRANSFERENCIA DE RECURSOS GAM ANZALDO,DEP.: INSTITUTO DEL SEGURO AGRARIO , PROCEDENCIA: BANCO UNION S.A., CHEQUE: 2473, FECHA DE EMISION:25/03/2024"/>
    <m/>
    <m/>
    <m/>
    <m/>
    <m/>
    <m/>
    <n v="0"/>
    <n v="75163"/>
    <s v="NO_CONCILIADO"/>
    <m/>
    <m/>
  </r>
  <r>
    <x v="66"/>
    <m/>
    <x v="66"/>
    <x v="62"/>
    <s v="B21856550002"/>
    <s v="BOD"/>
    <n v="2185655"/>
    <m/>
    <s v="00254014101 DEP.DE CHEQ.AJENOS,RET.DE CAM.,CONCEPTO: TRANSFERENCIA DE RECURSOS GAM OMEREQUE,DEP.: INSTITUTO DEL SEGURO AGRARIO , PROCEDENCIA: BANCO UNION S.A., CHEQUE: 2472, FECHA DE EMISION:25/03/2024"/>
    <m/>
    <m/>
    <m/>
    <m/>
    <m/>
    <m/>
    <n v="0"/>
    <n v="9425"/>
    <s v="NO_CONCILIADO"/>
    <m/>
    <m/>
  </r>
  <r>
    <x v="66"/>
    <m/>
    <x v="66"/>
    <x v="62"/>
    <s v="B21856570002"/>
    <s v="BOD"/>
    <n v="2185657"/>
    <m/>
    <s v="00254014101 DEP.DE CHEQ.AJENOS,RET.DE CAM.,CONCEPTO: TRANSFERENCIA DE RECURSOS GAM BATALLAS,DEP.: INSTITUTO DEL SEGURO AGRARIO , PROCEDENCIA: BANCO UNION S.A., CHEQUE: 2471, FECHA DE EMISION:25/03/2024"/>
    <m/>
    <m/>
    <m/>
    <m/>
    <m/>
    <m/>
    <n v="0"/>
    <n v="274127"/>
    <s v="NO_CONCILIADO"/>
    <m/>
    <m/>
  </r>
  <r>
    <x v="66"/>
    <m/>
    <x v="66"/>
    <x v="62"/>
    <s v="B21856580002"/>
    <s v="BOD"/>
    <n v="2185658"/>
    <m/>
    <s v="00254014101 DEP.DE CHEQ.AJENOS,RET.DE CAM.,CONCEPTO: TRANSFERENCIA DE RECURSOS GAM SAPAHAQUI,DEP.: INSTITUTO DEL SEGURO AGRARIO , PROCEDENCIA: BANCO UNION S.A., CHEQUE: 2470, FECHA DE EMISION:25/03/2024"/>
    <m/>
    <m/>
    <m/>
    <m/>
    <m/>
    <m/>
    <n v="0"/>
    <n v="39376"/>
    <s v="NO_CONCILIADO"/>
    <m/>
    <m/>
  </r>
  <r>
    <x v="66"/>
    <m/>
    <x v="66"/>
    <x v="62"/>
    <s v="B21856600002"/>
    <s v="BOD"/>
    <n v="2185660"/>
    <m/>
    <s v="00254014101 DEP.DE CHEQ.AJENOS,RET.DE CAM.,CONCEPTO: TRANSFERENCIA DE RECURSOS GAM VIACHA,DEP.: INSTITUTO DEL SEGURO AGRARIO , PROCEDENCIA: BANCO UNION S.A., CHEQUE: 2469, FECHA DE EMISION:25/03/2024"/>
    <m/>
    <m/>
    <m/>
    <m/>
    <m/>
    <m/>
    <n v="0"/>
    <n v="350339"/>
    <s v="NO_CONCILIADO"/>
    <m/>
    <m/>
  </r>
  <r>
    <x v="66"/>
    <m/>
    <x v="66"/>
    <x v="62"/>
    <s v="B21856620002"/>
    <s v="BOD"/>
    <n v="2185662"/>
    <m/>
    <s v="00254014101 DEP.DE CHEQ.AJENOS,RET.DE CAM.,CONCEPTO: TRANSFERENCIA DE RECURSOS GAM VILLA CHARCAS,DEP.: INSTITUTO DEL SEGURO AGRARIO , PROCEDENCIA: BANCO UNION S.A., CHEQUE: 2468, FECHA DE EMISION:21/03/2024"/>
    <m/>
    <m/>
    <m/>
    <m/>
    <m/>
    <m/>
    <n v="0"/>
    <n v="171658"/>
    <s v="NO_CONCILIADO"/>
    <m/>
    <m/>
  </r>
  <r>
    <x v="66"/>
    <m/>
    <x v="66"/>
    <x v="62"/>
    <s v="B21856650002"/>
    <s v="BOD"/>
    <n v="2185665"/>
    <m/>
    <s v="00254014101 DEP.DE CHEQ.AJENOS,RET.DE CAM.,CONCEPTO: TRANSFERENCIA DE RECURSOS GAM VILLA DE HUACAYA,DEP.: INSTITUTO DEL SEGURO AGRARIO , PROCEDENCIA: BANCO UNION S.A., CHEQUE: 2467, FECHA DE EMISION:21/03/2024"/>
    <m/>
    <m/>
    <m/>
    <m/>
    <m/>
    <m/>
    <n v="0"/>
    <n v="24039"/>
    <s v="NO_CONCILIADO"/>
    <m/>
    <m/>
  </r>
  <r>
    <x v="66"/>
    <m/>
    <x v="66"/>
    <x v="62"/>
    <s v="B21856660002"/>
    <s v="BOD"/>
    <n v="2185666"/>
    <m/>
    <s v="00254014101 DEP.DE CHEQ.AJENOS,RET.DE CAM.,CONCEPTO: TRANSFERENCIA DE RECURSOS GAM VILLA VACA GUZMAN,DEP.: INSTITUTO DEL SEGURO AGRARIO , PROCEDENCIA: BANCO UNION S.A., CHEQUE: 2466, FECHA DE EMISION:21/03/2024"/>
    <m/>
    <m/>
    <m/>
    <m/>
    <m/>
    <m/>
    <n v="0"/>
    <n v="203253"/>
    <s v="NO_CONCILIADO"/>
    <m/>
    <m/>
  </r>
  <r>
    <x v="66"/>
    <m/>
    <x v="66"/>
    <x v="62"/>
    <s v="B21856680002"/>
    <s v="BOD"/>
    <n v="2185668"/>
    <m/>
    <s v="00254014101 DEP.DE CHEQ.AJENOS,RET.DE CAM.,CONCEPTO: TRANSFERENCIA DE RECURSOS GAM EL VILLAR,DEP.: INSTITUTO DEL SEGURO AGRARIO , PROCEDENCIA: BANCO UNION S.A., CHEQUE: 2465, FECHA DE EMISION:21/03/2024"/>
    <m/>
    <m/>
    <m/>
    <m/>
    <m/>
    <m/>
    <n v="0"/>
    <n v="88433"/>
    <s v="NO_CONCILIADO"/>
    <m/>
    <m/>
  </r>
  <r>
    <x v="66"/>
    <m/>
    <x v="66"/>
    <x v="62"/>
    <s v="B21856690002"/>
    <s v="BOD"/>
    <n v="2185669"/>
    <m/>
    <s v="00254014101 DEP.DE CHEQ.AJENOS,RET.DE CAM.,CONCEPTO: TRANSFERENCIA DE RECURSOS GAM PAMPA GRANDE,DEP.: INSTITUTO DEL SEGURO AGRARIO , PROCEDENCIA: BANCO UNION S.A., CHEQUE: 2505, FECHA DE EMISION:25/03/2024"/>
    <m/>
    <m/>
    <m/>
    <m/>
    <m/>
    <m/>
    <n v="0"/>
    <n v="17693"/>
    <s v="NO_CONCILIADO"/>
    <m/>
    <m/>
  </r>
  <r>
    <x v="66"/>
    <m/>
    <x v="66"/>
    <x v="62"/>
    <s v="B21856720002"/>
    <s v="BOD"/>
    <n v="2185672"/>
    <m/>
    <s v="00254014101 DEP.DE CHEQ.AJENOS,RET.DE CAM.,CONCEPTO: TRANSFERENCIA DE RECURSOS GAM TOLEDO,DEP.: INSTITUTO DEL SEGURO AGRARIO , PROCEDENCIA: BANCO UNION S.A., CHEQUE: 2529, FECHA DE EMISION:02/04/2024"/>
    <m/>
    <m/>
    <m/>
    <m/>
    <m/>
    <m/>
    <n v="0"/>
    <n v="117304"/>
    <s v="NO_CONCILIADO"/>
    <m/>
    <m/>
  </r>
  <r>
    <x v="13"/>
    <m/>
    <x v="13"/>
    <x v="62"/>
    <s v="O21856780002"/>
    <s v="BOD"/>
    <n v="2185678"/>
    <m/>
    <s v="00046171101 DEPOSITO DE EFECTIVO, DEPOSITANTE: INDUSTRIA QUIMICO FARMACEUTICO SIGMA CORP SRL, CONCEPTO: SANCION PECUNARIA DE 5000 BS RESOLUCION ADMINISTRATIVA N°S/017 20/01/24 (NOTIFICADA 1/04/24), CUENTA DE DEPOSITO: CUENTA UNICA DEL TESORO"/>
    <m/>
    <m/>
    <m/>
    <m/>
    <m/>
    <m/>
    <n v="0"/>
    <n v="5000"/>
    <s v="NO_CONCILIADO"/>
    <m/>
    <m/>
  </r>
  <r>
    <x v="71"/>
    <m/>
    <x v="71"/>
    <x v="62"/>
    <s v="B21856830002"/>
    <s v="BOD"/>
    <n v="2185683"/>
    <m/>
    <s v="00099021001 DEP.DE CHEQ.AJENOS,RET.DE CAM.,CONCEPTO: DEV. BOLETOS BOA GESTION 2023 GLUBERT SALGUERO Y OSCAR ESPINOZA,DEP.: BOLIVIANA DE AVIACION , PROCEDENCIA: BANCO UNION S.A., CHEQUE: 17688, FECHA DE EMISION:06/03/2024"/>
    <m/>
    <m/>
    <m/>
    <m/>
    <m/>
    <m/>
    <n v="0"/>
    <n v="1438"/>
    <s v="NO_CONCILIADO"/>
    <m/>
    <m/>
  </r>
  <r>
    <x v="71"/>
    <m/>
    <x v="71"/>
    <x v="62"/>
    <s v="B21856840002"/>
    <s v="BOD"/>
    <n v="2185684"/>
    <m/>
    <s v="00099021001 DEP.DE CHEQ.AJENOS,RET.DE CAM.,CONCEPTO: DEV. BOLETOS BOA GESTION 2023 BENJAMIN BLANCO DELIA PINTO GLUBERT SALGUERO Y OSCAR ZUAZO,DEP.: BOLIVIANA DE AVIACION , PROCEDENCIA: BANCO UNION S.A., CHEQUE: 17676, FECHA DE EMISION:05/03/2024"/>
    <m/>
    <m/>
    <m/>
    <m/>
    <m/>
    <m/>
    <n v="0"/>
    <n v="806"/>
    <s v="NO_CONCILIADO"/>
    <m/>
    <m/>
  </r>
  <r>
    <x v="4"/>
    <m/>
    <x v="4"/>
    <x v="62"/>
    <s v="B21856870002"/>
    <s v="BOD"/>
    <n v="2185687"/>
    <m/>
    <s v="00206012001 DEP.DE CHEQ.AJENOS,RET.DE CAM.,CONCEPTO: DEPÓSITO POR OTROS INGRESOS,DEP.: INSTITUTO NACIONAL DE ESTADISTICA , PROCEDENCIA: BANCO UNION S.A., CHEQUE: 5584, FECHA DE EMISION:02/04/2024"/>
    <m/>
    <m/>
    <m/>
    <m/>
    <m/>
    <m/>
    <n v="0"/>
    <n v="210"/>
    <s v="NO_CONCILIADO"/>
    <m/>
    <m/>
  </r>
  <r>
    <x v="13"/>
    <m/>
    <x v="13"/>
    <x v="62"/>
    <s v="O21857080002"/>
    <s v="BOD"/>
    <n v="2185708"/>
    <m/>
    <s v="00046171101 DEPOSITO DE EFECTIVO, DEPOSITANTE: SAMEQ  SRL, CONCEPTO: RA N° S/78 2024 SANCION POR NO REINSCRIPCION  GESTION 2023 MS-AGEMED INGRESOS POR VENTA DE SERVICIOS, CUENTA DE DEPOSITO: CUENTA UNICA DEL TESORO"/>
    <m/>
    <m/>
    <m/>
    <m/>
    <m/>
    <m/>
    <n v="0"/>
    <n v="1000"/>
    <s v="NO_CONCILIADO"/>
    <m/>
    <m/>
  </r>
  <r>
    <x v="55"/>
    <m/>
    <x v="55"/>
    <x v="62"/>
    <s v="B21857110002"/>
    <s v="BOD"/>
    <n v="2185711"/>
    <m/>
    <s v="00099021001 DEP.DE CHEQ.AJENOS,RET.DE CAM.,CONCEPTO: DESCUENTO REALIZADO POR PLANILLA SALARIAL PLANILLA 399,DEP.: RAUL VILLCA QUISPE , PROCEDENCIA: BANCO UNION S.A., CHEQUE: 4142, FECHA DE EMISION:01/04/2024/DJBR"/>
    <m/>
    <m/>
    <m/>
    <m/>
    <m/>
    <m/>
    <n v="0"/>
    <n v="500"/>
    <s v="NO_CONCILIADO"/>
    <m/>
    <m/>
  </r>
  <r>
    <x v="13"/>
    <m/>
    <x v="13"/>
    <x v="62"/>
    <s v="O21857780002"/>
    <s v="BOD"/>
    <n v="2185778"/>
    <m/>
    <s v="00099021001 DEPOSITO DE EFECTIVO, DEPOSITANTE: ROBER ORLANDO TUCO QUISPE, CONCEPTO: DEVOLUCION SUELDOS Y SALARIOS  FUENTE 10, CUENTA DE DEPOSITO: CUENTA UNICA DEL TESORO/DJBR"/>
    <m/>
    <m/>
    <m/>
    <m/>
    <m/>
    <m/>
    <n v="0"/>
    <n v="8122.61"/>
    <s v="NO_CONCILIADO"/>
    <m/>
    <m/>
  </r>
  <r>
    <x v="60"/>
    <m/>
    <x v="60"/>
    <x v="62"/>
    <s v="G26455480003"/>
    <s v="COB"/>
    <n v="2645548"/>
    <m/>
    <s v="TRANSFERENCIA RECIBIDA DEL EXTERIOR SEGÚN MENSAJES SWIFT Nos. 5146-5145 (REM.EXT.) DE FECHA 02-04-2024 POR DESEMBOLSO DE FONPLATA PRÉSTAMO BOL 27/2016 DESEMB.7 LIBRETA N° 00291012002 ABC-RECURSOS PROPIOS REF.: UTILES DE ESCRITORIO"/>
    <m/>
    <m/>
    <m/>
    <m/>
    <m/>
    <m/>
    <n v="50"/>
    <n v="0"/>
    <s v="NO_CONCILIADO"/>
    <m/>
    <m/>
  </r>
  <r>
    <x v="72"/>
    <m/>
    <x v="72"/>
    <x v="62"/>
    <s v="Q19854310002"/>
    <s v="CRV"/>
    <n v="1985431"/>
    <m/>
    <s v="NUMERO DE LIBRETA CUT: 573019201 OPERACIÓN E82 TRANSFERENCIA BDP FINPRO A LA CUT DESEMBOLSO 3 FINPRO NRO.023 OP.20022 - MUTUN PROY. PLANTA SIDERURGICA MUTUN"/>
    <m/>
    <m/>
    <m/>
    <m/>
    <m/>
    <m/>
    <n v="0"/>
    <n v="321888565.63999999"/>
    <s v="NO_CONCILIADO"/>
    <m/>
    <m/>
  </r>
  <r>
    <x v="60"/>
    <m/>
    <x v="60"/>
    <x v="62"/>
    <s v="S10886430001"/>
    <s v="COB"/>
    <n v="1088643"/>
    <m/>
    <s v="||REGISTRO COBRO COMISION ENMIENDA CARTA DE CREDITO STANDBY BS220.- Y EMISION COMP. CONTABLE BS50.- REF: 10000LG000282800 (BCB:SB-R-2017-28) A/F ADMINISTRADORA BOLIVIANA DE CARRETERAS, S/G SWIFT N°5092, 2/4/2024. LIB:00291012002 ABC-RECURSOS PROPIOS, REF: COMIS. AVISO ENMIENDA SB-R-2017-28."/>
    <m/>
    <m/>
    <m/>
    <m/>
    <m/>
    <m/>
    <n v="270"/>
    <n v="0"/>
    <s v="NO_CONCILIADO"/>
    <m/>
    <m/>
  </r>
  <r>
    <x v="61"/>
    <m/>
    <x v="61"/>
    <x v="62"/>
    <s v="S10886480003"/>
    <s v="COB"/>
    <n v="1088648"/>
    <m/>
    <s v="||TRANSFERENCIA DE FONDOS SEGÚN MENSAJES SWIFT N°5152 Y 5151 DE LA FECHA Y NOTA CITE: DGAC/10571/2024 (HRE-TGL-4549) DE FECHA 14/03/2024 DE LA DIRECCIÓN GENERAL DE AERONÁUTICA CIVIL. (SECTOR PÚBLICO). DÉBITO DE LA LIBRETA 00117012001 DGAC, REPOSICIÓN DE ÚTILES DE ESCRITORIO."/>
    <m/>
    <m/>
    <m/>
    <m/>
    <m/>
    <m/>
    <n v="50"/>
    <n v="0"/>
    <s v="NO_CONCILIADO"/>
    <m/>
    <m/>
  </r>
  <r>
    <x v="61"/>
    <m/>
    <x v="61"/>
    <x v="62"/>
    <s v="S10886500003"/>
    <s v="COB"/>
    <n v="1088650"/>
    <m/>
    <s v="||TRANSFERENCIA DE FONDOS S/G MENSAJE SWIFT NRO. 5144 EN ATENCION A NOTA: DGAC/10571/2024 DE F.14/3/2024 (HRE-TGL-4549) ENVIADO POR LA DIRECCION GENERAL DE AERONAUTICA CIVIL (SECTOR PÚBLICO). DEBITO DE LA LIBRETA 00117012001 DGAC, REPOSICION ÚTILES DE ESCRITORIO."/>
    <m/>
    <m/>
    <m/>
    <m/>
    <m/>
    <m/>
    <n v="50"/>
    <n v="0"/>
    <s v="NO_CONCILIADO"/>
    <m/>
    <m/>
  </r>
  <r>
    <x v="6"/>
    <m/>
    <x v="6"/>
    <x v="62"/>
    <s v="Q19860970002"/>
    <s v="CRV"/>
    <n v="1986097"/>
    <m/>
    <s v="NUMERO DE LIBRETA CUT: 00099021001 OPERACIÓN E75 TRANSFERENCIA DE LA CUENTA FISCAL BUN A LA CUT EN MN TRANSF.FDOS.AL.BCB.GOBIERNO AUTONOMO MUNICIPAL DE BELLA FLOR CITE: GAMBF 156/2024 CUENTA CUT 3987 LIBRETA NÂ° 00099021001"/>
    <m/>
    <m/>
    <m/>
    <m/>
    <m/>
    <m/>
    <n v="0"/>
    <n v="545.46"/>
    <s v="NO_CONCILIADO"/>
    <m/>
    <m/>
  </r>
  <r>
    <x v="34"/>
    <m/>
    <x v="34"/>
    <x v="62"/>
    <s v="Q19860950002"/>
    <s v="CRV"/>
    <n v="1986095"/>
    <m/>
    <s v="NUMERO DE LIBRETA CUT: 00086014407 OPERACIÓN E75 TRANSFERENCIA DE LA CUENTA FISCAL BUN A LA CUT EN MN TRANSF.FDOS.AL.BCB.GOBIERNO AUTONOMO MUNICIPAL DE MONTEAGUDO, CITE: S.M.A.F. NÂ° 151/2024 CUENTA CUT 3987 LIBRETA NÂ° 00086014407"/>
    <m/>
    <m/>
    <m/>
    <m/>
    <m/>
    <m/>
    <n v="0"/>
    <n v="23049.78"/>
    <s v="NO_CONCILIADO"/>
    <m/>
    <m/>
  </r>
  <r>
    <x v="34"/>
    <m/>
    <x v="34"/>
    <x v="62"/>
    <s v="Q19860980002"/>
    <s v="CRV"/>
    <n v="1986098"/>
    <m/>
    <s v="NUMERO DE LIBRETA CUT: 00086014407 OPERACIÓN E75 TRANSFERENCIA DE LA CUENTA FISCAL BUN A LA CUT EN MN TRANSF.FDOS.AL.BCB.GOBIERNO AUTONOMO MUNICIPAL VILLA VACA GUZMAN, CITE: G.A.M.VILLA VACA GUZMAN 100/2024 CUENTA CUT 3987 LIBRETA NÂ° 00086014407"/>
    <m/>
    <m/>
    <m/>
    <m/>
    <m/>
    <m/>
    <n v="0"/>
    <n v="50999.96"/>
    <s v="NO_CONCILIADO"/>
    <m/>
    <m/>
  </r>
  <r>
    <x v="6"/>
    <m/>
    <x v="6"/>
    <x v="62"/>
    <s v="Q19861000002"/>
    <s v="CRV"/>
    <n v="1986100"/>
    <m/>
    <s v="NUMERO DE LIBRETA CUT: 00099021001 OPERACIÓN E75 TRANSFERENCIA DE LA CUENTA FISCAL BUN A LA CUT EN MN TRANSF.FDOS.AL.BCB.GOBIERNO AUTONOMO MUNICIPAL DE ALTO BENI CITE: GAMAB/MAE/BMS/DESP-158/2024 CUENTA CUT 3987 LIBRETA NÂ° 00099021001"/>
    <m/>
    <m/>
    <m/>
    <m/>
    <m/>
    <m/>
    <n v="0"/>
    <n v="88"/>
    <s v="NO_CONCILIADO"/>
    <m/>
    <m/>
  </r>
  <r>
    <x v="41"/>
    <m/>
    <x v="41"/>
    <x v="62"/>
    <s v="G26463680001"/>
    <s v="CVD"/>
    <n v="2646368"/>
    <m/>
    <s v="COBRO COSTOS DE PAPELERIA SEGUN TRANSFERENCIA DEL EXTERIOR POR ORDEN DE EMBASSY OF BOLIVIA SECCIÓN CONSULAR TOKYO-JAPON REF:GESTORIA CONSULAR MARZO 2024 LIB. 00010011102 MIN.RELACIONES EXTERIORES - GESTORIA CONSULAR LEY Nº 3108"/>
    <m/>
    <m/>
    <m/>
    <m/>
    <m/>
    <m/>
    <n v="50"/>
    <n v="0"/>
    <s v="NO_CONCILIADO"/>
    <m/>
    <m/>
  </r>
  <r>
    <x v="0"/>
    <m/>
    <x v="0"/>
    <x v="62"/>
    <s v="G26465240001"/>
    <s v="CVD"/>
    <n v="2646524"/>
    <m/>
    <s v="COBRO COSTOS DE PAPELERIA SEGUN TRANSFERENCIA DEL EXTERIOR POR ORDEN DE SOLGAS SA, SAN BORJA LIMA PERU. FECHA VALOR 03/04/2024, REF.: 550 2282870 (TRN/20240403-00296227) LIB. 00513062002 YPFB - EXPORTACIÓN DE GLP Y OTROS-BOLIVIANOS"/>
    <m/>
    <m/>
    <m/>
    <m/>
    <m/>
    <m/>
    <n v="50"/>
    <n v="0"/>
    <s v="NO_CONCILIADO"/>
    <m/>
    <m/>
  </r>
  <r>
    <x v="0"/>
    <m/>
    <x v="0"/>
    <x v="62"/>
    <s v="S10887200001"/>
    <s v="COB"/>
    <n v="1088720"/>
    <m/>
    <s v="'COBRO DE'||ÚTILES DE ESCRITORIO POR EL COMPROBANTE NRO. 1088718 DE LA FECHA SEGÚN CORREO ELECTRÓNICO ENVIADO POR YACIMIENTOS PETROLIFEROS FISCALES BOLIVIANOS. DÉBITO DE LA LIBRETA 00513022001 YPFB  OPERACIONES ."/>
    <m/>
    <m/>
    <m/>
    <m/>
    <m/>
    <m/>
    <n v="50"/>
    <n v="0"/>
    <s v="NO_CONCILIADO"/>
    <m/>
    <m/>
  </r>
  <r>
    <x v="73"/>
    <m/>
    <x v="73"/>
    <x v="63"/>
    <s v="O21860030002"/>
    <s v="BOD"/>
    <n v="2186003"/>
    <m/>
    <s v="00373024105 DEPOSITO DE EFECTIVO, DEPOSITANTE: GOBIERNO AUTONOMO MUNICIPAL DE PELECHUCO, CONCEPTO: DEVOLUCION DE RECURSOS NO EJECUTADOS, CUENTA DE DEPOSITO: CUENTA UNICA DEL TESORO"/>
    <m/>
    <m/>
    <m/>
    <m/>
    <m/>
    <m/>
    <n v="0"/>
    <n v="4101.96"/>
    <s v="NO_CONCILIADO"/>
    <m/>
    <m/>
  </r>
  <r>
    <x v="45"/>
    <m/>
    <x v="45"/>
    <x v="63"/>
    <s v="B21860090002"/>
    <s v="BOD"/>
    <n v="2186009"/>
    <m/>
    <s v="00660012006 DEP.DE CHEQ.AJENOS,RET.DE CAM.,CONCEPTO: DEVOLUCION DE REFRIGERIO XIMENA POPPE GESTION 2023,DEP.: ORGANO JUDICIAL CONSEJO DE LA  MAGISTRATURA , PROCEDENCIA: BANCO UNION S.A., CHEQUE: 264, FECHA DE EMISION:02/04/2024"/>
    <m/>
    <m/>
    <m/>
    <m/>
    <m/>
    <m/>
    <n v="0"/>
    <n v="46.6"/>
    <s v="NO_CONCILIADO"/>
    <m/>
    <m/>
  </r>
  <r>
    <x v="74"/>
    <m/>
    <x v="74"/>
    <x v="63"/>
    <s v="O21860130002"/>
    <s v="BOD"/>
    <n v="2186013"/>
    <m/>
    <s v="00170052001 DEPOSITO DE EFECTIVO, DEPOSITANTE: MIYUSKI NUÑEZ OHARA, CONCEPTO: DEVOLUCION ASIGNACION DE RECURSOS PARA ATENCION DE REFRIGERIO A VISITAS, REUNIONES Y OTROS SIMILARES, CUENTA DE DEPOSITO: CUENTA UNICA DEL TESORO"/>
    <m/>
    <m/>
    <m/>
    <m/>
    <m/>
    <m/>
    <n v="0"/>
    <n v="1500"/>
    <s v="NO_CONCILIADO"/>
    <m/>
    <m/>
  </r>
  <r>
    <x v="3"/>
    <m/>
    <x v="3"/>
    <x v="63"/>
    <s v="O21860240002"/>
    <s v="BOD"/>
    <n v="2186024"/>
    <m/>
    <s v="00099021001 DEPOSITO DE EFECTIVO, DEPOSITANTE: ALBERTINA GUTIERREZ QUISPE, CONCEPTO: DEVOLUCION DE RETROACTIVO, CUENTA DE DEPOSITO: CUENTA UNICA DEL TESORO"/>
    <m/>
    <m/>
    <m/>
    <m/>
    <m/>
    <m/>
    <n v="0"/>
    <n v="810"/>
    <s v="NO_CONCILIADO"/>
    <m/>
    <m/>
  </r>
  <r>
    <x v="13"/>
    <m/>
    <x v="13"/>
    <x v="63"/>
    <s v="O21860260002"/>
    <s v="BOD"/>
    <n v="2186026"/>
    <m/>
    <s v="00046171101 DEPOSITO DE EFECTIVO, DEPOSITANTE: Q Y Q MEDICAL LTDA, CONCEPTO: SANCION JURIDICA SEGUN RES. ADM S/247/2023, CUENTA DE DEPOSITO: CUENTA UNICA DEL TESORO"/>
    <m/>
    <m/>
    <m/>
    <m/>
    <m/>
    <m/>
    <n v="0"/>
    <n v="1667"/>
    <s v="NO_CONCILIADO"/>
    <m/>
    <m/>
  </r>
  <r>
    <x v="0"/>
    <m/>
    <x v="0"/>
    <x v="63"/>
    <s v="B21860320002"/>
    <s v="BOD"/>
    <n v="2186032"/>
    <m/>
    <s v="00513102001 DEP.DE CHEQ.AJENOS,RET.DE CAM.,CONCEPTO: PAOLA ANDREA CHOQUETICLLA CALANI,DEP.: BANCO UNION S.A. , PROCEDENCIA: BANCO UNION S.A., CHEQUE: 202440, FECHA DE EMISION:04/04/2024"/>
    <m/>
    <m/>
    <m/>
    <m/>
    <m/>
    <m/>
    <n v="0"/>
    <n v="6253.59"/>
    <s v="NO_CONCILIADO"/>
    <m/>
    <m/>
  </r>
  <r>
    <x v="20"/>
    <m/>
    <x v="20"/>
    <x v="63"/>
    <s v="B21860360002"/>
    <s v="BOD"/>
    <n v="2186036"/>
    <m/>
    <s v="00099021001 DEP.DE CHEQ.AJENOS,RET.DE CAM.,CONCEPTO: DEV. IMPORTE SUSCRIPCION DE PERIODICOS ¨EDITORIAL EXPRESS E.D. S.R.L.¨ (EL DIARIO),DEP.: SENASIR , PROCEDENCIA: BANCO UNION S.A., CHEQUE: 885, FECHA DE EMISION:02/04/2024"/>
    <m/>
    <m/>
    <m/>
    <m/>
    <m/>
    <m/>
    <n v="0"/>
    <n v="4"/>
    <s v="NO_CONCILIADO"/>
    <m/>
    <m/>
  </r>
  <r>
    <x v="2"/>
    <m/>
    <x v="2"/>
    <x v="63"/>
    <s v="B21860400002"/>
    <s v="BOD"/>
    <n v="2186040"/>
    <m/>
    <s v="00015011108 DEP.DE CHEQ.AJENOS,RET.DE CAM.,CONCEPTO: DEPÓSITO A LA CUT,DEP.: MINISTERIO DE GOBIERNO , PROCEDENCIA: BANCO UNION S.A., CHEQUE: 52446, FECHA DE EMISION:02/04/2024"/>
    <m/>
    <m/>
    <m/>
    <m/>
    <m/>
    <m/>
    <n v="0"/>
    <n v="100"/>
    <s v="NO_CONCILIADO"/>
    <m/>
    <m/>
  </r>
  <r>
    <x v="2"/>
    <m/>
    <x v="2"/>
    <x v="63"/>
    <s v="B21860420002"/>
    <s v="BOD"/>
    <n v="2186042"/>
    <m/>
    <s v="00015011108 DEP.DE CHEQ.AJENOS,RET.DE CAM.,CONCEPTO: DÉPOSITO A LA CUT,DEP.: MINISTERIO DE GOBIERNO , PROCEDENCIA: BANCO UNION S.A., CHEQUE: 52444, FECHA DE EMISION:02/04/2024"/>
    <m/>
    <m/>
    <m/>
    <m/>
    <m/>
    <m/>
    <n v="0"/>
    <n v="100"/>
    <s v="NO_CONCILIADO"/>
    <m/>
    <m/>
  </r>
  <r>
    <x v="2"/>
    <m/>
    <x v="2"/>
    <x v="63"/>
    <s v="B21860430002"/>
    <s v="BOD"/>
    <n v="2186043"/>
    <m/>
    <s v="00015011108 DEP.DE CHEQ.AJENOS,RET.DE CAM.,CONCEPTO: DE´POSITO A LA CUT,DEP.: MINISTERIO DE GOBIERNO , PROCEDENCIA: BANCO UNION S.A., CHEQUE: 52445, FECHA DE EMISION:02/04/2024"/>
    <m/>
    <m/>
    <m/>
    <m/>
    <m/>
    <m/>
    <n v="0"/>
    <n v="100"/>
    <s v="NO_CONCILIADO"/>
    <m/>
    <m/>
  </r>
  <r>
    <x v="13"/>
    <m/>
    <x v="13"/>
    <x v="63"/>
    <s v="O21860440002"/>
    <s v="BOD"/>
    <n v="2186044"/>
    <m/>
    <s v="00046171101 DEPOSITO DE EFECTIVO, DEPOSITANTE: LABORATORIOS FARMACEUTICOS LAFAR S.A., CONCEPTO: SANCION JURIDICA POR R.A. N°S/215, CUENTA DE DEPOSITO: CUENTA UNICA DEL TESORO"/>
    <m/>
    <m/>
    <m/>
    <m/>
    <m/>
    <m/>
    <n v="0"/>
    <n v="10000"/>
    <s v="NO_CONCILIADO"/>
    <m/>
    <m/>
  </r>
  <r>
    <x v="75"/>
    <m/>
    <x v="75"/>
    <x v="63"/>
    <s v="B21860470002"/>
    <s v="BOD"/>
    <n v="2186047"/>
    <m/>
    <s v="00865012001 DEP.DE CHEQ.AJENOS,RET.DE CAM.,CONCEPTO: INGRESO POR COMISIONES A FONDESIF DEL PROMEC,DEP.: FONDESIF , PROCEDENCIA: BANCO UNION S.A., CHEQUE: 17145, FECHA DE EMISION:04/04/2024"/>
    <m/>
    <m/>
    <m/>
    <m/>
    <m/>
    <m/>
    <n v="0"/>
    <n v="50040.99"/>
    <s v="NO_CONCILIADO"/>
    <m/>
    <m/>
  </r>
  <r>
    <x v="75"/>
    <m/>
    <x v="75"/>
    <x v="63"/>
    <s v="B21860480002"/>
    <s v="BOD"/>
    <n v="2186048"/>
    <m/>
    <s v="00865012001 DEP.DE CHEQ.AJENOS,RET.DE CAM.,CONCEPTO: DEVOLUCION DE LA CAJA PETROLERA POR INCAPACIDAD TEMPORAL  MARZO 2023,DEP.: FONDESIF , PROCEDENCIA: BANCO UNION S.A., CHEQUE: 121, FECHA DE EMISION:04/04/2024"/>
    <m/>
    <m/>
    <m/>
    <m/>
    <m/>
    <m/>
    <n v="0"/>
    <n v="358.85"/>
    <s v="NO_CONCILIADO"/>
    <m/>
    <m/>
  </r>
  <r>
    <x v="75"/>
    <m/>
    <x v="75"/>
    <x v="63"/>
    <s v="B21860490002"/>
    <s v="BOD"/>
    <n v="2186049"/>
    <m/>
    <s v="00865012001 DEP.DE CHEQ.AJENOS,RET.DE CAM.,CONCEPTO: INGRESOS POR DESCUENTOS SEGUN PLANILLAS MES DE DICIEMBRE 2023,DEP.: FONDESIF , PROCEDENCIA: BANCO UNION S.A., CHEQUE: 123, FECHA DE EMISION:04/04/2024"/>
    <m/>
    <m/>
    <m/>
    <m/>
    <m/>
    <m/>
    <n v="0"/>
    <n v="880.97"/>
    <s v="NO_CONCILIADO"/>
    <m/>
    <m/>
  </r>
  <r>
    <x v="2"/>
    <m/>
    <x v="2"/>
    <x v="63"/>
    <s v="O21860500002"/>
    <s v="BOD"/>
    <n v="2186050"/>
    <m/>
    <s v="00099021001 DEPOSITO DE EFECTIVO, DEPOSITANTE: MINISTERIO DE GOBIERNO - DIPREVCON, CONCEPTO: REMANENTE FONDOS EN AVANCE RERY LUZ OLMOS MERCADO C-31 629/2024, CUENTA DE DEPOSITO: CUENTA UNICA DEL TESORO"/>
    <m/>
    <m/>
    <m/>
    <m/>
    <m/>
    <m/>
    <n v="0"/>
    <n v="107.44"/>
    <s v="NO_CONCILIADO"/>
    <m/>
    <m/>
  </r>
  <r>
    <x v="3"/>
    <m/>
    <x v="3"/>
    <x v="63"/>
    <s v="O21860510002"/>
    <s v="BOD"/>
    <n v="2186051"/>
    <m/>
    <s v="00099021001 DEPOSITO DE EFECTIVO, DEPOSITANTE: JUAN PABLO CORDERO ROMERO, CONCEPTO: REVERSION DE BOLETA HABER MENSUAL DEVOLUCION 11 DIAS MES DE JULIO/2023 MAGISTERIO, CUENTA DE DEPOSITO: CUENTA UNICA DEL TESORO"/>
    <m/>
    <m/>
    <m/>
    <m/>
    <m/>
    <m/>
    <n v="0"/>
    <n v="0.2"/>
    <s v="NO_CONCILIADO"/>
    <m/>
    <m/>
  </r>
  <r>
    <x v="57"/>
    <m/>
    <x v="57"/>
    <x v="63"/>
    <s v="O21860520002"/>
    <s v="BOD"/>
    <n v="2186052"/>
    <m/>
    <s v="00020071101 DEPOSITO DE EFECTIVO, DEPOSITANTE: DISTRITO GEOGRAFICO POTOSI, CONCEPTO: REVERSION POR SALDOS NO EJECUTADOS DEL SERVICIO DE TELEFONIA, CUENTA DE DEPOSITO: CUENTA UNICA DEL TESORO"/>
    <m/>
    <m/>
    <m/>
    <m/>
    <m/>
    <m/>
    <n v="0"/>
    <n v="0.5"/>
    <s v="NO_CONCILIADO"/>
    <m/>
    <m/>
  </r>
  <r>
    <x v="2"/>
    <m/>
    <x v="2"/>
    <x v="63"/>
    <s v="O21860540002"/>
    <s v="BOD"/>
    <n v="2186054"/>
    <m/>
    <s v="00099021001 DEPOSITO DE EFECTIVO, DEPOSITANTE: MINISTERIO DE GOBIERNO - DIPREVCON, CONCEPTO: REMANENTE FONDOS EN AVANCE RERY LUZ OLMOS MERCADO C-31 164/2024, CUENTA DE DEPOSITO: CUENTA UNICA DEL TESORO"/>
    <m/>
    <m/>
    <m/>
    <m/>
    <m/>
    <m/>
    <n v="0"/>
    <n v="104.38"/>
    <s v="NO_CONCILIADO"/>
    <m/>
    <m/>
  </r>
  <r>
    <x v="56"/>
    <m/>
    <x v="56"/>
    <x v="63"/>
    <s v="B21860550002"/>
    <s v="BOD"/>
    <n v="2186055"/>
    <m/>
    <s v="00222014201 DEP.DE CHEQ.AJENOS,RET.DE CAM.,CONCEPTO: DEVOLUCION RENDICION FINAL Y CIERRE DEL MODULO DEL FONDO ROTATIVO DEL INIAF - 2024,DEP.: INIAF , PROCEDENCIA: BANCO UNION S.A., CHEQUE: 2044, FECHA DE EMISION:02/04/2024"/>
    <m/>
    <m/>
    <m/>
    <m/>
    <m/>
    <m/>
    <n v="0"/>
    <n v="17067.150000000001"/>
    <s v="NO_CONCILIADO"/>
    <m/>
    <m/>
  </r>
  <r>
    <x v="2"/>
    <m/>
    <x v="2"/>
    <x v="63"/>
    <s v="O21860570002"/>
    <s v="BOD"/>
    <n v="2186057"/>
    <m/>
    <s v="00099021001 DEPOSITO DE EFECTIVO, DEPOSITANTE: MINISTERIO DE GOBIERNO - DIPREVCON, CONCEPTO: REMANENTE FONDOS EN AVANCE RERY LUZ OLMOS MERCADO C-31  PREV.173/2024, CUENTA DE DEPOSITO: CUENTA UNICA DEL TESORO"/>
    <m/>
    <m/>
    <m/>
    <m/>
    <m/>
    <m/>
    <n v="0"/>
    <n v="659.89"/>
    <s v="NO_CONCILIADO"/>
    <m/>
    <m/>
  </r>
  <r>
    <x v="3"/>
    <m/>
    <x v="3"/>
    <x v="63"/>
    <s v="O21860590002"/>
    <s v="BOD"/>
    <n v="2186059"/>
    <m/>
    <s v="00099021001 DEPOSITO DE EFECTIVO, DEPOSITANTE: LUNA JUAREZ CLAUDIA ROXSANA, CONCEPTO: DEVOLUCION DE HABERES MAGISTERIO NOVIEMBRE 2023  PROF. LUNA JUAREZ ROXSANA POR ERROR EN EL NUMERO DE, CUENTA DE DEPOSITO: CUENTA UNICA DEL TESORO"/>
    <m/>
    <m/>
    <m/>
    <m/>
    <m/>
    <m/>
    <n v="0"/>
    <n v="0.77"/>
    <s v="NO_CONCILIADO"/>
    <m/>
    <m/>
  </r>
  <r>
    <x v="56"/>
    <m/>
    <x v="56"/>
    <x v="63"/>
    <s v="B21860600002"/>
    <s v="BOD"/>
    <n v="2186060"/>
    <m/>
    <s v="00099021001 DEP.DE CHEQ.AJENOS,RET.DE CAM.,CONCEPTO: DEVOLUCION FINAL Y CIERRE DEL MODULO DEL FONDO ROTATIVO DEL INIAF - 2024,DEP.: INIAF , PROCEDENCIA: BANCO UNION S.A., CHEQUE: 2045, FECHA DE EMISION:02/04/2024"/>
    <m/>
    <m/>
    <m/>
    <m/>
    <m/>
    <m/>
    <n v="0"/>
    <n v="97350"/>
    <s v="NO_CONCILIADO"/>
    <m/>
    <m/>
  </r>
  <r>
    <x v="2"/>
    <m/>
    <x v="2"/>
    <x v="63"/>
    <s v="O21860610002"/>
    <s v="BOD"/>
    <n v="2186061"/>
    <m/>
    <s v="00099021001 DEPOSITO DE EFECTIVO, DEPOSITANTE: MINISTERIO DE GOBIERNO - DIPREVCON, CONCEPTO: REMANENTE FONDOS EN AVANCE RERY LUZ OLMOS MERCADO C-31 81/2024, CUENTA DE DEPOSITO: CUENTA UNICA DEL TESORO"/>
    <m/>
    <m/>
    <m/>
    <m/>
    <m/>
    <m/>
    <n v="0"/>
    <n v="34.799999999999997"/>
    <s v="NO_CONCILIADO"/>
    <m/>
    <m/>
  </r>
  <r>
    <x v="56"/>
    <m/>
    <x v="56"/>
    <x v="63"/>
    <s v="B21860620002"/>
    <s v="BOD"/>
    <n v="2186062"/>
    <m/>
    <s v="00222012001 DEP.DE CHEQ.AJENOS,RET.DE CAM.,CONCEPTO: DEVOLUCION RENDICION FINAL Y CIERRE DEL MODULO DEL FONDO ROTATIVO DEL INIAF -2024,DEP.: INIAF , PROCEDENCIA: BANCO UNION S.A., CHEQUE: 2046, FECHA DE EMISION:02/04/2024"/>
    <m/>
    <m/>
    <m/>
    <m/>
    <m/>
    <m/>
    <n v="0"/>
    <n v="78989.45"/>
    <s v="NO_CONCILIADO"/>
    <m/>
    <m/>
  </r>
  <r>
    <x v="2"/>
    <m/>
    <x v="2"/>
    <x v="63"/>
    <s v="O21860630002"/>
    <s v="BOD"/>
    <n v="2186063"/>
    <m/>
    <s v="00099021001 DEPOSITO DE EFECTIVO, DEPOSITANTE: MINISTERIO DE GOBIERNO - DIPREVCON, CONCEPTO: REMANENTE FONDOS EN AVANCE RERY LUZ OLMOS MERCADO C-31 170/2024, CUENTA DE DEPOSITO: CUENTA UNICA DEL TESORO"/>
    <m/>
    <m/>
    <m/>
    <m/>
    <m/>
    <m/>
    <n v="0"/>
    <n v="219.78"/>
    <s v="NO_CONCILIADO"/>
    <m/>
    <m/>
  </r>
  <r>
    <x v="2"/>
    <m/>
    <x v="2"/>
    <x v="63"/>
    <s v="O21860660002"/>
    <s v="BOD"/>
    <n v="2186066"/>
    <m/>
    <s v="00099021001 DEPOSITO DE EFECTIVO, DEPOSITANTE: MINISTERIO DE GOBIERNO - DIPREVCON, CONCEPTO: REMANENTE FONDOS EN AVANCE RERY LUZ OLMOS MERCADO C-31 401/2024, CUENTA DE DEPOSITO: CUENTA UNICA DEL TESORO"/>
    <m/>
    <m/>
    <m/>
    <m/>
    <m/>
    <m/>
    <n v="0"/>
    <n v="0.01"/>
    <s v="NO_CONCILIADO"/>
    <m/>
    <m/>
  </r>
  <r>
    <x v="2"/>
    <m/>
    <x v="2"/>
    <x v="63"/>
    <s v="O21860680002"/>
    <s v="BOD"/>
    <n v="2186068"/>
    <m/>
    <s v="00099021001 DEPOSITO DE EFECTIVO, DEPOSITANTE: MINISTERIO DE GOBIERNO - DIPREVCON, CONCEPTO: REMANENTE FONDOS EN AVANCE RERY LUZ OLMOS MERCADO C-31 3298/2023, CUENTA DE DEPOSITO: CUENTA UNICA DEL TESORO"/>
    <m/>
    <m/>
    <m/>
    <m/>
    <m/>
    <m/>
    <n v="0"/>
    <n v="77.459999999999994"/>
    <s v="NO_CONCILIADO"/>
    <m/>
    <m/>
  </r>
  <r>
    <x v="2"/>
    <m/>
    <x v="2"/>
    <x v="63"/>
    <s v="O21860700002"/>
    <s v="BOD"/>
    <n v="2186070"/>
    <m/>
    <s v="00099021001 DEPOSITO DE EFECTIVO, DEPOSITANTE: MINISTERIO DE GOBIERNO - DIPREVCON, CONCEPTO: REMANENTE FONDOS EN AVANCE RERY LUZ OLMOS MERCADO C-31 533/2024, CUENTA DE DEPOSITO: CUENTA UNICA DEL TESORO"/>
    <m/>
    <m/>
    <m/>
    <m/>
    <m/>
    <m/>
    <n v="0"/>
    <n v="42.5"/>
    <s v="NO_CONCILIADO"/>
    <m/>
    <m/>
  </r>
  <r>
    <x v="2"/>
    <m/>
    <x v="2"/>
    <x v="63"/>
    <s v="O21860740002"/>
    <s v="BOD"/>
    <n v="2186074"/>
    <m/>
    <s v="00099021001 DEPOSITO DE EFECTIVO, DEPOSITANTE: MINISTERIO DE GOBIERNO - DIPREVCON, CONCEPTO: REMANENTE FONDOS EN AVANCE RERY LUZ OLMOS MERCADO C-31 622/2024, CUENTA DE DEPOSITO: CUENTA UNICA DEL TESORO"/>
    <m/>
    <m/>
    <m/>
    <m/>
    <m/>
    <m/>
    <n v="0"/>
    <n v="111.63"/>
    <s v="NO_CONCILIADO"/>
    <m/>
    <m/>
  </r>
  <r>
    <x v="2"/>
    <m/>
    <x v="2"/>
    <x v="63"/>
    <s v="O21860760002"/>
    <s v="BOD"/>
    <n v="2186076"/>
    <m/>
    <s v="00099021001 DEPOSITO DE EFECTIVO, DEPOSITANTE: MINISTERIO DE GOBIERNO - DIPREVCON, CONCEPTO: REMANENTE FONDOS EN AVANCE RERY LUZ OLMOS MERCADO C-31 587/2024, CUENTA DE DEPOSITO: CUENTA UNICA DEL TESORO"/>
    <m/>
    <m/>
    <m/>
    <m/>
    <m/>
    <m/>
    <n v="0"/>
    <n v="60"/>
    <s v="NO_CONCILIADO"/>
    <m/>
    <m/>
  </r>
  <r>
    <x v="2"/>
    <m/>
    <x v="2"/>
    <x v="63"/>
    <s v="O21860780002"/>
    <s v="BOD"/>
    <n v="2186078"/>
    <m/>
    <s v="00099021001 DEPOSITO DE EFECTIVO, DEPOSITANTE: MINISTERIO DE GOBIERNO - DIPREVCON, CONCEPTO: REMANENTE FONDOS EN AVANCE RERY LUZ OLMOS MERCADO C-31 80/2024, CUENTA DE DEPOSITO: CUENTA UNICA DEL TESORO"/>
    <m/>
    <m/>
    <m/>
    <m/>
    <m/>
    <m/>
    <n v="0"/>
    <n v="150.1"/>
    <s v="NO_CONCILIADO"/>
    <m/>
    <m/>
  </r>
  <r>
    <x v="2"/>
    <m/>
    <x v="2"/>
    <x v="63"/>
    <s v="O21860790002"/>
    <s v="BOD"/>
    <n v="2186079"/>
    <m/>
    <s v="00099021001 DEPOSITO DE EFECTIVO, DEPOSITANTE: MINISTERIO DE GOBIERNO - DIPREVCON, CONCEPTO: REMANENTE FONDOS EN AVANCE RERY LUZ OLMOS MERCADO C-31 72/2024, CUENTA DE DEPOSITO: CUENTA UNICA DEL TESORO"/>
    <m/>
    <m/>
    <m/>
    <m/>
    <m/>
    <m/>
    <n v="0"/>
    <n v="77.58"/>
    <s v="NO_CONCILIADO"/>
    <m/>
    <m/>
  </r>
  <r>
    <x v="3"/>
    <m/>
    <x v="3"/>
    <x v="63"/>
    <s v="O21860810002"/>
    <s v="BOD"/>
    <n v="2186081"/>
    <m/>
    <s v="00099021001 DEPOSITO DE EFECTIVO, DEPOSITANTE: ANA MARIA VALDIVIESO, CONCEPTO: DEVOLUCION, CUENTA DE DEPOSITO: CUENTA UNICA DEL TESORO"/>
    <m/>
    <m/>
    <m/>
    <m/>
    <m/>
    <m/>
    <n v="0"/>
    <n v="350"/>
    <s v="NO_CONCILIADO"/>
    <m/>
    <m/>
  </r>
  <r>
    <x v="44"/>
    <m/>
    <x v="44"/>
    <x v="63"/>
    <s v="B21860840002"/>
    <s v="BOD"/>
    <n v="2186084"/>
    <m/>
    <s v="00099021001 DEP.DE CHEQ.AJENOS,RET.DE CAM.,CONCEPTO: REEMBOLSO POR BAJAS MEDICAS PARA: MINISTERIO DE DESARROLLO PRODUCTIVO Y ECONOMIA PLURAL,DEP.: CAJA DE SALUD CORDES , PROCEDENCIA: BANCO UNION S.A., CHEQUE: 35935, FECHA DE EMISION:22/03/2024"/>
    <m/>
    <m/>
    <m/>
    <m/>
    <m/>
    <m/>
    <n v="0"/>
    <n v="20612.080000000002"/>
    <s v="NO_CONCILIADO"/>
    <m/>
    <m/>
  </r>
  <r>
    <x v="76"/>
    <m/>
    <x v="76"/>
    <x v="63"/>
    <s v="B21860850002"/>
    <s v="BOD"/>
    <n v="2186085"/>
    <m/>
    <s v="00081011101 DEP.DE CHEQ.AJENOS,RET.DE CAM.,CONCEPTO: REEMBOLSO POR BAJAS MEDICAS PARA: MINISTERIO DE OBRAS PUBLICAS SERVICIOS Y VIVIENDA,DEP.: CAJA DE SALUD CORDES , PROCEDENCIA: BANCO UNION S.A., CHEQUE: 35934, FECHA DE EMISION:22/03/2024"/>
    <m/>
    <m/>
    <m/>
    <m/>
    <m/>
    <m/>
    <n v="0"/>
    <n v="13235.81"/>
    <s v="NO_CONCILIADO"/>
    <m/>
    <m/>
  </r>
  <r>
    <x v="13"/>
    <m/>
    <x v="13"/>
    <x v="63"/>
    <s v="O21860880002"/>
    <s v="BOD"/>
    <n v="2186088"/>
    <m/>
    <s v="00046171101 DEPOSITO DE EFECTIVO, DEPOSITANTE: APPLEDENTAL BOLIVIA S.R.L., CONCEPTO: SANCION JURIDICA, CUENTA DE DEPOSITO: CUENTA UNICA DEL TESORO"/>
    <m/>
    <m/>
    <m/>
    <m/>
    <m/>
    <m/>
    <n v="0"/>
    <n v="833"/>
    <s v="NO_CONCILIADO"/>
    <m/>
    <m/>
  </r>
  <r>
    <x v="76"/>
    <m/>
    <x v="76"/>
    <x v="63"/>
    <s v="O21860900002"/>
    <s v="BOD"/>
    <n v="2186090"/>
    <m/>
    <s v="00081011101 DEPOSITO DE EFECTIVO, DEPOSITANTE: ANA BETTSY ANIBARRO JALDIN, CONCEPTO: DEVOLUCION DE DUODECIMAS DE AGUINALDO, CUENTA DE DEPOSITO: CUENTA UNICA DEL TESORO"/>
    <m/>
    <m/>
    <m/>
    <m/>
    <m/>
    <m/>
    <n v="0"/>
    <n v="19.75"/>
    <s v="NO_CONCILIADO"/>
    <m/>
    <m/>
  </r>
  <r>
    <x v="3"/>
    <m/>
    <x v="3"/>
    <x v="63"/>
    <s v="O21860950002"/>
    <s v="BOD"/>
    <n v="2186095"/>
    <m/>
    <s v="00099021001 DEPOSITO DE EFECTIVO, DEPOSITANTE: CARLOS DENCEL PELAEZ PACHECO, CONCEPTO: REMUNERACION MAXIMA PERMITIDA MARZO 2024, CUENTA DE DEPOSITO: CUENTA UNICA DEL TESORO"/>
    <m/>
    <m/>
    <m/>
    <m/>
    <m/>
    <m/>
    <n v="0"/>
    <n v="2631.44"/>
    <s v="NO_CONCILIADO"/>
    <m/>
    <m/>
  </r>
  <r>
    <x v="56"/>
    <m/>
    <x v="56"/>
    <x v="63"/>
    <s v="O21860960002"/>
    <s v="BOD"/>
    <n v="2186096"/>
    <m/>
    <s v="00099021001 DEPOSITO DE EFECTIVO, DEPOSITANTE: DANNY ABAD AGUILAR LOPEZ, CONCEPTO: POR SALDO NO UTILIZADO DEL C-31 1063, CUENTA DE DEPOSITO: CUENTA UNICA DEL TESORO/DJBR"/>
    <m/>
    <m/>
    <m/>
    <m/>
    <m/>
    <m/>
    <n v="0"/>
    <n v="9600"/>
    <s v="NO_CONCILIADO"/>
    <m/>
    <m/>
  </r>
  <r>
    <x v="3"/>
    <m/>
    <x v="3"/>
    <x v="63"/>
    <s v="O21860990002"/>
    <s v="BOD"/>
    <n v="2186099"/>
    <m/>
    <s v="00099021001 DEPOSITO DE EFECTIVO, DEPOSITANTE: REYNALDO MAMANI MAMANI, CONCEPTO: POR SALDO NO UTILIZADO DEL C-31 1065, CUENTA DE DEPOSITO: CUENTA UNICA DEL TESORO"/>
    <m/>
    <m/>
    <m/>
    <m/>
    <m/>
    <m/>
    <n v="0"/>
    <n v="9600"/>
    <s v="NO_CONCILIADO"/>
    <m/>
    <m/>
  </r>
  <r>
    <x v="3"/>
    <m/>
    <x v="3"/>
    <x v="63"/>
    <s v="O21861220002"/>
    <s v="BOD"/>
    <n v="2186122"/>
    <m/>
    <s v="00099021001 DEPOSITO DE EFECTIVO, DEPOSITANTE: YHOLA JUANITA YANARICO GABINCHA, CONCEPTO: COBRO INDEBIDO POR NUEVAS NUPCIAS, CUENTA DE DEPOSITO: CUENTA UNICA DEL TESORO"/>
    <m/>
    <m/>
    <m/>
    <m/>
    <m/>
    <m/>
    <n v="0"/>
    <n v="2205"/>
    <s v="NO_CONCILIADO"/>
    <m/>
    <m/>
  </r>
  <r>
    <x v="3"/>
    <m/>
    <x v="3"/>
    <x v="63"/>
    <s v="O21861430002"/>
    <s v="BOD"/>
    <n v="2186143"/>
    <m/>
    <s v="00099021001 DEPOSITO DE EFECTIVO, DEPOSITANTE: SIMON VENTURA CONDORI, CONCEPTO: DEVOLUCION DE HABERES, CUENTA DE DEPOSITO: CUENTA UNICA DEL TESORO"/>
    <m/>
    <m/>
    <m/>
    <m/>
    <m/>
    <m/>
    <n v="0"/>
    <n v="2000"/>
    <s v="NO_CONCILIADO"/>
    <m/>
    <m/>
  </r>
  <r>
    <x v="9"/>
    <m/>
    <x v="9"/>
    <x v="63"/>
    <s v="G26474590003"/>
    <s v="COB"/>
    <n v="18543"/>
    <m/>
    <s v="PAGO A CAF PRÉSTAMO CFA010253 VCTO. 04-04-2024 POR CUENTA DE TGN , NTI. 018543 VALOR 04-04-2024 CAPITAL USD 199.409,09 INTERESES USD 146.968,04 CTA. 3987 CUENTA UNICA DEL TESORO LIB. 00099021001 REF.: COMISIONES BANCARIAS"/>
    <m/>
    <m/>
    <m/>
    <m/>
    <m/>
    <m/>
    <n v="1933.28"/>
    <n v="0"/>
    <s v="NO_CONCILIADO"/>
    <m/>
    <m/>
  </r>
  <r>
    <x v="25"/>
    <m/>
    <x v="25"/>
    <x v="63"/>
    <s v="G26476160002"/>
    <s v="CRV"/>
    <n v="2647616"/>
    <m/>
    <s v="REGULARIZACION DE TRANSFERENCIA DEL EXTERIOR SEGUN SWIFT NO.5191 Y NO.5190 DE FECHA 04/04/2024 ORDENANTE: CAMPO MAXX AGROINSUMOS INDUSTRIA E COMERCIO LTDA (BR/GUAJARAMIRIM REF.: CRED SWF OF 24/04/03 INV YLB-GCO-003-ODV/24-VEX LIB. 00597012001 RECURSOS PROPIOS VENTAS YLB"/>
    <m/>
    <m/>
    <m/>
    <m/>
    <m/>
    <m/>
    <n v="0"/>
    <n v="177454.48"/>
    <s v="NO_CONCILIADO"/>
    <m/>
    <m/>
  </r>
  <r>
    <x v="77"/>
    <m/>
    <x v="77"/>
    <x v="63"/>
    <s v="G26476180002"/>
    <s v="CRV"/>
    <n v="2647618"/>
    <m/>
    <s v="TRANSFERENCIA DEL EXTERIOR SEGUN SWIFT NO.5260 DE FECHA 04/04/2024 ORDENANTE: CONSULADO DE BOLIVIA EN MADRID-ESPAÑA REF:38 LICENCIAS DE CONDUCIR CORRESPONDIENTE MARZO. LIB. 00340012004 SEGIP-RECAUDACION EXTERIOR-LICENCIAS DE CONDUCIR"/>
    <m/>
    <m/>
    <m/>
    <m/>
    <m/>
    <m/>
    <n v="0"/>
    <n v="15435"/>
    <s v="NO_CONCILIADO"/>
    <m/>
    <m/>
  </r>
  <r>
    <x v="77"/>
    <m/>
    <x v="77"/>
    <x v="63"/>
    <s v="G26476200002"/>
    <s v="CRV"/>
    <n v="2647620"/>
    <m/>
    <s v="TRANSFERENCIA DEL EXTERIOR SEGUN SWIFT NO.5259 DE FECHA 04/04/2024 ORDENANTE: CONSULADO DE BOLIVIA EN MADRID-ESPAÑA REF:411 CÉDULAS DE IDENTIDAD MES DE MARZO-2024 LIB. 00340012005 SEGIP - RECAUDACION EXTERIOR - CEDULAS DE IDENTIDAD"/>
    <m/>
    <m/>
    <m/>
    <m/>
    <m/>
    <m/>
    <n v="0"/>
    <n v="50510.18"/>
    <s v="NO_CONCILIADO"/>
    <m/>
    <m/>
  </r>
  <r>
    <x v="59"/>
    <m/>
    <x v="59"/>
    <x v="63"/>
    <s v="Q19867970002"/>
    <s v="CRV"/>
    <n v="1986797"/>
    <m/>
    <s v="NUMERO DE LIBRETA CUT: 00283012001 OPERACIÓN E18 TRANSFERENCIA DEL SISTEMA FINANCIERO POR CUENTA DE TERCEROS A LA CUT SOL.ESCR.SOCIEDAD JENNEFER SRL"/>
    <m/>
    <m/>
    <m/>
    <m/>
    <m/>
    <m/>
    <n v="0"/>
    <n v="4430.2299999999996"/>
    <s v="NO_CONCILIADO"/>
    <m/>
    <m/>
  </r>
  <r>
    <x v="25"/>
    <m/>
    <x v="25"/>
    <x v="63"/>
    <s v="G26476170001"/>
    <s v="CVD"/>
    <n v="2647617"/>
    <m/>
    <s v="COBRO COSTOS DE PAPELERIA POR REGULARIZACION DE TRANSFERENCIA DEL EXTERIOR POR ORDEN DE CAMPO MAXX AGROINSUMOS INDUSTRIA E COMERCIO LTDA (BR/GUAJARAMIRIM REF.: CRED SWF OF 24/04/03 INV YLB-GCO-003-ODV/24-VEX LIB. 00597032001 YLB-COMERCIALIZACION DE DIVERSAS SALES"/>
    <m/>
    <m/>
    <m/>
    <m/>
    <m/>
    <m/>
    <n v="50"/>
    <n v="0"/>
    <s v="NO_CONCILIADO"/>
    <m/>
    <m/>
  </r>
  <r>
    <x v="77"/>
    <m/>
    <x v="77"/>
    <x v="63"/>
    <s v="G26476190001"/>
    <s v="CVD"/>
    <n v="2647619"/>
    <m/>
    <s v="COBRO COSTOS DE PAPELERIA SEGUN TRANSFERENCIA DEL EXTERIOR POR ORDEN DE CONSULADO DE BOLIVIA EN MADRID-ESPAÑA REF:38 LICENCIAS DE CONDUCIR CORRESPONDIENTE MARZO. LIB. 00340012003 RECAUDACION EXTRANJERIA - C.I. -L.C."/>
    <m/>
    <m/>
    <m/>
    <m/>
    <m/>
    <m/>
    <n v="50"/>
    <n v="0"/>
    <s v="NO_CONCILIADO"/>
    <m/>
    <m/>
  </r>
  <r>
    <x v="41"/>
    <m/>
    <x v="41"/>
    <x v="63"/>
    <s v="G26476330001"/>
    <s v="CVD"/>
    <n v="2647633"/>
    <m/>
    <s v="COBRO COSTOS DE PAPELERIA POR REGULARIZACION DE TRANSFERENCIA DEL EXTERIOR POR ORDEN DE CONSULADO DE BOLIVIA EN TACNA PERÚ REF.: RECAUDACION GESTORÍA CONSULAR POR EL MES DE ENERO Y FEBRERO 2024 LIB. 00010011102 MIN.RELACIONES EXTERIORES - GESTORIA CONSULAR LEY Nº 3108"/>
    <m/>
    <m/>
    <m/>
    <m/>
    <m/>
    <m/>
    <n v="50"/>
    <n v="0"/>
    <s v="NO_CONCILIADO"/>
    <m/>
    <m/>
  </r>
  <r>
    <x v="41"/>
    <m/>
    <x v="41"/>
    <x v="63"/>
    <s v="G26476310001"/>
    <s v="CVD"/>
    <n v="2647631"/>
    <m/>
    <s v="COBRO COSTOS DE PAPELERIA SEGUN TRANSFERENCIA DEL EXTERIOR POR ORDEN DE CONSULADO GENERAL DE BOLIVIA EN LIMA PERÚ REF.: RECAUDACION GESTORÍA CONSULAR POR EL MES DE MARZO 2024 LIB. 00010011102 MIN.RELACIONES EXTERIORES - GESTORIA CONSULAR LEY Nº 3108"/>
    <m/>
    <m/>
    <m/>
    <m/>
    <m/>
    <m/>
    <n v="50"/>
    <n v="0"/>
    <s v="NO_CONCILIADO"/>
    <m/>
    <m/>
  </r>
  <r>
    <x v="41"/>
    <m/>
    <x v="41"/>
    <x v="63"/>
    <s v="G26476290001"/>
    <s v="CVD"/>
    <n v="2647629"/>
    <m/>
    <s v="COBRO COSTOS DE PAPELERIA SEGUN TRANSFERENCIA DEL EXTERIOR POR ORDEN DE CONSULADO GENERAL DE BOLIVIA EN MADRID ESPAÑA REF.: RECAUDACION GESTORÍA CONSULAR POR EL MES DE MARZO 2024 LIB. 00010011102 MIN.RELACIONES EXTERIORES - GESTORIA CONSULAR LEY Nº 3108"/>
    <m/>
    <m/>
    <m/>
    <m/>
    <m/>
    <m/>
    <n v="50"/>
    <n v="0"/>
    <s v="NO_CONCILIADO"/>
    <m/>
    <m/>
  </r>
  <r>
    <x v="41"/>
    <m/>
    <x v="41"/>
    <x v="63"/>
    <s v="G26476270001"/>
    <s v="CVD"/>
    <n v="2647627"/>
    <m/>
    <s v="COBRO COSTOS DE PAPELERIA POR REGULARIZACION DE TRANSFERENCIA DEL EXTERIOR POR ORDEN DE CONSULADO GENERAL DE BOLIVIA CL/00699066036. REF.: GESTORIA CONSULAR DEL MES DE MARZO DEL 2024 (TRN/20240403-00289638) LIB. 00010011102 MIN.RELACIONES EXTERIORES - GESTORIA CONSULAR LEY Nº 3108"/>
    <m/>
    <m/>
    <m/>
    <m/>
    <m/>
    <m/>
    <n v="50"/>
    <n v="0"/>
    <s v="NO_CONCILIADO"/>
    <m/>
    <m/>
  </r>
  <r>
    <x v="0"/>
    <m/>
    <x v="0"/>
    <x v="63"/>
    <s v="G26476250001"/>
    <s v="CVD"/>
    <n v="2647625"/>
    <m/>
    <s v="COBRO COSTOS DE PAPELERIA SEGUN TRANSFERENCIA DEL EXTERIOR POR ORDEN DE FIDEICOMISO HERCO-CKM (LIMA PERU) REF.: CRED EMB 12 - 06 CISTERNAS HERCO COMBUST FECHA VALOR 4/04/2024 LIB. 00513062002 YPFB - EXPORTACIÓN DE GLP Y OTROS-BOLIVIANOS"/>
    <m/>
    <m/>
    <m/>
    <m/>
    <m/>
    <m/>
    <n v="50"/>
    <n v="0"/>
    <s v="NO_CONCILIADO"/>
    <m/>
    <m/>
  </r>
  <r>
    <x v="77"/>
    <m/>
    <x v="77"/>
    <x v="63"/>
    <s v="G26476210001"/>
    <s v="CVD"/>
    <n v="2647621"/>
    <m/>
    <s v="COBRO COSTOS DE PAPELERIA SEGUN TRANSFERENCIA DEL EXTERIOR POR ORDEN DE CONSULADO DE BOLIVIA EN MADRID-ESPAÑA REF:411 CÉDULAS DE IDENTIDAD MES DE MARZO-2024 LIB. 00340012003 RECAUDACION EXTRANJERIA - C.I. -L.C."/>
    <m/>
    <m/>
    <m/>
    <m/>
    <m/>
    <m/>
    <n v="50"/>
    <n v="0"/>
    <s v="NO_CONCILIADO"/>
    <m/>
    <m/>
  </r>
  <r>
    <x v="78"/>
    <m/>
    <x v="78"/>
    <x v="63"/>
    <s v="Q19868980002"/>
    <s v="CRV"/>
    <n v="1986898"/>
    <m/>
    <s v="NUMERO DE LIBRETA CUT: 03420102001 OPERACIÓN E18 TRANSFERENCIA DEL SISTEMA FINANCIERO POR CUENTA DE TERCEROS A LA CUT TRANSFERENCIA DE SALDOS NO UTILIZADOSSOLICITUD RECURSOS DEL FIDEICOMISO AEVIVIENDA"/>
    <m/>
    <m/>
    <m/>
    <m/>
    <m/>
    <m/>
    <n v="0"/>
    <n v="3665082.36"/>
    <s v="NO_CONCILIADO"/>
    <m/>
    <m/>
  </r>
  <r>
    <x v="41"/>
    <m/>
    <x v="41"/>
    <x v="63"/>
    <s v="G26480710001"/>
    <s v="CVD"/>
    <n v="2648071"/>
    <m/>
    <s v="COBRO COSTOS DE PAPELERIA POR REGULARIZACION DE TRANSFERENCIA DEL EXTERIOR POR ORDEN DE CONSULADO DE BOLIVIA URUGUAY REF:GESTORIA CONSULAR MESES DE FEBRERO Y MARZO 2024 LIB. 00010011102 MIN.RELACIONES EXTERIORES - GESTORIA CONSULAR LEY Nº 3108"/>
    <m/>
    <m/>
    <m/>
    <m/>
    <m/>
    <m/>
    <n v="50"/>
    <n v="0"/>
    <s v="NO_CONCILIADO"/>
    <m/>
    <m/>
  </r>
  <r>
    <x v="41"/>
    <m/>
    <x v="41"/>
    <x v="63"/>
    <s v="G26482080001"/>
    <s v="CVD"/>
    <n v="2648208"/>
    <m/>
    <s v="COBRO COSTOS DE PAPELERIA POR REGULARIZACION DE TRANSFERENCIA DEL EXTERIOR POR ORDEN DE CONSULADO GENERAL DE BOLIVIA WASHINGTON - EE.UU. REF:GESTORIA CONSULAR MARZO 2024 LIB. 00010011102 MIN.RELACIONES EXTERIORES - GESTORIA CONSULAR LEY Nº 3108"/>
    <m/>
    <m/>
    <m/>
    <m/>
    <m/>
    <m/>
    <n v="50"/>
    <n v="0"/>
    <s v="NO_CONCILIADO"/>
    <m/>
    <m/>
  </r>
  <r>
    <x v="61"/>
    <m/>
    <x v="61"/>
    <x v="63"/>
    <s v="S10887610003"/>
    <s v="COB"/>
    <n v="1088761"/>
    <m/>
    <s v="||TRANSFERENCIA DE FONDOS S/G. MENSAJE SWIFT NRO. 5242 DE LA FECHA, Y NOTA REMITIDA POR LA DIRECCIÓN GENERAL DE AERONAUTICA CIVIL CITE: DGAC/10571/2024 DE FECHA 14/03/2024 (HRE-TGL-4549) (SECTOR PÚBLICO). DÉBITO DE LA LIBRETA 00117012001 DGAC, REPOSICIÓN ÚTILES DE ESCRITORIO."/>
    <m/>
    <m/>
    <m/>
    <m/>
    <m/>
    <m/>
    <n v="50"/>
    <n v="0"/>
    <s v="NO_CONCILIADO"/>
    <m/>
    <m/>
  </r>
  <r>
    <x v="0"/>
    <m/>
    <x v="0"/>
    <x v="63"/>
    <s v="S10887640001"/>
    <s v="COB"/>
    <n v="1088764"/>
    <m/>
    <s v="'COBRO DE'||ÚTILES DE ESCRITORIO POR EL COMPROBANTE NRO. 1088762 DE LA FECHA, S/G. NOTA CITE GAFC-0803/DFC/URTE-0153/2024 DE FECHA 26/03/2024 (HRE-TGL-5158) ENVIADA POR YACIMIENTOS PETROLIFEROS FISCALES BOLIVIANOS. DÉBITO DE LA LIBRETA 00513022001 YPFB  OPERACIONES ."/>
    <m/>
    <m/>
    <m/>
    <m/>
    <m/>
    <m/>
    <n v="50"/>
    <n v="0"/>
    <s v="NO_CONCILIADO"/>
    <m/>
    <m/>
  </r>
  <r>
    <x v="0"/>
    <m/>
    <x v="0"/>
    <x v="63"/>
    <s v="S10887900001"/>
    <s v="COB"/>
    <n v="1088790"/>
    <m/>
    <s v="'COBRO DE'||UTILES DE ESCRITORIO POR EL COMPROBANTE NRO. 1088789 DE LA FECHA, S/G.NOTA NOTA GAFC-0803/DFC/URTE-0153/2024 DE FECHA 26/3/2024 (HRE-TGL-5158) ENVIADO POR YACIMIENTOS PETROLIFEROS FISCALES BOLIVIANOS. DÉBITO DE LA LIBRETA 00513022001 YPFB-&quot;OPERACIONES&quot; COBRO DE ÚTILES DE ESCRITORIO."/>
    <m/>
    <m/>
    <m/>
    <m/>
    <m/>
    <m/>
    <n v="50"/>
    <n v="0"/>
    <s v="NO_CONCILIADO"/>
    <m/>
    <m/>
  </r>
  <r>
    <x v="61"/>
    <m/>
    <x v="61"/>
    <x v="63"/>
    <s v="S10888380003"/>
    <s v="COB"/>
    <n v="1088838"/>
    <m/>
    <s v="||REGULARIZACIÓN DE NUESTRA OPERACIÓN N°1088013 DE FECHA 26/03/2024 SEGÚN NOTAS DGAC-1795/2024 (HRE-TSO-443) Y CAR/DGE-UNC N°0056/2024 (ORIGINAL CURSA EN COMPROBANTE N°1088839). (SECTOR PÚBLICO). DÉBITO DE LA LIBRETA 00117012001 DGAC, REPOSICIÓN DE ÚTILES DE ESCRITORIO."/>
    <m/>
    <m/>
    <m/>
    <m/>
    <m/>
    <m/>
    <n v="50"/>
    <n v="0"/>
    <s v="NO_CONCILIADO"/>
    <m/>
    <m/>
  </r>
  <r>
    <x v="61"/>
    <m/>
    <x v="61"/>
    <x v="63"/>
    <s v="S10888400003"/>
    <s v="COB"/>
    <n v="1088840"/>
    <m/>
    <s v="||REGULARIZACIÓN DE NUESTRA OPERACIÓN N°1088120 DE F.27/03/2024 EN ATENCIÓN A NOTAS CITE:DGAC-1795/2024 DE LA FECHA (HRE-TSO-443) DE LA DGAC (ORIG.CURSA EN COMP.N°1088838) Y CITE:CAR/DGE-UNC N°0056/2024 DE LA FECHA (HRE-TSO-442) DE NAABOL (ORIG.CURSA EN COMP.N°1088839). DÉBITO DE LA LIBRETA 00117012001 DGAC, REPOSICIÓN ÚTILES DE ESCRITORIO."/>
    <m/>
    <m/>
    <m/>
    <m/>
    <m/>
    <m/>
    <n v="50"/>
    <n v="0"/>
    <s v="NO_CONCILIADO"/>
    <m/>
    <m/>
  </r>
  <r>
    <x v="61"/>
    <m/>
    <x v="61"/>
    <x v="63"/>
    <s v="S10888450003"/>
    <s v="COB"/>
    <n v="1088845"/>
    <m/>
    <s v="||REGULARIZACIÓN DE NUESTRA OPERACIÓN N°1088017 DE FECHA 26/03/2024 SEGÚN NOTAS DGAC-1795/2024 (HRE-TSO-443) (ORIGINAL CURSA EN COMP. N° 1088838) ENV. POR DGAC Y CAR/DGE-UNC N°0056/2024 (HRE-TSO-442) (ORIGINAL CURSA EN COMP. N° 1088839) ENV. POR NAABOL. (SECTOR PÚBLICO). DEBITO DE LA LIBRETA 00117012001 DGAC, REPOSICION DE UTILES DE ESCRITORIO."/>
    <m/>
    <m/>
    <m/>
    <m/>
    <m/>
    <m/>
    <n v="50"/>
    <n v="0"/>
    <s v="NO_CONCILIADO"/>
    <m/>
    <m/>
  </r>
  <r>
    <x v="13"/>
    <m/>
    <x v="13"/>
    <x v="64"/>
    <s v="O21863090002"/>
    <s v="BOD"/>
    <n v="2186309"/>
    <m/>
    <s v="00046114201 DEPOSITO DE EFECTIVO, DEPOSITANTE: AKSANA CORTEZ MAKAROVA, CONCEPTO: DEVOLUCION DE FONDOS NO EJECUTADOS NRO SOL GTO FR 10, CUENTA DE DEPOSITO: CUENTA UNICA DEL TESORO"/>
    <m/>
    <m/>
    <m/>
    <m/>
    <m/>
    <m/>
    <n v="0"/>
    <n v="10"/>
    <s v="NO_CONCILIADO"/>
    <m/>
    <m/>
  </r>
  <r>
    <x v="20"/>
    <m/>
    <x v="20"/>
    <x v="64"/>
    <s v="O21863210002"/>
    <s v="BOD"/>
    <n v="2186321"/>
    <m/>
    <s v="00099021001 DEPOSITO DE EFECTIVO, DEPOSITANTE: JUAN ANGEL CORONEL SARDON CI 6136125 LP, CONCEPTO: DEVOLUCION AL SENASIR COACTIVO SOCIAL, CUENTA DE DEPOSITO: CUENTA UNICA DEL TESORO"/>
    <m/>
    <m/>
    <m/>
    <m/>
    <m/>
    <m/>
    <n v="0"/>
    <n v="3513.93"/>
    <s v="NO_CONCILIADO"/>
    <m/>
    <m/>
  </r>
  <r>
    <x v="3"/>
    <m/>
    <x v="3"/>
    <x v="64"/>
    <s v="O21863320002"/>
    <s v="BOD"/>
    <n v="2186332"/>
    <m/>
    <s v="00099021001 DEPOSITO DE EFECTIVO, DEPOSITANTE: ROBERTO FLOR CALZADILLA, CONCEPTO: DEVOLUCION, CUENTA DE DEPOSITO: CUENTA UNICA DEL TESORO"/>
    <m/>
    <m/>
    <m/>
    <m/>
    <m/>
    <m/>
    <n v="0"/>
    <n v="1360"/>
    <s v="NO_CONCILIADO"/>
    <m/>
    <m/>
  </r>
  <r>
    <x v="79"/>
    <m/>
    <x v="79"/>
    <x v="64"/>
    <s v="O21863380002"/>
    <s v="BOD"/>
    <n v="2186338"/>
    <m/>
    <s v="00099021001 DEPOSITO DE EFECTIVO, DEPOSITANTE: MINISTERIO DE LA PRESIDENCIA-V.C., CONCEPTO: DEVOLUCION DE PASAJE AEREO NO UTILIZADO MIN. PRESIDENCIA-CARMEN MALDONADO, CUENTA DE DEPOSITO: CUENTA UNICA DEL TESORO"/>
    <m/>
    <m/>
    <m/>
    <m/>
    <m/>
    <m/>
    <n v="0"/>
    <n v="298"/>
    <s v="NO_CONCILIADO"/>
    <m/>
    <m/>
  </r>
  <r>
    <x v="77"/>
    <m/>
    <x v="77"/>
    <x v="64"/>
    <s v="B21863480002"/>
    <s v="BOD"/>
    <n v="2186348"/>
    <m/>
    <s v="00340012003 DEP.DE CHEQ.AJENOS,RET.DE CAM.,CONCEPTO: REEMBOLSO POR INCAPACIDAD TEMPORAL SEGIP GESTION 2021 FUENTE 20 -OF 230,DEP.: SEGIP , PROCEDENCIA: BANCO UNION S.A., CHEQUE: 16353, FECHA DE EMISION:03/04/2024"/>
    <m/>
    <m/>
    <m/>
    <m/>
    <m/>
    <m/>
    <n v="0"/>
    <n v="71503.58"/>
    <s v="NO_CONCILIADO"/>
    <m/>
    <m/>
  </r>
  <r>
    <x v="77"/>
    <m/>
    <x v="77"/>
    <x v="64"/>
    <s v="B21863490002"/>
    <s v="BOD"/>
    <n v="2186349"/>
    <m/>
    <s v="00340012003 DEP.DE CHEQ.AJENOS,RET.DE CAM.,CONCEPTO: BOLETAS POR PERMISOS SIN GOCE DE HONORARIOS DICIEMBRE 2023 FUENTE 20 - OF 230,DEP.: SEGIP , PROCEDENCIA: BANCO UNION S.A., CHEQUE: 16355, FECHA DE EMISION:03/04/2024"/>
    <m/>
    <m/>
    <m/>
    <m/>
    <m/>
    <m/>
    <n v="0"/>
    <n v="248"/>
    <s v="NO_CONCILIADO"/>
    <m/>
    <m/>
  </r>
  <r>
    <x v="76"/>
    <m/>
    <x v="76"/>
    <x v="64"/>
    <s v="O21863500002"/>
    <s v="BOD"/>
    <n v="2186350"/>
    <m/>
    <s v="00081011101 DEPOSITO DE EFECTIVO, DEPOSITANTE: ALDO ALEX CASTRO QUEVEDO, CONCEPTO: EXTENSION DE CREDENCIAL, CUENTA DE DEPOSITO: CUENTA UNICA DEL TESORO"/>
    <m/>
    <m/>
    <m/>
    <m/>
    <m/>
    <m/>
    <n v="0"/>
    <n v="25"/>
    <s v="NO_CONCILIADO"/>
    <m/>
    <m/>
  </r>
  <r>
    <x v="77"/>
    <m/>
    <x v="77"/>
    <x v="64"/>
    <s v="B21863510002"/>
    <s v="BOD"/>
    <n v="2186351"/>
    <m/>
    <s v="00340012003 DEP.DE CHEQ.AJENOS,RET.DE CAM.,CONCEPTO: DEPÓSITO REALIZADO POR LA UNIDAD DE RRHH POR DEVOLUCION DE SUELDOS ENERO 2020 FUENTE 20 - OF230,DEP.: SEGIP , PROCEDENCIA: BANCO UNION S.A., CHEQUE: 16352, FECHA DE EMISION:02/04/2024"/>
    <m/>
    <m/>
    <m/>
    <m/>
    <m/>
    <m/>
    <n v="0"/>
    <n v="77.2"/>
    <s v="NO_CONCILIADO"/>
    <m/>
    <m/>
  </r>
  <r>
    <x v="80"/>
    <m/>
    <x v="80"/>
    <x v="64"/>
    <s v="B21863520002"/>
    <s v="BOD"/>
    <n v="2186352"/>
    <m/>
    <s v="00155012001 DEP.DE CHEQ.AJENOS,RET.DE CAM.,CONCEPTO: PERMISO SIN GOCE DE HABER-JOSE LUIS ZELADA ROSALES,DEP.: DIRNOPLU , PROCEDENCIA: BANCO UNION S.A., CHEQUE: 935, FECHA DE EMISION:04/04/2024"/>
    <m/>
    <m/>
    <m/>
    <m/>
    <m/>
    <m/>
    <n v="0"/>
    <n v="569.89"/>
    <s v="NO_CONCILIADO"/>
    <m/>
    <m/>
  </r>
  <r>
    <x v="3"/>
    <m/>
    <x v="3"/>
    <x v="64"/>
    <s v="O21863680002"/>
    <s v="BOD"/>
    <n v="2186368"/>
    <m/>
    <s v="00099021001 DEPOSITO DE EFECTIVO, DEPOSITANTE: FELICIANO HUANCA LAURA, CONCEPTO: DEVOLUCION DE COBRO INDEBIDO, CUENTA DE DEPOSITO: CUENTA UNICA DEL TESORO"/>
    <m/>
    <m/>
    <m/>
    <m/>
    <m/>
    <m/>
    <n v="0"/>
    <n v="4310"/>
    <s v="NO_CONCILIADO"/>
    <m/>
    <m/>
  </r>
  <r>
    <x v="13"/>
    <m/>
    <x v="13"/>
    <x v="64"/>
    <s v="O21863710002"/>
    <s v="BOD"/>
    <n v="2186371"/>
    <m/>
    <s v="00046114201 DEPOSITO DE EFECTIVO, DEPOSITANTE: CONDE MEDRANO ANALIA, CONCEPTO: DEVOLUCION  FONDOS NO EJECUTADOS C31 DEV2, CUENTA DE DEPOSITO: CUENTA UNICA DEL TESORO"/>
    <m/>
    <m/>
    <m/>
    <m/>
    <m/>
    <m/>
    <n v="0"/>
    <n v="371"/>
    <s v="NO_CONCILIADO"/>
    <m/>
    <m/>
  </r>
  <r>
    <x v="81"/>
    <m/>
    <x v="81"/>
    <x v="64"/>
    <s v="O21863830002"/>
    <s v="BOD"/>
    <n v="2186383"/>
    <m/>
    <s v="00287102001 DEPOSITO DE EFECTIVO, DEPOSITANTE: EMPRESA CURIER RED LOGISTICS COURIER S.R.L., CONCEPTO: DEVOLUCION DE RECURSOS PAGO EN DEMASIA. POR COURIER MES DE NOVIEMBRE, CUENTA DE DEPOSITO: CUENTA UNICA DEL TESORO"/>
    <m/>
    <m/>
    <m/>
    <m/>
    <m/>
    <m/>
    <n v="0"/>
    <n v="39.950000000000003"/>
    <s v="NO_CONCILIADO"/>
    <m/>
    <m/>
  </r>
  <r>
    <x v="73"/>
    <m/>
    <x v="73"/>
    <x v="64"/>
    <s v="O21863920002"/>
    <s v="BOD"/>
    <n v="2186392"/>
    <m/>
    <s v="00373024105 DEPOSITO DE EFECTIVO, DEPOSITANTE: GOBIERNO AUTONOMO MUNICIPAL VILLA AZURDUY, CONCEPTO: DEVOLUCION DE RECURSOS FDI TRANSFERENCIA PROGRAMADA Y/O PROYECTOS TGN IDH, CUENTA DE DEPOSITO: CUENTA UNICA DEL TESORO"/>
    <m/>
    <m/>
    <m/>
    <m/>
    <m/>
    <m/>
    <n v="0"/>
    <n v="4254.8100000000004"/>
    <s v="NO_CONCILIADO"/>
    <m/>
    <m/>
  </r>
  <r>
    <x v="13"/>
    <m/>
    <x v="13"/>
    <x v="64"/>
    <s v="O21864180002"/>
    <s v="BOD"/>
    <n v="2186418"/>
    <m/>
    <s v="00046171101 DEPOSITO DE EFECTIVO, DEPOSITANTE: INDUSTRIAL BUSINESS GROUP SRL, CONCEPTO: SANCION PECUNARIA POR PRIMERA VEZ, CUENTA DE DEPOSITO: CUENTA UNICA DEL TESORO"/>
    <m/>
    <m/>
    <m/>
    <m/>
    <m/>
    <m/>
    <n v="0"/>
    <n v="10000"/>
    <s v="NO_CONCILIADO"/>
    <m/>
    <m/>
  </r>
  <r>
    <x v="18"/>
    <m/>
    <x v="18"/>
    <x v="64"/>
    <s v="J05910070002"/>
    <s v="NTE"/>
    <n v="8000504"/>
    <m/>
    <s v="A:00099021001 Transferencia de recursos a la Libreta 00099021001 TGN-RECURSOS ORDINARIOS (3987), de acuerdo a extracto bancario adjunto"/>
    <m/>
    <m/>
    <m/>
    <m/>
    <m/>
    <m/>
    <n v="0"/>
    <n v="340000000"/>
    <s v="NO_CONCILIADO"/>
    <m/>
    <m/>
  </r>
  <r>
    <x v="41"/>
    <m/>
    <x v="41"/>
    <x v="64"/>
    <s v="G26490770001"/>
    <s v="CVD"/>
    <n v="2649077"/>
    <m/>
    <s v="COBRO COSTOS DE PAPELERIA POR REGULARIZACION DE TRANSFERENCIA DEL EXTERIOR POR ORDEN DE CONSULADO DE BOLIVIA EN SEVILLA BO S N5161018F, REF.: GESTORIA CONSULAR MES DE MARZO DE 2024 (5428696010016433) TRN/20240404-00220609 LIB. 00010011102 MIN.RELACIONES EXTERIORES - GESTORIA CONSULAR LEY Nº 3108"/>
    <m/>
    <m/>
    <m/>
    <m/>
    <m/>
    <m/>
    <n v="50"/>
    <n v="0"/>
    <s v="NO_CONCILIADO"/>
    <m/>
    <m/>
  </r>
  <r>
    <x v="41"/>
    <m/>
    <x v="41"/>
    <x v="64"/>
    <s v="G26490790001"/>
    <s v="CVD"/>
    <n v="2649079"/>
    <m/>
    <s v="COBRO COSTOS DE PAPELERIA POR REGULARIZACION DE TRANSFERENCIA DEL EXTERIOR POR ORDEN DE CONSULADO DE BOLIVIA EN CACERES - BRASIL REF:GESTORIA CONSULAR MARZO 2024 LIB. 00010011102 MIN.RELACIONES EXTERIORES - GESTORIA CONSULAR LEY Nº 3108"/>
    <m/>
    <m/>
    <m/>
    <m/>
    <m/>
    <m/>
    <n v="50"/>
    <n v="0"/>
    <s v="NO_CONCILIADO"/>
    <m/>
    <m/>
  </r>
  <r>
    <x v="60"/>
    <m/>
    <x v="60"/>
    <x v="64"/>
    <s v="G26490730003"/>
    <s v="COB"/>
    <n v="2649073"/>
    <m/>
    <s v="TRANSFERENCIA RECIBIDA DEL EXTERIOR SEGÚN MENSAJES SWIFT Nos. 5340-5339 (REM.EXT.) DE FECHA 05-04-2024 POR DESEMBOLSO DE BIRF PRÉSTAMO BIRF 8648-BO 48 LIBRETA N° 00291012002 ABC-RECURSOS PROPIOS REF.: UTILES DE ESCRITORIO"/>
    <m/>
    <m/>
    <m/>
    <m/>
    <m/>
    <m/>
    <n v="50"/>
    <n v="0"/>
    <s v="NO_CONCILIADO"/>
    <m/>
    <m/>
  </r>
  <r>
    <x v="25"/>
    <m/>
    <x v="25"/>
    <x v="64"/>
    <s v="G26490840002"/>
    <s v="CRV"/>
    <n v="2649084"/>
    <m/>
    <s v="TRANSFERENCIA DEL EXTERIOR SEGUN SWIFT NO.5312 Y NO.5311 DE FECHA 05/04/2024 ORDENANTE: FERROSALT SA (LIMA PERU) REF.: CRED CLORURO DE POTASIO LIB. 00597012001 RECURSOS PROPIOS VENTAS YLB"/>
    <m/>
    <m/>
    <m/>
    <m/>
    <m/>
    <m/>
    <n v="0"/>
    <n v="37716.28"/>
    <s v="NO_CONCILIADO"/>
    <m/>
    <m/>
  </r>
  <r>
    <x v="55"/>
    <m/>
    <x v="55"/>
    <x v="64"/>
    <s v="S10888860001"/>
    <s v="COB"/>
    <n v="1088886"/>
    <m/>
    <s v="||COMISION TRANSFERENCIA FDOS.AL EXTERIOR 0,10% S/USD 1.883,03 REEM. GASTOS COMUNICACIÓN BS220.- Y EMISION COMPROBANTE CONTABLE BS50.- REF: PAGO 34 LC I-2022-23 P/C ECEBOL A/F THYSSENKRUPP INDUSTRIAL SOLUTIONS SAU EN COMPLEMENTO A COMPROBANTE S-1088885 DE LA FECHA. LIB: 00132032001 ECEBOL - GESTION OPERATIVA REF: COMISIONES PAGO 34 LC I-2022-23."/>
    <m/>
    <m/>
    <m/>
    <m/>
    <m/>
    <m/>
    <n v="282.89999999999998"/>
    <n v="0"/>
    <s v="NO_CONCILIADO"/>
    <m/>
    <m/>
  </r>
  <r>
    <x v="0"/>
    <m/>
    <x v="0"/>
    <x v="64"/>
    <s v="G26490830001"/>
    <s v="CVD"/>
    <n v="2649083"/>
    <m/>
    <s v="COBRO COSTOS DE PAPELERIA SEGUN TRANSFERENCIA DEL EXTERIOR POR ORDEN DE SOLGAS SA (LIMA PERU) REF.: CRED 550 2283505 FECHA VALOR 4/04/2024 LIB. 00513062002 YPFB - EXPORTACIÓN DE GLP Y OTROS-BOLIVIANOS"/>
    <m/>
    <m/>
    <m/>
    <m/>
    <m/>
    <m/>
    <n v="50"/>
    <n v="0"/>
    <s v="NO_CONCILIADO"/>
    <m/>
    <m/>
  </r>
  <r>
    <x v="25"/>
    <m/>
    <x v="25"/>
    <x v="64"/>
    <s v="G26490850001"/>
    <s v="CVD"/>
    <n v="2649085"/>
    <m/>
    <s v="COBRO COSTOS DE PAPELERIA SEGUN TRANSFERENCIA DEL EXTERIOR POR ORDEN DE FERROSALT SA (LIMA PERU) REF.: CRED CLORURO DE POTASIO LIB. 00597032001 YLB-COMERCIALIZACION DE DIVERSAS SALES"/>
    <m/>
    <m/>
    <m/>
    <m/>
    <m/>
    <m/>
    <n v="50"/>
    <n v="0"/>
    <s v="NO_CONCILIADO"/>
    <m/>
    <m/>
  </r>
  <r>
    <x v="34"/>
    <m/>
    <x v="34"/>
    <x v="64"/>
    <s v="Q19874690002"/>
    <s v="CRV"/>
    <n v="1987469"/>
    <m/>
    <s v="NUMERO DE LIBRETA CUT: 00086014407 OPERACIÓN E75 TRANSFERENCIA DE LA CUENTA FISCAL BUN A LA CUT EN MN TRANSF.AL.BCB.GOBIERNO AUTONOMO DEPARTAMENTAL DE CHUQUISACA, CITE: SDGAYF/DAF/JTYCP NRO. 0134/2024 CUENTA CUT 3987 LIBRETA NÂ° 00086014407"/>
    <m/>
    <m/>
    <m/>
    <m/>
    <m/>
    <m/>
    <n v="0"/>
    <n v="4410"/>
    <s v="NO_CONCILIADO"/>
    <m/>
    <m/>
  </r>
  <r>
    <x v="41"/>
    <m/>
    <x v="41"/>
    <x v="64"/>
    <s v="G26498970001"/>
    <s v="CVD"/>
    <n v="2649897"/>
    <m/>
    <s v="COBRO COSTOS DE PAPELERIA SEGUN TRANSFERENCIA DEL EXTERIOR POR ORDEN DE CONSULADO GENERAL DE BOLIVIA EN ARICA CHILE REF.: RECAUDACION GESTORÍA CONSULAR POR EL MES DE MARZO 2024 LIB. 00010011102 MIN.RELACIONES EXTERIORES - GESTORIA CONSULAR LEY Nº 3108"/>
    <m/>
    <m/>
    <m/>
    <m/>
    <m/>
    <m/>
    <n v="50"/>
    <n v="0"/>
    <s v="NO_CONCILIADO"/>
    <m/>
    <m/>
  </r>
  <r>
    <x v="41"/>
    <m/>
    <x v="41"/>
    <x v="64"/>
    <s v="G26498950001"/>
    <s v="CVD"/>
    <n v="2649895"/>
    <m/>
    <s v="COBRO COSTOS DE PAPELERIA SEGUN TRANSFERENCIA DEL EXTERIOR POR ORDEN DE CONSULADO DE BOLIVIA EN PUNO PERU REF.: RECAUDACION GESTORÍA CONSULAR POR EL MES DE MARZO 2024 LIB. 00010011102 MIN.RELACIONES EXTERIORES - GESTORIA CONSULAR LEY Nº 3108"/>
    <m/>
    <m/>
    <m/>
    <m/>
    <m/>
    <m/>
    <n v="50"/>
    <n v="0"/>
    <s v="NO_CONCILIADO"/>
    <m/>
    <m/>
  </r>
  <r>
    <x v="0"/>
    <m/>
    <x v="0"/>
    <x v="64"/>
    <s v="S10889610001"/>
    <s v="COB"/>
    <n v="1088961"/>
    <m/>
    <s v="'COBRO DE'||UTILES DE ESCRITORIO POR EL COMPROBANTE NRO. 1088960 DE LA FECHA, S/G.NOTA NOTA GAFC-0803/DFC/URTE-0153/2024 DE FECHA 26/3/2024 (HRE-TGL-5158) ENVIADO POR YACIMIENTOS PETROLIFEROS FISCALES BOLIVIANOS. DÉBITO DE LA LIBRETA 00513022001 YPFB-&quot;OPERACIONES&quot; COBRO DE ÚTILES DE ESCRITORIO."/>
    <m/>
    <m/>
    <m/>
    <m/>
    <m/>
    <m/>
    <n v="50"/>
    <n v="0"/>
    <s v="NO_CONCILIADO"/>
    <m/>
    <m/>
  </r>
  <r>
    <x v="12"/>
    <m/>
    <x v="12"/>
    <x v="65"/>
    <s v="O21866230002"/>
    <s v="BOD"/>
    <n v="2186623"/>
    <m/>
    <s v="00099021001 DEPOSITO DE EFECTIVO, DEPOSITANTE: CAMARA DE SENADORES, CONCEPTO: DEVOLUCION DE EXCEDENTE DE PASAJES, CUENTA DE DEPOSITO: CUENTA UNICA DEL TESORO"/>
    <m/>
    <m/>
    <m/>
    <m/>
    <m/>
    <m/>
    <n v="0"/>
    <n v="33"/>
    <s v="NO_CONCILIADO"/>
    <m/>
    <m/>
  </r>
  <r>
    <x v="12"/>
    <m/>
    <x v="12"/>
    <x v="65"/>
    <s v="O21866250002"/>
    <s v="BOD"/>
    <n v="2186625"/>
    <m/>
    <s v="00099021001 DEPOSITO DE EFECTIVO, DEPOSITANTE: CAMARA DE SENADORES, CONCEPTO: DEVOLUCION DE EXEDENTE DE PASAJES, CUENTA DE DEPOSITO: CUENTA UNICA DEL TESORO"/>
    <m/>
    <m/>
    <m/>
    <m/>
    <m/>
    <m/>
    <n v="0"/>
    <n v="33"/>
    <s v="NO_CONCILIADO"/>
    <m/>
    <m/>
  </r>
  <r>
    <x v="76"/>
    <m/>
    <x v="76"/>
    <x v="65"/>
    <s v="O21866290002"/>
    <s v="BOD"/>
    <n v="2186629"/>
    <m/>
    <s v="00081011101 DEPOSITO DE EFECTIVO, DEPOSITANTE: BRAYAN GRAHAM VARGAS, CONCEPTO: REPOSICION DE CREDENCIAL POR EXTRAVIO, CUENTA DE DEPOSITO: CUENTA UNICA DEL TESORO"/>
    <m/>
    <m/>
    <m/>
    <m/>
    <m/>
    <m/>
    <n v="0"/>
    <n v="25"/>
    <s v="NO_CONCILIADO"/>
    <m/>
    <m/>
  </r>
  <r>
    <x v="19"/>
    <m/>
    <x v="19"/>
    <x v="65"/>
    <s v="O21866320002"/>
    <s v="BOD"/>
    <n v="2186632"/>
    <m/>
    <s v="00099021001 DEPOSITO DE EFECTIVO, DEPOSITANTE: PRO - CAMELIDOS, CONCEPTO: DEVOLUCION DE RECURSOS POR CONCEPTO DE REFRIGERIOS EN DEMASIA DEL PERSONAL DEL PROGRAMA, CUENTA DE DEPOSITO: CUENTA UNICA DEL TESORO"/>
    <m/>
    <m/>
    <m/>
    <m/>
    <m/>
    <m/>
    <n v="0"/>
    <n v="848.5"/>
    <s v="NO_CONCILIADO"/>
    <m/>
    <m/>
  </r>
  <r>
    <x v="48"/>
    <m/>
    <x v="48"/>
    <x v="65"/>
    <s v="O21866330002"/>
    <s v="BOD"/>
    <n v="2186633"/>
    <m/>
    <s v="00099021001 DEPOSITO DE EFECTIVO, DEPOSITANTE: LOURDES CECILIA MAMANI MAMANI, CONCEPTO: DEVOLUCION DE SUELDOS CON RECURSOS TGN, CUENTA DE DEPOSITO: CUENTA UNICA DEL TESORO/DJBR"/>
    <m/>
    <m/>
    <m/>
    <m/>
    <m/>
    <m/>
    <n v="0"/>
    <n v="5977.05"/>
    <s v="NO_CONCILIADO"/>
    <m/>
    <m/>
  </r>
  <r>
    <x v="19"/>
    <m/>
    <x v="19"/>
    <x v="65"/>
    <s v="O21866340002"/>
    <s v="BOD"/>
    <n v="2186634"/>
    <m/>
    <s v="00099021001 DEPOSITO DE EFECTIVO, DEPOSITANTE: PRO - CAMELIDOS, CONCEPTO: DEVOLUCION DE VIATICOS DE ACUERDO A INFORME DE AUDITORIA INTERNA, CUENTA DE DEPOSITO: CUENTA UNICA DEL TESORO"/>
    <m/>
    <m/>
    <m/>
    <m/>
    <m/>
    <m/>
    <n v="0"/>
    <n v="1264.9000000000001"/>
    <s v="NO_CONCILIADO"/>
    <m/>
    <m/>
  </r>
  <r>
    <x v="3"/>
    <m/>
    <x v="3"/>
    <x v="65"/>
    <s v="O21866350002"/>
    <s v="BOD"/>
    <n v="2186635"/>
    <m/>
    <s v="00099021001 DEPOSITO DE EFECTIVO, DEPOSITANTE: JUAN FLORES FLORES, CONCEPTO: DEVOLUCION DE SUELDOS CON RECURSOS TGN, CUENTA DE DEPOSITO: CUENTA UNICA DEL TESORO"/>
    <m/>
    <m/>
    <m/>
    <m/>
    <m/>
    <m/>
    <n v="0"/>
    <n v="5980.32"/>
    <s v="NO_CONCILIADO"/>
    <m/>
    <m/>
  </r>
  <r>
    <x v="18"/>
    <m/>
    <x v="18"/>
    <x v="65"/>
    <s v="B21866380002"/>
    <s v="BOD"/>
    <n v="2186638"/>
    <m/>
    <s v="00099021001 DEP.DE CHEQ.AJENOS,RET.DE CAM.,CONCEPTO: REEMBOLSO POR SUBSIDIO DE INCAPACIDAD TEMPORAL OCT/23 AL MRE POR EL SSU LP,DEP.: SEGURO SOCIAL UNIVERSITARIO LA PAZ , PROCEDENCIA: BANCO UNION S.A., CHEQUE: 33516, FECHA DE EMISION:02/04/2024"/>
    <m/>
    <m/>
    <m/>
    <m/>
    <m/>
    <m/>
    <n v="0"/>
    <n v="436.68"/>
    <s v="NO_CONCILIADO"/>
    <m/>
    <m/>
  </r>
  <r>
    <x v="13"/>
    <m/>
    <x v="13"/>
    <x v="65"/>
    <s v="O21866400002"/>
    <s v="BOD"/>
    <n v="2186640"/>
    <m/>
    <s v="00046171101 DEPOSITO DE EFECTIVO, DEPOSITANTE: ORIENTE MARVI SRL, CONCEPTO: PAGO DE TERCERA CUOTA POR SANCION JURIDICA, CUENTA DE DEPOSITO: CUENTA UNICA DEL TESORO"/>
    <m/>
    <m/>
    <m/>
    <m/>
    <m/>
    <m/>
    <n v="0"/>
    <n v="4165"/>
    <s v="NO_CONCILIADO"/>
    <m/>
    <m/>
  </r>
  <r>
    <x v="44"/>
    <m/>
    <x v="44"/>
    <x v="65"/>
    <s v="O21866410002"/>
    <s v="BOD"/>
    <n v="2186641"/>
    <m/>
    <s v="00041031107 DEPOSITO DE EFECTIVO, DEPOSITANTE: FERNANDO VIDAL TORRICO, CONCEPTO: DEVOLUCION DE GASTOS NO UTILIZADOS, CUENTA DE DEPOSITO: CUENTA UNICA DEL TESORO"/>
    <m/>
    <m/>
    <m/>
    <m/>
    <m/>
    <m/>
    <n v="0"/>
    <n v="110"/>
    <s v="NO_CONCILIADO"/>
    <m/>
    <m/>
  </r>
  <r>
    <x v="34"/>
    <m/>
    <x v="34"/>
    <x v="65"/>
    <s v="B21866500002"/>
    <s v="BOD"/>
    <n v="2186650"/>
    <m/>
    <s v="00086071101 DEP.DE CHEQ.AJENOS,RET.DE CAM.,CONCEPTO: GLORIA MERY LUIZAGA ROJAS,DEP.: BANCO UNION SA , PROCEDENCIA: BANCO UNION S.A., CHEQUE: 202444, FECHA DE EMISION:08/04/2024"/>
    <m/>
    <m/>
    <m/>
    <m/>
    <m/>
    <m/>
    <n v="0"/>
    <n v="4379.16"/>
    <s v="NO_CONCILIADO"/>
    <m/>
    <m/>
  </r>
  <r>
    <x v="71"/>
    <m/>
    <x v="71"/>
    <x v="65"/>
    <s v="B21866510002"/>
    <s v="BOD"/>
    <n v="2186651"/>
    <m/>
    <s v="00578012002 DEP.DE CHEQ.AJENOS,RET.DE CAM.,CONCEPTO: REVERSION,DEP.: BOLIVIANA DE AVIACION , PROCEDENCIA: BANCO UNION S.A., CHEQUE: 3505, FECHA DE EMISION:05/04/2024"/>
    <m/>
    <m/>
    <m/>
    <m/>
    <m/>
    <m/>
    <n v="0"/>
    <n v="2510.1999999999998"/>
    <s v="NO_CONCILIADO"/>
    <m/>
    <m/>
  </r>
  <r>
    <x v="34"/>
    <m/>
    <x v="34"/>
    <x v="65"/>
    <s v="B21866520002"/>
    <s v="BOD"/>
    <n v="2186652"/>
    <m/>
    <s v="00086071101 DEP.DE CHEQ.AJENOS,RET.DE CAM.,CONCEPTO: GLORIA MERY LUIZAGA ROJAS,DEP.: BANCO UNION SA , PROCEDENCIA: BANCO UNION S.A., CHEQUE: 202445, FECHA DE EMISION:08/04/2024"/>
    <m/>
    <m/>
    <m/>
    <m/>
    <m/>
    <m/>
    <n v="0"/>
    <n v="80736.69"/>
    <s v="NO_CONCILIADO"/>
    <m/>
    <m/>
  </r>
  <r>
    <x v="3"/>
    <m/>
    <x v="3"/>
    <x v="65"/>
    <s v="B21866550002"/>
    <s v="BOD"/>
    <n v="2186655"/>
    <m/>
    <s v="00099021001 DEP.DE CHEQ.AJENOS,RET.DE CAM.,CONCEPTO: MARIA LAURA SERRATE VALENZUELA,DEP.: BANCO UNION SA , PROCEDENCIA: BANCO UNION S.A., CHEQUE: 202448, FECHA DE EMISION:08/04/2024"/>
    <m/>
    <m/>
    <m/>
    <m/>
    <m/>
    <m/>
    <n v="0"/>
    <n v="6133.6"/>
    <s v="NO_CONCILIADO"/>
    <m/>
    <m/>
  </r>
  <r>
    <x v="44"/>
    <m/>
    <x v="44"/>
    <x v="65"/>
    <s v="O21866680002"/>
    <s v="BOD"/>
    <n v="2186668"/>
    <m/>
    <s v="00041031107 DEPOSITO DE EFECTIVO, DEPOSITANTE: EDSON FERNANDO RAMOS LIMACHI-IBMETRO, CONCEPTO: DEVOLUCION GASTOS DE TRANSPORTE, CUENTA DE DEPOSITO: CUENTA UNICA DEL TESORO"/>
    <m/>
    <m/>
    <m/>
    <m/>
    <m/>
    <m/>
    <n v="0"/>
    <n v="50"/>
    <s v="NO_CONCILIADO"/>
    <m/>
    <m/>
  </r>
  <r>
    <x v="44"/>
    <m/>
    <x v="44"/>
    <x v="65"/>
    <s v="O21866710002"/>
    <s v="BOD"/>
    <n v="2186671"/>
    <m/>
    <s v="00041031107 DEPOSITO DE EFECTIVO, DEPOSITANTE: EDSON FERNANDO RAMOS LIMACHI-IBMETRO, CONCEPTO: DEVOLUCION PASAJE TERRESTRE, CUENTA DE DEPOSITO: CUENTA UNICA DEL TESORO"/>
    <m/>
    <m/>
    <m/>
    <m/>
    <m/>
    <m/>
    <n v="0"/>
    <n v="15"/>
    <s v="NO_CONCILIADO"/>
    <m/>
    <m/>
  </r>
  <r>
    <x v="82"/>
    <m/>
    <x v="82"/>
    <x v="65"/>
    <s v="B21866790002"/>
    <s v="BOD"/>
    <n v="2186679"/>
    <m/>
    <s v="00580012001 DEP.DE CHEQ.AJENOS,RET.DE CAM.,CONCEPTO: DEVOLUCION EXTRAVIO DE CREDENCIAL EDUARDO GIRONDA,DEP.: DEPÓSITOS ADUANEROS BOLIVIANOS , PROCEDENCIA: BANCO UNION S.A., CHEQUE: 1363, FECHA DE EMISION:05/04/2024"/>
    <m/>
    <m/>
    <m/>
    <m/>
    <m/>
    <m/>
    <n v="0"/>
    <n v="150"/>
    <s v="NO_CONCILIADO"/>
    <m/>
    <m/>
  </r>
  <r>
    <x v="82"/>
    <m/>
    <x v="82"/>
    <x v="65"/>
    <s v="B21866800002"/>
    <s v="BOD"/>
    <n v="2186680"/>
    <m/>
    <s v="00580012001 DEP.DE CHEQ.AJENOS,RET.DE CAM.,CONCEPTO: DESCUENTO LICENCIA SIN GOCE DE HABERES  MESES DICIEMBRE  2023 Y ENERO 2024,DEP.: DEPÓSITOS ADUANEROS BOLIVIANOS , PROCEDENCIA: BANCO UNION S.A., CHEQUE: 1364, FECHA DE EMISION:05/04/2024"/>
    <m/>
    <m/>
    <m/>
    <m/>
    <m/>
    <m/>
    <n v="0"/>
    <n v="1384.87"/>
    <s v="NO_CONCILIADO"/>
    <m/>
    <m/>
  </r>
  <r>
    <x v="80"/>
    <m/>
    <x v="80"/>
    <x v="65"/>
    <s v="O21866860002"/>
    <s v="BOD"/>
    <n v="2186686"/>
    <m/>
    <s v="00155012001 DEPOSITO DE EFECTIVO, DEPOSITANTE: LUIS ARMANDO FLORES CALLE, CONCEPTO: DEVOLUCION POR PAGO DE IMPUESTOS GESTIONES PASADAS, CUENTA DE DEPOSITO: CUENTA UNICA DEL TESORO"/>
    <m/>
    <m/>
    <m/>
    <m/>
    <m/>
    <m/>
    <n v="0"/>
    <n v="865"/>
    <s v="NO_CONCILIADO"/>
    <m/>
    <m/>
  </r>
  <r>
    <x v="8"/>
    <m/>
    <x v="8"/>
    <x v="65"/>
    <s v="O21867060002"/>
    <s v="BOD"/>
    <n v="2186706"/>
    <m/>
    <s v="00099021001 DEPOSITO DE EFECTIVO, DEPOSITANTE: HERIBERTO GONZALES CUSI, CONCEPTO: DEVOLUCION FACTURA NAABOL, CUENTA DE DEPOSITO: CUENTA UNICA DEL TESORO/DJBR"/>
    <m/>
    <m/>
    <m/>
    <m/>
    <m/>
    <m/>
    <n v="0"/>
    <n v="15"/>
    <s v="NO_CONCILIADO"/>
    <m/>
    <m/>
  </r>
  <r>
    <x v="2"/>
    <m/>
    <x v="2"/>
    <x v="65"/>
    <s v="O21867120002"/>
    <s v="BOD"/>
    <n v="2186712"/>
    <m/>
    <s v="00099021001 DEPOSITO DE EFECTIVO, DEPOSITANTE: ESPERANZA AGUILAR ZEBALLOS, CONCEPTO: DEVOLUCION POR SOBREPASAR LA LETRA A DE LA POLICIA BOLIVIANA, CUENTA DE DEPOSITO: CUENTA UNICA DEL TESORO/DJBR"/>
    <m/>
    <m/>
    <m/>
    <m/>
    <m/>
    <m/>
    <n v="0"/>
    <n v="12000"/>
    <s v="NO_CONCILIADO"/>
    <m/>
    <m/>
  </r>
  <r>
    <x v="8"/>
    <m/>
    <x v="8"/>
    <x v="65"/>
    <s v="O21867140002"/>
    <s v="BOD"/>
    <n v="2186714"/>
    <m/>
    <s v="00099021001 DEPOSITO DE EFECTIVO, DEPOSITANTE: CLAUDIA RIERA ROMANO, CONCEPTO: DEVOLUCION DE VIATICOS, CUENTA DE DEPOSITO: CUENTA UNICA DEL TESORO/DJBR"/>
    <m/>
    <m/>
    <m/>
    <m/>
    <m/>
    <m/>
    <n v="0"/>
    <n v="204.05"/>
    <s v="NO_CONCILIADO"/>
    <m/>
    <m/>
  </r>
  <r>
    <x v="20"/>
    <m/>
    <x v="20"/>
    <x v="65"/>
    <s v="O21867260002"/>
    <s v="BOD"/>
    <n v="2186726"/>
    <m/>
    <s v="00099021001 DEPOSITO DE EFECTIVO, DEPOSITANTE: WALTER VILLARROEL CHUQUIMIA, CONCEPTO: DEVOLUCION COBRO INDEBIDO SENASIR, CUENTA DE DEPOSITO: CUENTA UNICA DEL TESORO"/>
    <m/>
    <m/>
    <m/>
    <m/>
    <m/>
    <m/>
    <n v="0"/>
    <n v="400"/>
    <s v="NO_CONCILIADO"/>
    <m/>
    <m/>
  </r>
  <r>
    <x v="9"/>
    <m/>
    <x v="9"/>
    <x v="65"/>
    <s v="J05911030002"/>
    <s v="NTE"/>
    <n v="8001393"/>
    <m/>
    <s v="A:00099021001 TRANSFERENCIA DE RECUPERACIONES SEGÚN NOTA INTERNA GEF-LCR-DYF-0300-NOT/24, POR CONCEPTO DE INTERES PENAL DEL FIDEICOMISO QUE CORRESPONDE AL FNDR DE ACUERDO A CONTRATO DE FIDEICOMISO “ACCESOS SEGUROS VIVIR BIEN” GAD PANDO"/>
    <m/>
    <m/>
    <m/>
    <m/>
    <m/>
    <m/>
    <n v="0"/>
    <n v="2235.4"/>
    <s v="NO_CONCILIADO"/>
    <m/>
    <m/>
  </r>
  <r>
    <x v="9"/>
    <m/>
    <x v="9"/>
    <x v="65"/>
    <s v="J05911050002"/>
    <s v="NTE"/>
    <n v="8001316"/>
    <m/>
    <s v="A:00099021001 TRANSFERENCIA DE RECUPERACIONES SEGÚN NOTA INTERNA GEF-LCR-DYF-0300-NOT/24, POR CONCEPTO DE PAGO DE CAPITAL E INTERES DE ACUERDO A CONTRATO DE FIDEICOMISO “ACCESOS SEGUROS VIVIR BIEN” CORRESPONDIENTE AL GAD PANDO"/>
    <m/>
    <m/>
    <m/>
    <m/>
    <m/>
    <m/>
    <n v="0"/>
    <n v="2204961.1800000002"/>
    <s v="NO_CONCILIADO"/>
    <m/>
    <m/>
  </r>
  <r>
    <x v="0"/>
    <m/>
    <x v="0"/>
    <x v="65"/>
    <s v="G26510070001"/>
    <s v="CVD"/>
    <n v="2651007"/>
    <m/>
    <s v="COBRO COSTOS DE PAPELERIA SEGUN TRANSFERENCIA DEL EXTERIOR POR ORDEN DE ENERGIA ARGENTINA SA REF.: CRED INV FC 152-24 GAS NATURAL FECHA VALOR 5/04/2024 LIB. 00513012007 YPFB - RECURSOS NACIONALIZACIÓN"/>
    <m/>
    <m/>
    <m/>
    <m/>
    <m/>
    <m/>
    <n v="50"/>
    <n v="0"/>
    <s v="NO_CONCILIADO"/>
    <m/>
    <m/>
  </r>
  <r>
    <x v="0"/>
    <m/>
    <x v="0"/>
    <x v="65"/>
    <s v="G26510050001"/>
    <s v="CVD"/>
    <n v="2651005"/>
    <m/>
    <s v="COBRO COSTOS DE PAPELERIA SEGUN TRANSFERENCIA DEL EXTERIOR POR ORDEN DE ENERGIA ARGENTINA SA REF.: CRED INV FC 152-24 GAS NATURAL FECHA VALOR 5/04/2024 LIB. 00513012007 YPFB - RECURSOS NACIONALIZACIÓN"/>
    <m/>
    <m/>
    <m/>
    <m/>
    <m/>
    <m/>
    <n v="50"/>
    <n v="0"/>
    <s v="NO_CONCILIADO"/>
    <m/>
    <m/>
  </r>
  <r>
    <x v="18"/>
    <m/>
    <x v="18"/>
    <x v="65"/>
    <s v="J05911060001"/>
    <s v="NTE"/>
    <n v="8006739"/>
    <m/>
    <s v="De: 00099021001 Transferencia de recursos para la reposición de recursos correspondiente a la TEC Nº 33 reporte adjunto."/>
    <m/>
    <m/>
    <m/>
    <m/>
    <m/>
    <m/>
    <n v="340000000"/>
    <n v="0"/>
    <s v="NO_CONCILIADO"/>
    <m/>
    <m/>
  </r>
  <r>
    <x v="0"/>
    <m/>
    <x v="0"/>
    <x v="65"/>
    <s v="G26510090001"/>
    <s v="CVD"/>
    <n v="2651009"/>
    <m/>
    <s v="COBRO COSTOS DE PAPELERIA SEGUN TRANSFERENCIA DEL EXTERIOR POR ORDEN DE ENERGIA ARGENTINA SA REF.: CRED INV FC 152-24 GAS NATURAL FECHA VALOR 5/04/2024 LIB. 00513012007 YPFB - RECURSOS NACIONALIZACIÓN"/>
    <m/>
    <m/>
    <m/>
    <m/>
    <m/>
    <m/>
    <n v="50"/>
    <n v="0"/>
    <s v="NO_CONCILIADO"/>
    <m/>
    <m/>
  </r>
  <r>
    <x v="41"/>
    <m/>
    <x v="41"/>
    <x v="65"/>
    <s v="G26510130001"/>
    <s v="CVD"/>
    <n v="2651013"/>
    <m/>
    <s v="COBRO COSTOS DE PAPELERIA POR REGULARIZACION DE TRANSFERENCIA DEL EXTERIOR POR ORDEN DE CONSULADO GENERAL DE BOLIVIA EN NEW YORK EEUU REF.: RECAUDACIONES GESTORÍA CONSULAR MARZO 2024 LIB. 00010011102 MIN.RELACIONES EXTERIORES - GESTORIA CONSULAR LEY Nº 3108"/>
    <m/>
    <m/>
    <m/>
    <m/>
    <m/>
    <m/>
    <n v="50"/>
    <n v="0"/>
    <s v="NO_CONCILIADO"/>
    <m/>
    <m/>
  </r>
  <r>
    <x v="61"/>
    <m/>
    <x v="61"/>
    <x v="65"/>
    <s v="S10890190003"/>
    <s v="COB"/>
    <n v="1089019"/>
    <m/>
    <s v="||TRANSFERENCIA DE FONDOS SEGÚN MENSAJES SWIFT N°5406 Y 5405 DE LA FECHA Y NOTA CITE: DGAC/10571/2024 (HRE-TGL-4549) DE FECHA 14/03/2024 DE LA DIRECCIÓN GENERAL DE AERONÁUTICA CIVIL. (SECTOR PÚBLICO). DÉBITO DE LA LIBRETA 00117012001 DGAC, REPOSICIÓN DE ÚTILES DE ESCRITORIO."/>
    <m/>
    <m/>
    <m/>
    <m/>
    <m/>
    <m/>
    <n v="50"/>
    <n v="0"/>
    <s v="NO_CONCILIADO"/>
    <m/>
    <m/>
  </r>
  <r>
    <x v="6"/>
    <m/>
    <x v="6"/>
    <x v="65"/>
    <s v="Q19883300002"/>
    <s v="CRV"/>
    <n v="1988330"/>
    <m/>
    <s v="NUMERO DE LIBRETA CUT: 00099021001 OPERACIÓN E75 TRANSFERENCIA DE LA CUENTA FISCAL BUN A LA CUT EN MN TRANSF.FDOS.AL.BCB.GOBIERNO AUTONOMO MUNICIPAL HUACHACALLA, CITE: GAMH/NO. 029/2024 CUENTA CUT 3987 LIBRETA NÂ° 00099021001"/>
    <m/>
    <m/>
    <m/>
    <m/>
    <m/>
    <m/>
    <n v="0"/>
    <n v="3000"/>
    <s v="NO_CONCILIADO"/>
    <m/>
    <m/>
  </r>
  <r>
    <x v="77"/>
    <m/>
    <x v="77"/>
    <x v="65"/>
    <s v="G26514590002"/>
    <s v="CRV"/>
    <n v="2651459"/>
    <m/>
    <s v="TRANSFERENCIA DEL EXTERIOR SEGUN SWIFT NO.5421 DE FECHA 08/04/2024 ORDENANTE: CONSULADO GENERAL DE BOLIVIA EN WASHINGTON REF.: RECAUDACIONES EXTERIOR CEDULAS MARZO 2024 LIB. 00340012005 SEGIP - RECAUDACION EXTERIOR - CEDULAS DE IDENTIDAD"/>
    <m/>
    <m/>
    <m/>
    <m/>
    <m/>
    <m/>
    <n v="0"/>
    <n v="53550.19"/>
    <s v="NO_CONCILIADO"/>
    <m/>
    <m/>
  </r>
  <r>
    <x v="60"/>
    <m/>
    <x v="60"/>
    <x v="65"/>
    <s v="G26516390003"/>
    <s v="COB"/>
    <n v="2651639"/>
    <m/>
    <s v="TRANSFERENCIA RECIBIDA DEL EXTERIOR SEGÚN MENSAJES SWIFT Nos. 5411-5416 (REM.EXT.) DE FECHA 08-04-2024 POR DESEMBOLSO DE BIRF PRÉSTAMO BIRF 8648-BO 49 LIBRETA N° 00291012002 ABC-RECURSOS PROPIOS REF.: UTILES DE ESCRITORIO"/>
    <m/>
    <m/>
    <m/>
    <m/>
    <m/>
    <m/>
    <n v="50"/>
    <n v="0"/>
    <s v="NO_CONCILIADO"/>
    <m/>
    <m/>
  </r>
  <r>
    <x v="0"/>
    <m/>
    <x v="0"/>
    <x v="65"/>
    <s v="G26514580001"/>
    <s v="CVD"/>
    <n v="2651458"/>
    <m/>
    <s v="COBRO COSTOS DE PAPELERIA SEGUN TRANSFERENCIA DEL EXTERIOR POR ORDEN DE LLAMA GAS SA (LIMA PERU) REF.: CRED FAC 1585 FECHA VALOR 8/04/2024 LIB. 00513062002 YPFB - EXPORTACIÓN DE GLP Y OTROS-BOLIVIANOS"/>
    <m/>
    <m/>
    <m/>
    <m/>
    <m/>
    <m/>
    <n v="50"/>
    <n v="0"/>
    <s v="NO_CONCILIADO"/>
    <m/>
    <m/>
  </r>
  <r>
    <x v="77"/>
    <m/>
    <x v="77"/>
    <x v="65"/>
    <s v="G26514600001"/>
    <s v="CVD"/>
    <n v="2651460"/>
    <m/>
    <s v="COBRO COSTOS DE PAPELERIA SEGUN TRANSFERENCIA DEL EXTERIOR POR ORDEN DE CONSULADO GENERAL DE BOLIVIA EN WASHINGTON REF.: RECAUDACIONES EXTERIOR CEDULAS MARZO 2024 LIB. 00340012003 RECAUDACION EXTRANJERIA - C.I. -L.C."/>
    <m/>
    <m/>
    <m/>
    <m/>
    <m/>
    <m/>
    <n v="50"/>
    <n v="0"/>
    <s v="NO_CONCILIADO"/>
    <m/>
    <m/>
  </r>
  <r>
    <x v="61"/>
    <m/>
    <x v="61"/>
    <x v="65"/>
    <s v="S10890710003"/>
    <s v="COB"/>
    <n v="1089071"/>
    <m/>
    <s v="||TRANSFERENCIA DE FONDOS S/G. MENSAJES SWIFT NROS. 5425 Y 5424 DE LA FECHA, Y NOTA REMITIDA POR LA DIRECCIÓN GENERAL DE AERONAUTICA CIVIL CITE: DGAC/10571/2024 DE FECHA 14/03/2024 (HRE-TGL-4549) (SECTOR PÚBLICO). DÉBITO DE LA LIBRETA 00117012001 DGAC, REPOSICIÓN ÚTILES DE ESCRITORIO."/>
    <m/>
    <m/>
    <m/>
    <m/>
    <m/>
    <m/>
    <n v="50"/>
    <n v="0"/>
    <s v="NO_CONCILIADO"/>
    <m/>
    <m/>
  </r>
  <r>
    <x v="0"/>
    <m/>
    <x v="0"/>
    <x v="65"/>
    <s v="S10891300001"/>
    <s v="COB"/>
    <n v="1089130"/>
    <m/>
    <s v="'COBRO DE'||UTILES DE ESCRITORIO POR EL COMPROBANTE NRO.1089128 DE LA FECHA, S/G.NOTA NOTA GAFC-0803/DFC/URTE-0153/2024 DE FECHA 26/3/2024 (HRE-TGL-5158) ENVIADO POR YACIMIENTOS PETROLIFEROS FISCALES BOLIVIANOS. DÉBITO DE LA LIBRETA 00513022001 YPFB-&quot;OPERACIONES&quot; COBRO DE ÚTILES DE ESCRITORIO."/>
    <m/>
    <m/>
    <m/>
    <m/>
    <m/>
    <m/>
    <n v="50"/>
    <n v="0"/>
    <s v="NO_CONCILIADO"/>
    <m/>
    <m/>
  </r>
  <r>
    <x v="44"/>
    <m/>
    <x v="44"/>
    <x v="66"/>
    <s v="O21869090002"/>
    <s v="BOD"/>
    <n v="2186909"/>
    <m/>
    <s v="00041031107 DEPOSITO DE EFECTIVO, DEPOSITANTE: WILLY CRUZ CHOQUE, CONCEPTO: DEVOLUCION POR GASTOS DE COMBUSTIBLE, CUENTA DE DEPOSITO: CUENTA UNICA DEL TESORO"/>
    <m/>
    <m/>
    <m/>
    <m/>
    <m/>
    <m/>
    <n v="0"/>
    <n v="670"/>
    <s v="NO_CONCILIADO"/>
    <m/>
    <m/>
  </r>
  <r>
    <x v="44"/>
    <m/>
    <x v="44"/>
    <x v="66"/>
    <s v="O21869110002"/>
    <s v="BOD"/>
    <n v="2186911"/>
    <m/>
    <s v="00041031107 DEPOSITO DE EFECTIVO, DEPOSITANTE: WILLY CRUZ CHOQUE, CONCEPTO: DEVOLUCION POR GASTOS DE PEAJES, CUENTA DE DEPOSITO: CUENTA UNICA DEL TESORO"/>
    <m/>
    <m/>
    <m/>
    <m/>
    <m/>
    <m/>
    <n v="0"/>
    <n v="11"/>
    <s v="NO_CONCILIADO"/>
    <m/>
    <m/>
  </r>
  <r>
    <x v="83"/>
    <m/>
    <x v="83"/>
    <x v="66"/>
    <s v="B21869270002"/>
    <s v="BOD"/>
    <n v="2186927"/>
    <m/>
    <s v="00290012001 DEP.DE CHEQ.AJENOS,RET.DE CAM.,CONCEPTO: TRAMITE 10045930 PARA REGISTRO COMO OTROS INGRESOS,DEP.: SERVICIO DE IMPUESTOS NACIONALES , PROCEDENCIA: BANCO UNION S.A., CHEQUE: 7557, FECHA DE EMISION:04/04/2024"/>
    <m/>
    <m/>
    <m/>
    <m/>
    <m/>
    <m/>
    <n v="0"/>
    <n v="125"/>
    <s v="NO_CONCILIADO"/>
    <m/>
    <m/>
  </r>
  <r>
    <x v="13"/>
    <m/>
    <x v="13"/>
    <x v="66"/>
    <s v="O21869310002"/>
    <s v="BOD"/>
    <n v="2186931"/>
    <m/>
    <s v="00046171101 DEPOSITO DE EFECTIVO, DEPOSITANTE: KAIS, CONCEPTO: SANCION PECUNIARIA, CUENTA DE DEPOSITO: CUENTA UNICA DEL TESORO"/>
    <m/>
    <m/>
    <m/>
    <m/>
    <m/>
    <m/>
    <n v="0"/>
    <n v="10000"/>
    <s v="NO_CONCILIADO"/>
    <m/>
    <m/>
  </r>
  <r>
    <x v="44"/>
    <m/>
    <x v="44"/>
    <x v="66"/>
    <s v="O21869380002"/>
    <s v="BOD"/>
    <n v="2186938"/>
    <m/>
    <s v="00041031107 DEPOSITO DE EFECTIVO, DEPOSITANTE: JULIA E. CHOQUE GOMEZ, CONCEPTO: DEVOLUCION PASAJE, CUENTA DE DEPOSITO: CUENTA UNICA DEL TESORO"/>
    <m/>
    <m/>
    <m/>
    <m/>
    <m/>
    <m/>
    <n v="0"/>
    <n v="131"/>
    <s v="NO_CONCILIADO"/>
    <m/>
    <m/>
  </r>
  <r>
    <x v="3"/>
    <m/>
    <x v="3"/>
    <x v="66"/>
    <s v="O21869500002"/>
    <s v="BOD"/>
    <n v="2186950"/>
    <m/>
    <s v="00099021001 DEPOSITO DE EFECTIVO, DEPOSITANTE: CLEMENTE QUISPE, CONCEPTO: PAGO TRAMO TARIJA SANTA CRUZ-LA PAZ DEL BOLETO AEREO 9302410830792 DE BOA DE ING CLEMENTE QUISPE, CUENTA DE DEPOSITO: CUENTA UNICA DEL TESORO"/>
    <m/>
    <m/>
    <m/>
    <m/>
    <m/>
    <m/>
    <n v="0"/>
    <n v="1057"/>
    <s v="NO_CONCILIADO"/>
    <m/>
    <m/>
  </r>
  <r>
    <x v="3"/>
    <m/>
    <x v="3"/>
    <x v="66"/>
    <s v="O21870010002"/>
    <s v="BOD"/>
    <n v="2187001"/>
    <m/>
    <s v="00099021001 DEPOSITO DE EFECTIVO, DEPOSITANTE: PARISACA NINA ARTURO, CONCEPTO: PROCEO DE REVERSION DEFINITIVA NOV 2023 MAGISTERIO SUPLENCIA DE MATERIAS, CUENTA DE DEPOSITO: CUENTA UNICA DEL TESORO"/>
    <m/>
    <m/>
    <m/>
    <m/>
    <m/>
    <m/>
    <n v="0"/>
    <n v="0.27"/>
    <s v="NO_CONCILIADO"/>
    <m/>
    <m/>
  </r>
  <r>
    <x v="3"/>
    <m/>
    <x v="3"/>
    <x v="66"/>
    <s v="O21870100002"/>
    <s v="BOD"/>
    <n v="2187010"/>
    <m/>
    <s v="00099021001 DEPOSITO DE EFECTIVO, DEPOSITANTE: JUSTA MENDOZA DE CARVAJAL, CONCEPTO: DEVOLUCION DE RETROACTIVO, CUENTA DE DEPOSITO: CUENTA UNICA DEL TESORO"/>
    <m/>
    <m/>
    <m/>
    <m/>
    <m/>
    <m/>
    <n v="0"/>
    <n v="700"/>
    <s v="NO_CONCILIADO"/>
    <m/>
    <m/>
  </r>
  <r>
    <x v="6"/>
    <m/>
    <x v="6"/>
    <x v="66"/>
    <s v="O21870150002"/>
    <s v="BOD"/>
    <n v="2187015"/>
    <m/>
    <s v="00099021001 DEPOSITO DE EFECTIVO, DEPOSITANTE: GOBIERNO AUTONOMO MUNICIPAL DE VILA VILA, CONCEPTO: DEVOLUCION DE RECURSOS NO EJECUTADOS DEL PROYECTO ¨MANEJO INTEGRAL DE L A CUENCA PUCARA MAYU¨¨, CUENTA DE DEPOSITO: CUENTA UNICA DEL TESORO"/>
    <m/>
    <m/>
    <m/>
    <m/>
    <m/>
    <m/>
    <n v="0"/>
    <n v="0.1"/>
    <s v="NO_CONCILIADO"/>
    <m/>
    <m/>
  </r>
  <r>
    <x v="64"/>
    <m/>
    <x v="64"/>
    <x v="66"/>
    <s v="O21870160002"/>
    <s v="BOD"/>
    <n v="2187016"/>
    <m/>
    <s v="00591012001 DEPOSITO DE EFECTIVO, DEPOSITANTE: AVIMAEL CARRASCO CHUVI, CONCEPTO: DEVOLUCION PAGO DEMASIA BONO DE ANTIGUEDAD, CUENTA DE DEPOSITO: CUENTA UNICA DEL TESORO"/>
    <m/>
    <m/>
    <m/>
    <m/>
    <m/>
    <m/>
    <n v="0"/>
    <n v="1133.76"/>
    <s v="NO_CONCILIADO"/>
    <m/>
    <m/>
  </r>
  <r>
    <x v="64"/>
    <m/>
    <x v="64"/>
    <x v="66"/>
    <s v="O21870180002"/>
    <s v="BOD"/>
    <n v="2187018"/>
    <m/>
    <s v="00591012001 DEPOSITO DE EFECTIVO, DEPOSITANTE: MABEL MOLLINEDO ROSAS, CONCEPTO: DEVOLUCION APORTES PATRONALES POR PAGO EN DEMASIA B.A., CUENTA DE DEPOSITO: CUENTA UNICA DEL TESORO"/>
    <m/>
    <m/>
    <m/>
    <m/>
    <m/>
    <m/>
    <n v="0"/>
    <n v="189.46"/>
    <s v="NO_CONCILIADO"/>
    <m/>
    <m/>
  </r>
  <r>
    <x v="34"/>
    <m/>
    <x v="34"/>
    <x v="66"/>
    <s v="O21870210002"/>
    <s v="BOD"/>
    <n v="2187021"/>
    <m/>
    <s v="00086011109 DEPOSITO DE EFECTIVO, DEPOSITANTE: CLAUDIA XIMENA QUISBERT ARRIETA, CONCEPTO: REPOSICION DE CREDENCIAL, CUENTA DE DEPOSITO: CUENTA UNICA DEL TESORO"/>
    <m/>
    <m/>
    <m/>
    <m/>
    <m/>
    <m/>
    <n v="0"/>
    <n v="50"/>
    <s v="NO_CONCILIADO"/>
    <m/>
    <m/>
  </r>
  <r>
    <x v="44"/>
    <m/>
    <x v="44"/>
    <x v="66"/>
    <s v="O21870270002"/>
    <s v="BOD"/>
    <n v="2187027"/>
    <m/>
    <s v="00041031107 DEPOSITO DE EFECTIVO, DEPOSITANTE: WILLIAMS MAMANI MANCILLA, CONCEPTO: DEVOLUCION DE RECURSOS NO UTILIZADOS &quot;PASAJES&quot;, CUENTA DE DEPOSITO: CUENTA UNICA DEL TESORO"/>
    <m/>
    <m/>
    <m/>
    <m/>
    <m/>
    <m/>
    <n v="0"/>
    <n v="90"/>
    <s v="NO_CONCILIADO"/>
    <m/>
    <m/>
  </r>
  <r>
    <x v="44"/>
    <m/>
    <x v="44"/>
    <x v="66"/>
    <s v="O21870280002"/>
    <s v="BOD"/>
    <n v="2187028"/>
    <m/>
    <s v="00041031107 DEPOSITO DE EFECTIVO, DEPOSITANTE: GERMAN EINAR MICHEL ESPINOZA, CONCEPTO: DEVOLUCION DE RECURSOS NO UTILIZADOS &quot;PASAJES&quot;, CUENTA DE DEPOSITO: CUENTA UNICA DEL TESORO"/>
    <m/>
    <m/>
    <m/>
    <m/>
    <m/>
    <m/>
    <n v="0"/>
    <n v="70"/>
    <s v="NO_CONCILIADO"/>
    <m/>
    <m/>
  </r>
  <r>
    <x v="44"/>
    <m/>
    <x v="44"/>
    <x v="66"/>
    <s v="O21870300002"/>
    <s v="BOD"/>
    <n v="2187030"/>
    <m/>
    <s v="00041031107 DEPOSITO DE EFECTIVO, DEPOSITANTE: OMAR CESAR CALLISAYA MAMANI, CONCEPTO: DEVOLUCION DE RECURSOS NO UTILIZADOS, PASAJES TERRESTRES, CUENTA DE DEPOSITO: CUENTA UNICA DEL TESORO"/>
    <m/>
    <m/>
    <m/>
    <m/>
    <m/>
    <m/>
    <n v="0"/>
    <n v="10"/>
    <s v="NO_CONCILIADO"/>
    <m/>
    <m/>
  </r>
  <r>
    <x v="44"/>
    <m/>
    <x v="44"/>
    <x v="66"/>
    <s v="O21870330002"/>
    <s v="BOD"/>
    <n v="2187033"/>
    <m/>
    <s v="00041031107 DEPOSITO DE EFECTIVO, DEPOSITANTE: OMAR CESAR CALLISAYA MAMANI, CONCEPTO: DEVOLUCION DE RECURSOS NO UTILIZADOS, UN DIA VIATICO URBANO, CUENTA DE DEPOSITO: CUENTA UNICA DEL TESORO"/>
    <m/>
    <m/>
    <m/>
    <m/>
    <m/>
    <m/>
    <n v="0"/>
    <n v="371"/>
    <s v="NO_CONCILIADO"/>
    <m/>
    <m/>
  </r>
  <r>
    <x v="44"/>
    <m/>
    <x v="44"/>
    <x v="66"/>
    <s v="O21870350002"/>
    <s v="BOD"/>
    <n v="2187035"/>
    <m/>
    <s v="00041031107 DEPOSITO DE EFECTIVO, DEPOSITANTE: JORGE LUIS CUSI SARZURI, CONCEPTO: DEVOLUCION DE RECURSOS NO UTILIZADOS (PASAJES TERRESTRES), CUENTA DE DEPOSITO: CUENTA UNICA DEL TESORO"/>
    <m/>
    <m/>
    <m/>
    <m/>
    <m/>
    <m/>
    <n v="0"/>
    <n v="65"/>
    <s v="NO_CONCILIADO"/>
    <m/>
    <m/>
  </r>
  <r>
    <x v="8"/>
    <m/>
    <x v="8"/>
    <x v="66"/>
    <s v="O21870590002"/>
    <s v="BOD"/>
    <n v="2187059"/>
    <m/>
    <s v="00099021001 DEPOSITO DE EFECTIVO, DEPOSITANTE: JHOANA MILENKA GUERRERO CRESPO, CONCEPTO: DEVOLUCION DE FACTURA NAABOL, CUENTA DE DEPOSITO: CUENTA UNICA DEL TESORO/DJBR"/>
    <m/>
    <m/>
    <m/>
    <m/>
    <m/>
    <m/>
    <n v="0"/>
    <n v="15"/>
    <s v="NO_CONCILIADO"/>
    <m/>
    <m/>
  </r>
  <r>
    <x v="8"/>
    <m/>
    <x v="8"/>
    <x v="66"/>
    <s v="O21870610002"/>
    <s v="BOD"/>
    <n v="2187061"/>
    <m/>
    <s v="00099021001 DEPOSITO DE EFECTIVO, DEPOSITANTE: DENYS WALTER BUITRAGO MEDRANO, CONCEPTO: DEVOLUCION FACTURA NAABOL, CUENTA DE DEPOSITO: CUENTA UNICA DEL TESORO/DJBR"/>
    <m/>
    <m/>
    <m/>
    <m/>
    <m/>
    <m/>
    <n v="0"/>
    <n v="15"/>
    <s v="NO_CONCILIADO"/>
    <m/>
    <m/>
  </r>
  <r>
    <x v="84"/>
    <m/>
    <x v="84"/>
    <x v="66"/>
    <s v="O21870660002"/>
    <s v="BOD"/>
    <n v="2187066"/>
    <m/>
    <s v="00389012001 DEPOSITO DE EFECTIVO, DEPOSITANTE: JHONNY CABAS CONDORI, CONCEPTO: DEVOLUCION DE FONDOS SEGUN PREV N°26 DA (01), CUENTA DE DEPOSITO: CUENTA UNICA DEL TESORO"/>
    <m/>
    <m/>
    <m/>
    <m/>
    <m/>
    <m/>
    <n v="0"/>
    <n v="394"/>
    <s v="NO_CONCILIADO"/>
    <m/>
    <m/>
  </r>
  <r>
    <x v="4"/>
    <m/>
    <x v="4"/>
    <x v="66"/>
    <s v="O21870670002"/>
    <s v="BOD"/>
    <n v="2187067"/>
    <m/>
    <s v="00206012001 DEPOSITO DE EFECTIVO, DEPOSITANTE: INSTITUTO NACIONAL DE ESTADISTICA, CONCEPTO: DEPÓSITO POR VENTA DE LA OFICINA CENTRAL LA PAZ, DE FECHA 08/04/2024, CUENTA DE DEPOSITO: CUENTA UNICA DEL TESORO"/>
    <m/>
    <m/>
    <m/>
    <m/>
    <m/>
    <m/>
    <n v="0"/>
    <n v="20"/>
    <s v="NO_CONCILIADO"/>
    <m/>
    <m/>
  </r>
  <r>
    <x v="65"/>
    <m/>
    <x v="65"/>
    <x v="66"/>
    <s v="O21870690002"/>
    <s v="BOD"/>
    <n v="2187069"/>
    <m/>
    <s v="00670012002 DEPOSITO DE EFECTIVO, DEPOSITANTE: KAREN TATIANA ROSADO ARTEAGA, CONCEPTO: DEVOLUCION PASAJE AEREO NO UTILIZADO, CUENTA DE DEPOSITO: CUENTA UNICA DEL TESORO"/>
    <m/>
    <m/>
    <m/>
    <m/>
    <m/>
    <m/>
    <n v="0"/>
    <n v="320"/>
    <s v="NO_CONCILIADO"/>
    <m/>
    <m/>
  </r>
  <r>
    <x v="73"/>
    <m/>
    <x v="73"/>
    <x v="66"/>
    <s v="J05915400002"/>
    <s v="NTE"/>
    <n v="8004373"/>
    <m/>
    <s v="A:00373024107 A: 00373024107 Transferencia de recursos a requerimiento del Fondo de Desarrollo Indígena s/g CITE: FDI/DGE/EXT/N°0150/2024 y de acuerdo al Informe CITE: MEFP/VTCP/DGPOT/UPCFTGN/INF/Nº23/2024 para el Fortalecimiento Institucional, (H.R. 2024-14233-R)."/>
    <m/>
    <m/>
    <m/>
    <m/>
    <m/>
    <m/>
    <n v="0"/>
    <n v="499231"/>
    <s v="NO_CONCILIADO"/>
    <m/>
    <m/>
  </r>
  <r>
    <x v="73"/>
    <m/>
    <x v="73"/>
    <x v="66"/>
    <s v="J05915410002"/>
    <s v="NTE"/>
    <n v="8004403"/>
    <m/>
    <s v="A:00373024108 A: 00373024108 Transferencia de recursos a requerimiento del Fondo de Desarrollo Indígena s/g CITE: FDI/DGE/EXT/N°00145 y 0146/2024 y de acuerdo al Informe CITE: MEFP/VTCP/DGPOT/ UPCFTGN/INF/ Nº24/2024 para el Desembolso de recursos al Fondo de Desarrollo Indígena para programa y proyectos de los GAM, (H.R. 2024-14170-R; 2024-14186-R)."/>
    <m/>
    <m/>
    <m/>
    <m/>
    <m/>
    <m/>
    <n v="0"/>
    <n v="2070547.93"/>
    <s v="NO_CONCILIADO"/>
    <m/>
    <m/>
  </r>
  <r>
    <x v="85"/>
    <m/>
    <x v="85"/>
    <x v="66"/>
    <s v="G26527200002"/>
    <s v="CRV"/>
    <n v="2652720"/>
    <m/>
    <s v="REGULARIZACION DE TRANSFERENCIA DEL EXTERIOR SEGUN SWIFT NO.5366 Y NO.5365 DE FECHA 09/04/2024 ORDENANTE: CAMMESA P C O MEM (AR/CAPITAL FEDERAL) REF.: CRED INV 17 LIB. 00514012005 ENDE-Bs. ING EGR INTERCAMBIO INTERNAL ENERGIA ELECTRICA"/>
    <m/>
    <m/>
    <m/>
    <m/>
    <m/>
    <m/>
    <n v="0"/>
    <n v="9657015.7300000004"/>
    <s v="NO_CONCILIADO"/>
    <m/>
    <m/>
  </r>
  <r>
    <x v="77"/>
    <m/>
    <x v="77"/>
    <x v="66"/>
    <s v="G26527220002"/>
    <s v="CRV"/>
    <n v="2652722"/>
    <m/>
    <s v="REGULARIZACION DE TRANSFERENCIA DEL EXTERIOR SEGUN SWIFT NO.5432 DE FECHA 09/04/2024 ORDENANTE: CONSULADO GERAL DA BOLIVIA (BR/SAO PAULO) REF.: FV00403881156001 Y CORREO DE SEGIP ADJUNTO LIB. 00340012005 SEGIP - RECAUDACION EXTERIOR - CEDULAS DE IDENTIDAD"/>
    <m/>
    <m/>
    <m/>
    <m/>
    <m/>
    <m/>
    <n v="0"/>
    <n v="38696.370000000003"/>
    <s v="NO_CONCILIADO"/>
    <m/>
    <m/>
  </r>
  <r>
    <x v="77"/>
    <m/>
    <x v="77"/>
    <x v="66"/>
    <s v="G26527230001"/>
    <s v="CVD"/>
    <n v="2652723"/>
    <m/>
    <s v="COBRO COSTOS DE PAPELERIA POR REGULARIZACION DE TRANSFERENCIA DEL EXTERIOR POR ORDEN DE CONSULADO GERAL DA BOLIVIA (BR/SAO PAULO) REF.: FV00403881156001 Y CORREO DE SEGIP ADJUNTO LIB. 00340012003 RECAUDACION EXTRANJERIA - C.I. -L.C."/>
    <m/>
    <m/>
    <m/>
    <m/>
    <m/>
    <m/>
    <n v="50"/>
    <n v="0"/>
    <s v="NO_CONCILIADO"/>
    <m/>
    <m/>
  </r>
  <r>
    <x v="85"/>
    <m/>
    <x v="85"/>
    <x v="66"/>
    <s v="G26527210001"/>
    <s v="CVD"/>
    <n v="2652721"/>
    <m/>
    <s v="COBRO COSTOS DE PAPELERIA POR REGULARIZACION DE TRANSFERENCIA DEL EXTERIOR POR ORDEN DE CAMMESA P C O MEM (AR/CAPITAL FEDERAL) REF.: CRED INV 17 LIB. 00514012005 ENDE-Bs. ING EGR INTERCAMBIO INTERNAL ENERGIA ELECTRICA"/>
    <m/>
    <m/>
    <m/>
    <m/>
    <m/>
    <m/>
    <n v="50"/>
    <n v="0"/>
    <s v="NO_CONCILIADO"/>
    <m/>
    <m/>
  </r>
  <r>
    <x v="41"/>
    <m/>
    <x v="41"/>
    <x v="66"/>
    <s v="G26527190001"/>
    <s v="CVD"/>
    <n v="2652719"/>
    <m/>
    <s v="COBRO COSTOS DE PAPELERIA POR REGULARIZACION DE TRANSFERENCIA DEL EXTERIOR POR ORDEN DE CONSULADO GENERAL DE BOLIVIA EN SAN PABLO BRASIL REF.: RECAUDACION GESTORÍA CONSULAR POR EL MES DE MARZO 2024 LIB. 00010011102 MIN.RELACIONES EXTERIORES - GESTORIA CONSULAR LEY Nº 3108"/>
    <m/>
    <m/>
    <m/>
    <m/>
    <m/>
    <m/>
    <n v="50"/>
    <n v="0"/>
    <s v="NO_CONCILIADO"/>
    <m/>
    <m/>
  </r>
  <r>
    <x v="41"/>
    <m/>
    <x v="41"/>
    <x v="66"/>
    <s v="G26528860001"/>
    <s v="CVD"/>
    <n v="2652886"/>
    <m/>
    <s v="COBRO COSTOS DE PAPELERIA POR REGULARIZACION DE TRANSFERENCIA DEL EXTERIOR POR ORDEN DE CONSULADO DE BOLIVIA EN SEVILLA - ESPAÑA REF:GESTORIA CONSULAR MARZO 2024 LIB. 00010011102 MIN.RELACIONES EXTERIORES - GESTORIA CONSULAR LEY Nº 3108"/>
    <m/>
    <m/>
    <m/>
    <m/>
    <m/>
    <m/>
    <n v="50"/>
    <n v="0"/>
    <s v="NO_CONCILIADO"/>
    <m/>
    <m/>
  </r>
  <r>
    <x v="20"/>
    <m/>
    <x v="20"/>
    <x v="66"/>
    <s v="Q19890450002"/>
    <s v="CRV"/>
    <n v="1989045"/>
    <m/>
    <s v="NUMERO DE LIBRETA CUT: 00035038004 OPERACIÓN E75 TRANSFERENCIA DE LA CUENTA FISCAL BUN A LA CUT EN MN TRANSF.FDOS.AL.TRASPASO BCB : GOB. AUTONOMO MCPAL. POTOSI-CUENTA UNICA MUNICIPAL -C.U.M.-GAM PO CITE: SAF-DF-TES-83/2024 CUENTA CUT 3987 LIBRETA NÂ° 00035038004"/>
    <m/>
    <m/>
    <m/>
    <m/>
    <m/>
    <m/>
    <n v="0"/>
    <n v="288461.63"/>
    <s v="NO_CONCILIADO"/>
    <m/>
    <m/>
  </r>
  <r>
    <x v="58"/>
    <m/>
    <x v="58"/>
    <x v="66"/>
    <s v="Q19890510002"/>
    <s v="CRV"/>
    <n v="1989051"/>
    <m/>
    <s v="NUMERO DE LIBRETA CUT: 00099021001 OPERACIÓN E18 TRANSFERENCIA DEL SISTEMA FINANCIERO POR CUENTA DE TERCEROS A LA CUT DEVOLUCIÓN AL TGN POR CONCEPTO DE CONCILIACIÓN DE COMPENSACIÓN DE FRACCIÓN COMPLEMENTARIA -CONCILIACIÓN NOVIEMBRE 2023 DE LA GESTORA PUBLICA DE LA SEGURIDAD SOCIAL DE LARGO PLAZO"/>
    <m/>
    <m/>
    <m/>
    <m/>
    <m/>
    <m/>
    <n v="0"/>
    <n v="222747.75"/>
    <s v="NO_CONCILIADO"/>
    <m/>
    <m/>
  </r>
  <r>
    <x v="58"/>
    <m/>
    <x v="58"/>
    <x v="66"/>
    <s v="Q19890520002"/>
    <s v="CRV"/>
    <n v="1989052"/>
    <m/>
    <s v="NUMERO DE LIBRETA CUT: 00099021001 OPERACIÓN E18 TRANSFERENCIA DEL SISTEMA FINANCIERO POR CUENTA DE TERCEROS A LA CUT DEVOLUCIÓN AL TGN POR CONCEPTO DE CONCILIACIÓN DE COMPENSACIÓN DE COTIZACIONES MENSUALES NOVIEMBRE 2023 DE LA GESTORA PUBLICA DE LA SEGURIDAD SOCIAL DE LARGO PLAZO"/>
    <m/>
    <m/>
    <m/>
    <m/>
    <m/>
    <m/>
    <n v="0"/>
    <n v="3322304.53"/>
    <s v="NO_CONCILIADO"/>
    <m/>
    <m/>
  </r>
  <r>
    <x v="25"/>
    <m/>
    <x v="25"/>
    <x v="66"/>
    <s v="G26535560002"/>
    <s v="CRV"/>
    <n v="2653556"/>
    <m/>
    <s v="TRANSFERENCIA DEL EXTERIOR SEGUN SWIFT NOS.5491-5490 DE FECHA 09/04/2024 ORDENANTE: ECOMET SPA, FECHA VALOR 09/04/2024 REF:YLB-GCO0047-ODV/24-VEX LIB. 00597012001 RECURSOS PROPIOS VENTAS YLB"/>
    <m/>
    <m/>
    <m/>
    <m/>
    <m/>
    <m/>
    <n v="0"/>
    <n v="155200.64000000001"/>
    <s v="NO_CONCILIADO"/>
    <m/>
    <m/>
  </r>
  <r>
    <x v="0"/>
    <m/>
    <x v="0"/>
    <x v="66"/>
    <s v="G26535550001"/>
    <s v="CVD"/>
    <n v="2653555"/>
    <m/>
    <s v="COBRO COSTOS DE PAPELERIA SEGUN TRANSFERENCIA DEL EXTERIOR POR ORDEN DE MGAS COMERCIALIZADORA DE GAS (BRAZIL RIO DE JANEIRO) REF.: CRED 4911906.21012 FECHA VALOR 9/04/2024 LIB. 00513012007 YPFB - RECURSOS NACIONALIZACIÓN"/>
    <m/>
    <m/>
    <m/>
    <m/>
    <m/>
    <m/>
    <n v="50"/>
    <n v="0"/>
    <s v="NO_CONCILIADO"/>
    <m/>
    <m/>
  </r>
  <r>
    <x v="25"/>
    <m/>
    <x v="25"/>
    <x v="66"/>
    <s v="G26535570001"/>
    <s v="CVD"/>
    <n v="2653557"/>
    <m/>
    <s v="COBRO COSTOS DE PAPELERIA SEGUN TRANSFERENCIA DEL EXTERIOR POR ORDEN DE ECOMET SPA, FECHA VALOR 09/04/2024 REF:YLB-GCO0047-ODV/24-VEX LIB. 00597032001 YLB-COMERCIALIZACION DE DIVERSAS SALES"/>
    <m/>
    <m/>
    <m/>
    <m/>
    <m/>
    <m/>
    <n v="50"/>
    <n v="0"/>
    <s v="NO_CONCILIADO"/>
    <m/>
    <m/>
  </r>
  <r>
    <x v="55"/>
    <m/>
    <x v="55"/>
    <x v="66"/>
    <s v="S10891760001"/>
    <s v="COB"/>
    <n v="1089176"/>
    <m/>
    <s v="||COBRO COMISION ENMIENDA LC BS220.-REEMBS.GSTS.COMUNICACION BS220.-Y EMISION COMP.CONTABLE BS50.-,S/G NOTA SEDEM/GG/EV N° 0128/2024,18/03/2024. REF.:I-2023-28 P/C ENVIBOL A/F BDF INDUSTRIES SPA. LIB.00132072001 SEDEM-ADMINISTRACION RECAUDACION ENVIBOL EN BOLIVIANOS REF.:COMIS.ENM.2 LC I-2023-28"/>
    <m/>
    <m/>
    <m/>
    <m/>
    <m/>
    <m/>
    <n v="490"/>
    <n v="0"/>
    <s v="NO_CONCILIADO"/>
    <m/>
    <m/>
  </r>
  <r>
    <x v="55"/>
    <m/>
    <x v="55"/>
    <x v="66"/>
    <s v="S10891750001"/>
    <s v="COB"/>
    <n v="1089175"/>
    <m/>
    <s v="||COBRO COMISION ENMIENDA LC BS220.-REEMBS.GSTS.COMUNICACION BS220.-Y EMISION COMP.CONTABLE BS50.-,S/G NOTA SEDEM/GG/EV N° 0128/2024,18/03/2024. REF.:I-2023--21 P/C ENVIBOL A/F BDF INDUSTRIES SPA. LIB.00132072003 SEDEM-AMPL.PLANTA ENVASES DE VIDRIO EN ZUDAÑEZ-CH.REF.:COMIS.ENM.1 LC I-2023-21"/>
    <m/>
    <m/>
    <m/>
    <m/>
    <m/>
    <m/>
    <n v="490"/>
    <n v="0"/>
    <s v="NO_CONCILIADO"/>
    <m/>
    <m/>
  </r>
  <r>
    <x v="55"/>
    <m/>
    <x v="55"/>
    <x v="66"/>
    <s v="S10891840001"/>
    <s v="COB"/>
    <n v="1089184"/>
    <m/>
    <s v="'COBRO DE UTILES DE ESCRITORIO POR´||BS50.- Y REEMB. GASTOS COMUNICACIÓN BS220.- CARTA DE CREDITO I-2024-02 P/C ENVIBOL A/F ANTONINI S.R.L., S/G NOTAS SEDEM/GG/EV N°0025/2024 Y N°0128/2024 DE F. 17/1/24 Y 18/3/24. LIB:00132072001 SEDEM-ADMINISTRACION RECAUDACION ENVIBOL EN BOLIVIANOS REF:COMISIONES LC I-2024-02"/>
    <m/>
    <m/>
    <m/>
    <m/>
    <m/>
    <m/>
    <n v="270"/>
    <n v="0"/>
    <s v="NO_CONCILIADO"/>
    <m/>
    <m/>
  </r>
  <r>
    <x v="61"/>
    <m/>
    <x v="61"/>
    <x v="66"/>
    <s v="S10892540003"/>
    <s v="COB"/>
    <n v="1089254"/>
    <m/>
    <s v="||TRANSFERENCIA DE FONDOS S/G. MENSAJE SWIFT NRO. 5487 DE LA FECHA, Y NOTA REMITIDA POR LA DIRECCIÓN GENERAL DE AERONAUTICA CIVIL CITE: DGAC/10571/2024 DE FECHA 14/03/2024 (HRE-TGL-4549) (SECTOR PÚBLICO). DÉBITO DE LA LIBRETA 00117012001 DGAC, REPOSICIÓN ÚTILES DE ESCRITORIO."/>
    <m/>
    <m/>
    <m/>
    <m/>
    <m/>
    <m/>
    <n v="50"/>
    <n v="0"/>
    <s v="NO_CONCILIADO"/>
    <m/>
    <m/>
  </r>
  <r>
    <x v="18"/>
    <m/>
    <x v="18"/>
    <x v="66"/>
    <s v="S10892630002"/>
    <s v="CRV"/>
    <n v="371"/>
    <m/>
    <s v="||TRANSFERENCIA A LA CUENTA UNICA DEL TESORO POR REMUNERACION MAXIMA DEL SECTOR PUBLICO DE HECTOR GUMERCINDO PINO GUZMAN, CORRESPONDIENTE AL MES DE MARZO/2024., SEGUN DOCUMENTOS ADJUNTOS Y ROC N° 371/2024. TRANSFERENCIA REM. MÁXIMA DE GUMERCINDO HECTOR PINO GUZMAN MARZO/2024 LIBRETA 00099021001"/>
    <m/>
    <m/>
    <m/>
    <m/>
    <m/>
    <m/>
    <n v="0"/>
    <n v="228.7"/>
    <s v="NO_CONCILIADO"/>
    <m/>
    <m/>
  </r>
  <r>
    <x v="0"/>
    <m/>
    <x v="0"/>
    <x v="67"/>
    <s v="O21872320002"/>
    <s v="BOD"/>
    <n v="2187232"/>
    <m/>
    <s v="00513022001 DEPOSITO DE EFECTIVO, DEPOSITANTE: LA. TE. ANDES S.A., CONCEPTO: REPOSICION DEBITO FISCAL COMISION BANCARIA DEPÓSITO DE LA GARANTIA 7% POR CUMPLIMIENTO CONTRATO, CUENTA DE DEPOSITO: CUENTA UNICA DEL TESORO"/>
    <m/>
    <m/>
    <m/>
    <m/>
    <m/>
    <m/>
    <n v="0"/>
    <n v="50"/>
    <s v="NO_CONCILIADO"/>
    <m/>
    <m/>
  </r>
  <r>
    <x v="53"/>
    <m/>
    <x v="53"/>
    <x v="67"/>
    <s v="B21872510002"/>
    <s v="BOD"/>
    <n v="2187251"/>
    <m/>
    <s v="00078034201 DEP.DE CHEQ.AJENOS,RET.DE CAM.,CONCEPTO: DEPÓSITO A LA CUT POR PAGOS REALIZADOS POR LOS PROPIETARIOS DE VEHICULOS,DEP.: EEC-GNV , PROCEDENCIA: BANCO UNION S.A., CHEQUE: 290, FECHA DE EMISION:04/04/2024"/>
    <m/>
    <m/>
    <m/>
    <m/>
    <m/>
    <m/>
    <n v="0"/>
    <n v="4848.9799999999996"/>
    <s v="NO_CONCILIADO"/>
    <m/>
    <m/>
  </r>
  <r>
    <x v="21"/>
    <m/>
    <x v="21"/>
    <x v="67"/>
    <s v="O21872570002"/>
    <s v="BOD"/>
    <n v="2187257"/>
    <m/>
    <s v="00016011101 DEPOSITO DE EFECTIVO, DEPOSITANTE: MINISTERIO DE EDUCACION, CONCEPTO: DEPÓSITO POR INFRACCION DE TRANSITO, CUENTA DE DEPOSITO: CUENTA UNICA DEL TESORO"/>
    <m/>
    <m/>
    <m/>
    <m/>
    <m/>
    <m/>
    <n v="0"/>
    <n v="20"/>
    <s v="NO_CONCILIADO"/>
    <m/>
    <m/>
  </r>
  <r>
    <x v="21"/>
    <m/>
    <x v="21"/>
    <x v="67"/>
    <s v="O21872580002"/>
    <s v="BOD"/>
    <n v="2187258"/>
    <m/>
    <s v="00016011101 DEPOSITO DE EFECTIVO, DEPOSITANTE: LOURDES JENNY MAMANI C, CONCEPTO: RESERVA SALON AVELINO SIÑANI, CUENTA DE DEPOSITO: CUENTA UNICA DEL TESORO"/>
    <m/>
    <m/>
    <m/>
    <m/>
    <m/>
    <m/>
    <n v="0"/>
    <n v="2750"/>
    <s v="NO_CONCILIADO"/>
    <m/>
    <m/>
  </r>
  <r>
    <x v="3"/>
    <m/>
    <x v="3"/>
    <x v="67"/>
    <s v="O21872590002"/>
    <s v="BOD"/>
    <n v="2187259"/>
    <m/>
    <s v="00099021001 DEPOSITO DE EFECTIVO, DEPOSITANTE: ROSELYNN CADIMA BALDERRAMA, CONCEPTO: DEVOLUCION DE MONTO EXCEDENTARIO, CUENTA DE DEPOSITO: CUENTA UNICA DEL TESORO"/>
    <m/>
    <m/>
    <m/>
    <m/>
    <m/>
    <m/>
    <n v="0"/>
    <n v="180.85"/>
    <s v="NO_CONCILIADO"/>
    <m/>
    <m/>
  </r>
  <r>
    <x v="11"/>
    <m/>
    <x v="11"/>
    <x v="67"/>
    <s v="O21872620002"/>
    <s v="BOD"/>
    <n v="2187262"/>
    <m/>
    <s v="00587012016 DEPOSITO DE EFECTIVO, DEPOSITANTE: LOPEX ING SRL, CONCEPTO: DESCRIPCION: PAGO POR CONSUMO DE CATERING OCTUBRE 2023, CUENTA DE DEPOSITO: CUENTA UNICA DEL TESORO"/>
    <m/>
    <m/>
    <m/>
    <m/>
    <m/>
    <m/>
    <n v="0"/>
    <n v="365"/>
    <s v="NO_CONCILIADO"/>
    <m/>
    <m/>
  </r>
  <r>
    <x v="76"/>
    <m/>
    <x v="76"/>
    <x v="67"/>
    <s v="O21872640002"/>
    <s v="BOD"/>
    <n v="2187264"/>
    <m/>
    <s v="00099021001 DEPOSITO DE EFECTIVO, DEPOSITANTE: FREDDY ALBERTO VILLCA PEÑA, CONCEPTO: DEVOLUCION POR PERMISO PERSONAL SIN GOCE HABERES Y DESCUENTO POR OMISION DE MARCACION REG BIOMETRICO, CUENTA DE DEPOSITO: CUENTA UNICA DEL TESORO/DJBR"/>
    <m/>
    <m/>
    <m/>
    <m/>
    <m/>
    <m/>
    <n v="0"/>
    <n v="3174.25"/>
    <s v="NO_CONCILIADO"/>
    <m/>
    <m/>
  </r>
  <r>
    <x v="3"/>
    <m/>
    <x v="3"/>
    <x v="67"/>
    <s v="B21872680002"/>
    <s v="BOD"/>
    <n v="2187268"/>
    <m/>
    <s v="00099021001 DEP.DE CHEQ.AJENOS,RET.DE CAM.,CONCEPTO: JULIETA ANGULO PARDO,DEP.: BANCO UNION S.A. , PROCEDENCIA: BANCO UNION S.A., CHEQUE: 202453, FECHA DE EMISION:10/04/2024"/>
    <m/>
    <m/>
    <m/>
    <m/>
    <m/>
    <m/>
    <n v="0"/>
    <n v="2040.06"/>
    <s v="NO_CONCILIADO"/>
    <m/>
    <m/>
  </r>
  <r>
    <x v="3"/>
    <m/>
    <x v="3"/>
    <x v="67"/>
    <s v="B21872700002"/>
    <s v="BOD"/>
    <n v="2187270"/>
    <m/>
    <s v="00099021001 DEP.DE CHEQ.AJENOS,RET.DE CAM.,CONCEPTO: MIRTA ROSMERI CONDORI SANEZ,DEP.: BANCO UNION S.A. , PROCEDENCIA: BANCO UNION S.A., CHEQUE: 202450, FECHA DE EMISION:10/04/2024"/>
    <m/>
    <m/>
    <m/>
    <m/>
    <m/>
    <m/>
    <n v="0"/>
    <n v="4697.8"/>
    <s v="NO_CONCILIADO"/>
    <m/>
    <m/>
  </r>
  <r>
    <x v="3"/>
    <m/>
    <x v="3"/>
    <x v="67"/>
    <s v="B21872710002"/>
    <s v="BOD"/>
    <n v="2187271"/>
    <m/>
    <s v="00099021001 DEP.DE CHEQ.AJENOS,RET.DE CAM.,CONCEPTO: JORGE CARLOS ALIZARES ARIAS,DEP.: BANCO UNION S.A. , PROCEDENCIA: BANCO UNION S.A., CHEQUE: 202452, FECHA DE EMISION:10/04/2024"/>
    <m/>
    <m/>
    <m/>
    <m/>
    <m/>
    <m/>
    <n v="0"/>
    <n v="2000"/>
    <s v="NO_CONCILIADO"/>
    <m/>
    <m/>
  </r>
  <r>
    <x v="44"/>
    <m/>
    <x v="44"/>
    <x v="67"/>
    <s v="O21872760002"/>
    <s v="BOD"/>
    <n v="2187276"/>
    <m/>
    <s v="00041031107 DEPOSITO DE EFECTIVO, DEPOSITANTE: WILLY CRUZ CHOQUE, CONCEPTO: DEVOLUCION POR GASTOS DE PEAJES, CUENTA DE DEPOSITO: CUENTA UNICA DEL TESORO"/>
    <m/>
    <m/>
    <m/>
    <m/>
    <m/>
    <m/>
    <n v="0"/>
    <n v="10"/>
    <s v="NO_CONCILIADO"/>
    <m/>
    <m/>
  </r>
  <r>
    <x v="45"/>
    <m/>
    <x v="45"/>
    <x v="67"/>
    <s v="B21872870002"/>
    <s v="BOD"/>
    <n v="2187287"/>
    <m/>
    <s v="00660012005 DEP.DE CHEQ.AJENOS,RET.DE CAM.,CONCEPTO: DEPÓSITO PARA CIERRE DEL AUXILIAR N°14 CUENTAS POR COBRAR SANTOS SIERRA,DEP.: ORGANO JUDICIAL DAF NACIONAL , PROCEDENCIA: BANCO UNION S.A., CHEQUE: 1030, FECHA DE EMISION:09/04/2024"/>
    <m/>
    <m/>
    <m/>
    <m/>
    <m/>
    <m/>
    <n v="0"/>
    <n v="887"/>
    <s v="NO_CONCILIADO"/>
    <m/>
    <m/>
  </r>
  <r>
    <x v="45"/>
    <m/>
    <x v="45"/>
    <x v="67"/>
    <s v="B21872880002"/>
    <s v="BOD"/>
    <n v="2187288"/>
    <m/>
    <s v="00660012006 DEP.DE CHEQ.AJENOS,RET.DE CAM.,CONCEPTO: DEVOLUCION DE PASAJES NO UTILIZADOS GESTION 2023,DEP.: ORGANO JUDICIAL DISTRITO PANDO , PROCEDENCIA: BANCO UNION S.A., CHEQUE: 312, FECHA DE EMISION:05/04/2024"/>
    <m/>
    <m/>
    <m/>
    <m/>
    <m/>
    <m/>
    <n v="0"/>
    <n v="1472"/>
    <s v="NO_CONCILIADO"/>
    <m/>
    <m/>
  </r>
  <r>
    <x v="20"/>
    <m/>
    <x v="20"/>
    <x v="67"/>
    <s v="O21872890002"/>
    <s v="BOD"/>
    <n v="2187289"/>
    <m/>
    <s v="00099021001 DEPOSITO DE EFECTIVO, DEPOSITANTE: SENASIR, CONCEPTO: CONVENIO DE PAGO DE GEOVANNA DEL CARMEN ZAPATA NUÑEZ, PAOLA ZAPATA NUÑEZ, MARCO MARINA NUÑEZ, CUENTA DE DEPOSITO: CUENTA UNICA DEL TESORO"/>
    <m/>
    <m/>
    <m/>
    <m/>
    <m/>
    <m/>
    <n v="0"/>
    <n v="450"/>
    <s v="NO_CONCILIADO"/>
    <m/>
    <m/>
  </r>
  <r>
    <x v="13"/>
    <m/>
    <x v="13"/>
    <x v="67"/>
    <s v="O21872940002"/>
    <s v="BOD"/>
    <n v="2187294"/>
    <m/>
    <s v="00046171101 DEPOSITO DE EFECTIVO, DEPOSITANTE: NIKKY CARE SRL, CONCEPTO: PAGO MULTA RESOLUCION ADMINISTRATIVA N°S/34, CUENTA DE DEPOSITO: CUENTA UNICA DEL TESORO"/>
    <m/>
    <m/>
    <m/>
    <m/>
    <m/>
    <m/>
    <n v="0"/>
    <n v="6500"/>
    <s v="NO_CONCILIADO"/>
    <m/>
    <m/>
  </r>
  <r>
    <x v="13"/>
    <m/>
    <x v="13"/>
    <x v="67"/>
    <s v="O21873050002"/>
    <s v="BOD"/>
    <n v="2187305"/>
    <m/>
    <s v="00046171101 DEPOSITO DE EFECTIVO, DEPOSITANTE: LABORATORIOS ROSSI, CONCEPTO: MULTA POR FALTA DE REINSCRIPCION GESTION 2022-2023, CUENTA DE DEPOSITO: CUENTA UNICA DEL TESORO"/>
    <m/>
    <m/>
    <m/>
    <m/>
    <m/>
    <m/>
    <n v="0"/>
    <n v="6660"/>
    <s v="NO_CONCILIADO"/>
    <m/>
    <m/>
  </r>
  <r>
    <x v="13"/>
    <m/>
    <x v="13"/>
    <x v="67"/>
    <s v="O21873070002"/>
    <s v="BOD"/>
    <n v="2187307"/>
    <m/>
    <s v="00046171101 DEPOSITO DE EFECTIVO, DEPOSITANTE: LABORATORIOS ROSSI, CONCEPTO: PAGO POR SANCION PECUARIA, CUENTA DE DEPOSITO: CUENTA UNICA DEL TESORO"/>
    <m/>
    <m/>
    <m/>
    <m/>
    <m/>
    <m/>
    <n v="0"/>
    <n v="1500"/>
    <s v="NO_CONCILIADO"/>
    <m/>
    <m/>
  </r>
  <r>
    <x v="34"/>
    <m/>
    <x v="34"/>
    <x v="67"/>
    <s v="O21873080002"/>
    <s v="BOD"/>
    <n v="2187308"/>
    <m/>
    <s v="00099021001 DEPOSITO DE EFECTIVO, DEPOSITANTE: MINISTERIO DE MEDIO AMBIENTE Y AGUA, CONCEPTO: CONCILIACION DE SALDO DE APS EN BASE A LOS RESULTADOS DE LA AUDITORIA FINANCIERA EXTERNA, CUENTA DE DEPOSITO: CUENTA UNICA DEL TESORO"/>
    <m/>
    <m/>
    <m/>
    <m/>
    <m/>
    <m/>
    <n v="0"/>
    <n v="36"/>
    <s v="NO_CONCILIADO"/>
    <m/>
    <m/>
  </r>
  <r>
    <x v="36"/>
    <m/>
    <x v="36"/>
    <x v="67"/>
    <s v="O21873160002"/>
    <s v="BOD"/>
    <n v="2187316"/>
    <m/>
    <s v="00212082001 DEPOSITO DE EFECTIVO, DEPOSITANTE: RUDDY FRANZ QUISPE PORCO, CONCEPTO: VIAJE REALIZADO RELEVAMIENTO DE INFORMACION EN CAMPO, DEVOLUCION RETENCION DEL FORMULARIO 610, CUENTA DE DEPOSITO: CUENTA UNICA DEL TESORO"/>
    <m/>
    <m/>
    <m/>
    <m/>
    <m/>
    <m/>
    <n v="0"/>
    <n v="380"/>
    <s v="NO_CONCILIADO"/>
    <m/>
    <m/>
  </r>
  <r>
    <x v="34"/>
    <m/>
    <x v="34"/>
    <x v="67"/>
    <s v="O21873550002"/>
    <s v="BOD"/>
    <n v="2187355"/>
    <m/>
    <s v="00086011102 DEPOSITO DE EFECTIVO, DEPOSITANTE: TRANS ANGULO S.R.L., CONCEPTO: MMAA - MULTAS POR CONTRAVENCIONES A LA LEY DE MEDIO AMBIENTE, CUENTA DE DEPOSITO: CUENTA UNICA DEL TESORO"/>
    <m/>
    <m/>
    <m/>
    <m/>
    <m/>
    <m/>
    <n v="0"/>
    <n v="45575.4"/>
    <s v="NO_CONCILIADO"/>
    <m/>
    <m/>
  </r>
  <r>
    <x v="55"/>
    <m/>
    <x v="55"/>
    <x v="67"/>
    <s v="O21873590002"/>
    <s v="BOD"/>
    <n v="2187359"/>
    <m/>
    <s v="00132042002 DEPOSITO DE EFECTIVO, DEPOSITANTE: SUSANA ESPEJO QUIÑONES-EEPAF, CONCEPTO: DEVOLUCION DE FONDOS, CUENTA DE DEPOSITO: CUENTA UNICA DEL TESORO"/>
    <m/>
    <m/>
    <m/>
    <m/>
    <m/>
    <m/>
    <n v="0"/>
    <n v="1570"/>
    <s v="NO_CONCILIADO"/>
    <m/>
    <m/>
  </r>
  <r>
    <x v="41"/>
    <m/>
    <x v="41"/>
    <x v="67"/>
    <s v="G26540820001"/>
    <s v="CVD"/>
    <n v="2654082"/>
    <m/>
    <s v="COBRO COSTOS DE PAPELERIA POR REGULARIZACION DE TRANSFERENCIA DEL EXTERIOR POR ORDEN DE EMABAJADA DE BOLIVIA EN BRUSELAS BELGICA REF.: RECAUDACION GESTORÍA CONSULAR POR EL MES DE MARZO 2024 LIB. 00010011102 MIN.RELACIONES EXTERIORES - GESTORIA CONSULAR LEY Nº 3108"/>
    <m/>
    <m/>
    <m/>
    <m/>
    <m/>
    <m/>
    <n v="50"/>
    <n v="0"/>
    <s v="NO_CONCILIADO"/>
    <m/>
    <m/>
  </r>
  <r>
    <x v="41"/>
    <m/>
    <x v="41"/>
    <x v="67"/>
    <s v="G26540840001"/>
    <s v="CVD"/>
    <n v="2654084"/>
    <m/>
    <s v="COBRO COSTOS DE PAPELERIA POR REGULARIZACION DE TRANSFERENCIA DEL EXTERIOR POR ORDEN DE SECCIÓN CONSULAR DE LA EMBAJADA DE BOLIVIA EN BRASILIA BRASIL REF.: RECAUDACIONES GESTORÍA CONSULAR MARZO 2024 LIB. 00010011102 MIN.RELACIONES EXTERIORES - GESTORIA CONSULAR LEY Nº 3108"/>
    <m/>
    <m/>
    <m/>
    <m/>
    <m/>
    <m/>
    <n v="50"/>
    <n v="0"/>
    <s v="NO_CONCILIADO"/>
    <m/>
    <m/>
  </r>
  <r>
    <x v="0"/>
    <m/>
    <x v="0"/>
    <x v="67"/>
    <s v="G26540860001"/>
    <s v="CVD"/>
    <n v="2654086"/>
    <m/>
    <s v="COBRO COSTOS DE PAPELERIA POR REGULARIZACION DE TRANSFERENCIA DEL EXTERIOR POR ORDEN DE YPF EXPLORACIÓN +PRODUCCIÓN DE FERMIN PERALTA TORRES DELTA PB, FECHA VALOR 08/04/2024 LIB. 00513012007 YPFB - RECURSOS NACIONALIZACIÓN"/>
    <m/>
    <m/>
    <m/>
    <m/>
    <m/>
    <m/>
    <n v="50"/>
    <n v="0"/>
    <s v="NO_CONCILIADO"/>
    <m/>
    <m/>
  </r>
  <r>
    <x v="0"/>
    <m/>
    <x v="0"/>
    <x v="67"/>
    <s v="G26546380001"/>
    <s v="CVD"/>
    <n v="2654638"/>
    <m/>
    <s v="COBRO COSTOS DE PAPELERIA SEGUN TRANSFERENCIA DEL EXTERIOR POR ORDEN DE FIDEICOMISO HERCO-CKM (LIMA PERU) REF.: CRED EMB 13-07 CISTERNAS HERCO COMBUSTIB FECHA VALOR 10/04/2024 LIB. 00513062002 YPFB - EXPORTACIÓN DE GLP Y OTROS-BOLIVIANOS"/>
    <m/>
    <m/>
    <m/>
    <m/>
    <m/>
    <m/>
    <n v="50"/>
    <n v="0"/>
    <s v="NO_CONCILIADO"/>
    <m/>
    <m/>
  </r>
  <r>
    <x v="0"/>
    <m/>
    <x v="0"/>
    <x v="67"/>
    <s v="G26546400001"/>
    <s v="CVD"/>
    <n v="2654640"/>
    <m/>
    <s v="COBRO COSTOS DE PAPELERIA SEGUN TRANSFERENCIA DEL EXTERIOR POR ORDEN DE OILY LUBRIFICANTES E QUIMICOS LTDA (CAMPO GRANDE BRASIL) REF.: CRED INV 005/2024 FECHA VALOR 10/04/2024 LIB. 00513062002 YPFB - EXPORTACIÓN DE GLP Y OTROS-BOLIVIANOS"/>
    <m/>
    <m/>
    <m/>
    <m/>
    <m/>
    <m/>
    <n v="50"/>
    <n v="0"/>
    <s v="NO_CONCILIADO"/>
    <m/>
    <m/>
  </r>
  <r>
    <x v="0"/>
    <m/>
    <x v="0"/>
    <x v="67"/>
    <s v="G26546420001"/>
    <s v="CVD"/>
    <n v="2654642"/>
    <m/>
    <s v="COBRO COSTOS DE PAPELERIA SEGUN TRANSFERENCIA DEL EXTERIOR POR ORDEN DE COMPANHIA MATOGROSSENSE DE GAS (CUIABA BRASIL) REF.: SWF OF 24/04/09 GAS NATURAL EXB MTT 26/24 FECHA VALOR 9/04/2024 LIB. 00513012007 YPFB - RECURSOS NACIONALIZACIÓN"/>
    <m/>
    <m/>
    <m/>
    <m/>
    <m/>
    <m/>
    <n v="50"/>
    <n v="0"/>
    <s v="NO_CONCILIADO"/>
    <m/>
    <m/>
  </r>
  <r>
    <x v="0"/>
    <m/>
    <x v="0"/>
    <x v="67"/>
    <s v="G26546440001"/>
    <s v="CVD"/>
    <n v="2654644"/>
    <m/>
    <s v="COBRO COSTOS DE PAPELERIA SEGUN TRANSFERENCIA DEL EXTERIOR POR ORDEN DE OILY LUBRIFICANTES E QUIMICOS LTDA. (CAMPO GRANDE BRASIL) REF.: CRED INV 004/2024 FECHA VALOR 10/04/2024 LIB. 00513012007 YPFB - RECURSOS NACIONALIZACIÓN"/>
    <m/>
    <m/>
    <m/>
    <m/>
    <m/>
    <m/>
    <n v="50"/>
    <n v="0"/>
    <s v="NO_CONCILIADO"/>
    <m/>
    <m/>
  </r>
  <r>
    <x v="34"/>
    <m/>
    <x v="34"/>
    <x v="67"/>
    <s v="Q19897280002"/>
    <s v="CRV"/>
    <n v="1989728"/>
    <m/>
    <s v="NUMERO DE LIBRETA CUT: 00086014407 OPERACIÓN E75 TRANSFERENCIA DE LA CUENTA FISCAL BUN A LA CUT EN MN TRANSF.FDOS.AL.BCB.GOBIERNO AUTONOMO DPTAL. DE COCHABAMBA NÂ° CITE: CE/UTYCP/014/2024 CUENTA CUT 3987 LIBRETA NÂ° 00086014407"/>
    <m/>
    <m/>
    <m/>
    <m/>
    <m/>
    <m/>
    <n v="0"/>
    <n v="41000"/>
    <s v="NO_CONCILIADO"/>
    <m/>
    <m/>
  </r>
  <r>
    <x v="0"/>
    <m/>
    <x v="0"/>
    <x v="67"/>
    <s v="S10893450001"/>
    <s v="COB"/>
    <n v="1089345"/>
    <m/>
    <s v="'COBRO DE'||ÚTILES DE ESCRITORIO POR EL COMPROBANTE N°1089344 SEGÚN NOTA CITE: GAFC-0803/DFC/URTE-0153/2024 DE FECHA 26/03/2024 (HRE-TGL-5158) DE YACIMIENTOS PETROLÍFEROS FISCALES BOLIVIANOS. (SECTOR PÚBLICO). DÉBITO DE LA LIBRETA 00513022001 YPFB - OPERACIONES, REPOSICIÓN DE ÚTILES DE ESCRITORIO."/>
    <m/>
    <m/>
    <m/>
    <m/>
    <m/>
    <m/>
    <n v="50"/>
    <n v="0"/>
    <s v="NO_CONCILIADO"/>
    <m/>
    <m/>
  </r>
  <r>
    <x v="63"/>
    <m/>
    <x v="63"/>
    <x v="67"/>
    <s v="Q19901000002"/>
    <s v="CRV"/>
    <n v="1990100"/>
    <m/>
    <s v="NUMERO DE LIBRETA CUT: 00572019205 OPERACIÓN E82 TRANSFERENCIA BDP FINPRO A LA CUT DESEMBOLSO 11 FINPRO N°27 OP. 20027 - EMAPA PROY. IMPLEMENTACIÓN DE LA INDUSTRIA DE CARNICOS EN EL BENI"/>
    <m/>
    <m/>
    <m/>
    <m/>
    <m/>
    <m/>
    <n v="0"/>
    <n v="193146.13"/>
    <s v="NO_CONCILIADO"/>
    <m/>
    <m/>
  </r>
  <r>
    <x v="41"/>
    <m/>
    <x v="41"/>
    <x v="67"/>
    <s v="G26551000001"/>
    <s v="CVD"/>
    <n v="2655100"/>
    <m/>
    <s v="COBRO COSTOS DE PAPELERIA POR REGULARIZACION DE TRANSFERENCIA DEL EXTERIOR POR ORDEN DE CONSULADO GENERAL DE BOLIVIA EN BUENOS AIRES ARGENTINA REF.: RECAUDACION GESTORÍA CONSULAR POR EL MES DE MARZO 2024 LIB. 00010011102 MIN.RELACIONES EXTERIORES - GESTORIA CONSULAR LEY Nº 3108"/>
    <m/>
    <m/>
    <m/>
    <m/>
    <m/>
    <m/>
    <n v="50"/>
    <n v="0"/>
    <s v="NO_CONCILIADO"/>
    <m/>
    <m/>
  </r>
  <r>
    <x v="61"/>
    <m/>
    <x v="61"/>
    <x v="67"/>
    <s v="S10893790003"/>
    <s v="COB"/>
    <n v="1089379"/>
    <m/>
    <s v="||TRANSFERENCIA DE FONDOS S/G. MENSAJE SWIFT NRO. 5544 DE LA FECHA, Y NOTA REMITIDA POR LA DIRECCIÓN GENERAL DE AERONAUTICA CIVIL CITE: DGAC/10571/2024 DE FECHA 14/03/2024 (HRE-TGL-4549) (SECTOR PÚBLICO). DÉBITO DE LA LIBRETA 00117012001 DGAC, REPOSICIÓN ÚTILES DE ESCRITORIO."/>
    <m/>
    <m/>
    <m/>
    <m/>
    <m/>
    <m/>
    <n v="50"/>
    <n v="0"/>
    <s v="NO_CONCILIADO"/>
    <m/>
    <m/>
  </r>
  <r>
    <x v="0"/>
    <m/>
    <x v="0"/>
    <x v="67"/>
    <s v="S10893860001"/>
    <s v="COB"/>
    <n v="1089386"/>
    <m/>
    <s v="'COBRO DE'||ÚTILES DE ESCRITORIO POR EL COMPROBANTE N°1089384 SEGÚN NOTA CITE: GAFC-0803/DFC/URTE-0153/2024 DE FECHA 26/03/2024 (HRE-TGL-5158) DE YACIMIENTOS PETROLÍFEROS FISCALES BOLIVIANOS. (SECTOR PÚBLICO). DÉBITO DE LA LIBRETA 00513022001 YPFB - OPERACIONES, REPOSICIÓN DE ÚTILES DE ESCRITORIO."/>
    <m/>
    <m/>
    <m/>
    <m/>
    <m/>
    <m/>
    <n v="50"/>
    <n v="0"/>
    <s v="NO_CONCILIADO"/>
    <m/>
    <m/>
  </r>
  <r>
    <x v="34"/>
    <m/>
    <x v="34"/>
    <x v="67"/>
    <s v="J05918960002"/>
    <s v="DAU"/>
    <n v="7981732"/>
    <m/>
    <s v="A:00086074101 Débito Automático por incumplimiento del Gobierno Autónomo Municipal de Punata (GAM PNT) – Cochabamba, correspondiente al Convenio Intergubernativo de Financiamiento N°022, concerniente al Proyecto de Preinversión “Proyecto de Riego con Aguas Subterráneas (Punata)”."/>
    <m/>
    <m/>
    <m/>
    <m/>
    <m/>
    <m/>
    <n v="0"/>
    <n v="44924.32"/>
    <s v="NO_CONCILIADO"/>
    <m/>
    <m/>
  </r>
  <r>
    <x v="59"/>
    <m/>
    <x v="59"/>
    <x v="68"/>
    <s v="O21875530002"/>
    <s v="BOD"/>
    <n v="2187553"/>
    <m/>
    <s v="00283012003 DEPOSITO DE EFECTIVO, DEPOSITANTE: ADUANA NACIONAL, CONCEPTO: DEVOLUCION VIATICOS JORGE ALCAZAR GONZALES PIA 1RA FEB/24 LPZ, CUENTA DE DEPOSITO: CUENTA UNICA DEL TESORO"/>
    <m/>
    <m/>
    <m/>
    <m/>
    <m/>
    <m/>
    <n v="0"/>
    <n v="150"/>
    <s v="NO_CONCILIADO"/>
    <m/>
    <m/>
  </r>
  <r>
    <x v="86"/>
    <m/>
    <x v="86"/>
    <x v="68"/>
    <s v="O21875540002"/>
    <s v="BOD"/>
    <n v="2187554"/>
    <m/>
    <s v="00190012004 DEPOSITO DE EFECTIVO, DEPOSITANTE: SILVIA ERIKA CHUMACERO FLORES, CONCEPTO: DEVOLUCION DE VIATICOS POR VIAJE A CACHITAMBO EL 11/03/24, CUENTA DE DEPOSITO: CUENTA UNICA DEL TESORO"/>
    <m/>
    <m/>
    <m/>
    <m/>
    <m/>
    <m/>
    <n v="0"/>
    <n v="155"/>
    <s v="NO_CONCILIADO"/>
    <m/>
    <m/>
  </r>
  <r>
    <x v="86"/>
    <m/>
    <x v="86"/>
    <x v="68"/>
    <s v="O21875550002"/>
    <s v="BOD"/>
    <n v="2187555"/>
    <m/>
    <s v="00190012004 DEPOSITO DE EFECTIVO, DEPOSITANTE: SILVIA ERIKA CHUMACERO FLORES, CONCEPTO: DEVOLUCION DE VIATICOS POR VIAJE A TACOBAMBA EL 27/03/24, CUENTA DE DEPOSITO: CUENTA UNICA DEL TESORO"/>
    <m/>
    <m/>
    <m/>
    <m/>
    <m/>
    <m/>
    <n v="0"/>
    <n v="155"/>
    <s v="NO_CONCILIADO"/>
    <m/>
    <m/>
  </r>
  <r>
    <x v="86"/>
    <m/>
    <x v="86"/>
    <x v="68"/>
    <s v="O21875560002"/>
    <s v="BOD"/>
    <n v="2187556"/>
    <m/>
    <s v="00190012004 DEPOSITO DE EFECTIVO, DEPOSITANTE: SERGIO RODRIGO CASTRO PRIETO, CONCEPTO: DEVOLUCION DE VIATICOS POR VIAJE A SAN LUCAS, CUENTA DE DEPOSITO: CUENTA UNICA DEL TESORO"/>
    <m/>
    <m/>
    <m/>
    <m/>
    <m/>
    <m/>
    <n v="0"/>
    <n v="371"/>
    <s v="NO_CONCILIADO"/>
    <m/>
    <m/>
  </r>
  <r>
    <x v="58"/>
    <m/>
    <x v="58"/>
    <x v="68"/>
    <s v="O21875620002"/>
    <s v="BOD"/>
    <n v="2187562"/>
    <m/>
    <s v="00595012002 DEPOSITO DE EFECTIVO, DEPOSITANTE: GABRIELA NANCY ZEGARRA PEREZ, CONCEPTO: DEVOLUCION COLATERALES  BONO DE ANTIGUEDAD PAGADO EN EXCESO, CUENTA DE DEPOSITO: CUENTA UNICA DEL TESORO"/>
    <m/>
    <m/>
    <m/>
    <m/>
    <m/>
    <m/>
    <n v="0"/>
    <n v="309.17"/>
    <s v="NO_CONCILIADO"/>
    <m/>
    <m/>
  </r>
  <r>
    <x v="58"/>
    <m/>
    <x v="58"/>
    <x v="68"/>
    <s v="O21875630002"/>
    <s v="BOD"/>
    <n v="2187563"/>
    <m/>
    <s v="00595012002 DEPOSITO DE EFECTIVO, DEPOSITANTE: CORAL DABEIBA ERGUETA  TORRALBA, CONCEPTO: DEVOLUCION COLATERALES  BONO DE ANTIGUEDAD PAGADO EN EXCESO, CUENTA DE DEPOSITO: CUENTA UNICA DEL TESORO"/>
    <m/>
    <m/>
    <m/>
    <m/>
    <m/>
    <m/>
    <n v="0"/>
    <n v="313.45"/>
    <s v="NO_CONCILIADO"/>
    <m/>
    <m/>
  </r>
  <r>
    <x v="2"/>
    <m/>
    <x v="2"/>
    <x v="68"/>
    <s v="O21875720002"/>
    <s v="BOD"/>
    <n v="2187572"/>
    <m/>
    <s v="00015011107 DEPOSITO DE EFECTIVO, DEPOSITANTE: PROMID, CONCEPTO: PAGO CONSUMO AGUA ABRIL/24, CUENTA DE DEPOSITO: CUENTA UNICA DEL TESORO"/>
    <m/>
    <m/>
    <m/>
    <m/>
    <m/>
    <m/>
    <n v="0"/>
    <n v="269.91000000000003"/>
    <s v="NO_CONCILIADO"/>
    <m/>
    <m/>
  </r>
  <r>
    <x v="3"/>
    <m/>
    <x v="3"/>
    <x v="68"/>
    <s v="O21875740002"/>
    <s v="BOD"/>
    <n v="2187574"/>
    <m/>
    <s v="00099021001 DEPOSITO DE EFECTIVO, DEPOSITANTE: ESCUELA INDUSTRIAL SUPERIOR PEDRO DOMINGO MURILLO, CONCEPTO: PROCESO DE REVERSION, CUENTA DE DEPOSITO: CUENTA UNICA DEL TESORO"/>
    <m/>
    <m/>
    <m/>
    <m/>
    <m/>
    <m/>
    <n v="0"/>
    <n v="92.98"/>
    <s v="NO_CONCILIADO"/>
    <m/>
    <m/>
  </r>
  <r>
    <x v="8"/>
    <m/>
    <x v="8"/>
    <x v="68"/>
    <s v="O21875800002"/>
    <s v="BOD"/>
    <n v="2187580"/>
    <m/>
    <s v="00099021001 DEPOSITO DE EFECTIVO, DEPOSITANTE: ASFI, CONCEPTO: FACTURA NAABOL, CUENTA DE DEPOSITO: CUENTA UNICA DEL TESORO"/>
    <m/>
    <m/>
    <m/>
    <m/>
    <m/>
    <m/>
    <n v="0"/>
    <n v="15"/>
    <s v="NO_CONCILIADO"/>
    <m/>
    <m/>
  </r>
  <r>
    <x v="58"/>
    <m/>
    <x v="58"/>
    <x v="68"/>
    <s v="B21875860002"/>
    <s v="BOD"/>
    <n v="2187586"/>
    <m/>
    <s v="00595012002 DEP.DE CHEQ.AJENOS,RET.DE CAM.,CONCEPTO: SUBSIDIOS DE INCAPACIDAD TEMPORAL DE LA REGIONAL COCHABAMBA,DEP.: CAJA DE SALUD DE LA BANCA PRIVADA , PROCEDENCIA: BANCO NACIONAL DE BOLIVIA S.A., CHEQUE: 7235574, FECHA DE EMISION:14/03/2024"/>
    <m/>
    <m/>
    <m/>
    <m/>
    <m/>
    <m/>
    <n v="0"/>
    <n v="1373.84"/>
    <s v="NO_CONCILIADO"/>
    <m/>
    <m/>
  </r>
  <r>
    <x v="58"/>
    <m/>
    <x v="58"/>
    <x v="68"/>
    <s v="B21875870002"/>
    <s v="BOD"/>
    <n v="2187587"/>
    <m/>
    <s v="00595012002 DEP.DE CHEQ.AJENOS,RET.DE CAM.,CONCEPTO: SUBSIDIOS DE INCAPACIDAD TEMPORAL DE LA REGIONAL COCHABAMBA,DEP.: CAJA DE SALUD DE LA BANCA PRIVADA , PROCEDENCIA: BANCO NACIONAL DE BOLIVIA S.A., CHEQUE: 7235569, FECHA DE EMISION:14/03/2024"/>
    <m/>
    <m/>
    <m/>
    <m/>
    <m/>
    <m/>
    <n v="0"/>
    <n v="691.4"/>
    <s v="NO_CONCILIADO"/>
    <m/>
    <m/>
  </r>
  <r>
    <x v="13"/>
    <m/>
    <x v="13"/>
    <x v="68"/>
    <s v="O21875920002"/>
    <s v="BOD"/>
    <n v="2187592"/>
    <m/>
    <s v="00046171101 DEPOSITO DE EFECTIVO, DEPOSITANTE: PHARMA HOSTING PERU BOLIVIA S.R.L., CONCEPTO: SANCION POR INCUMPLIMIENTO A LA NORMA SEGUN RES. ADM. S/80/2024 DE FECHA 20-03-2024, CUENTA DE DEPOSITO: CUENTA UNICA DEL TESORO"/>
    <m/>
    <m/>
    <m/>
    <m/>
    <m/>
    <m/>
    <n v="0"/>
    <n v="2000"/>
    <s v="NO_CONCILIADO"/>
    <m/>
    <m/>
  </r>
  <r>
    <x v="87"/>
    <m/>
    <x v="87"/>
    <x v="68"/>
    <s v="O21876160002"/>
    <s v="BOD"/>
    <n v="2187616"/>
    <m/>
    <s v="00099021001 DEPOSITO DE EFECTIVO, DEPOSITANTE: DIETER KEN RIOS CASTELLON, CONCEPTO: N° DE PREVENTIVO 402, CUENTA DE DEPOSITO: CUENTA UNICA DEL TESORO/DJBR"/>
    <m/>
    <m/>
    <m/>
    <m/>
    <m/>
    <m/>
    <n v="0"/>
    <n v="2812"/>
    <s v="NO_CONCILIADO"/>
    <m/>
    <m/>
  </r>
  <r>
    <x v="87"/>
    <m/>
    <x v="87"/>
    <x v="68"/>
    <s v="O21876180002"/>
    <s v="BOD"/>
    <n v="2187618"/>
    <m/>
    <s v="00099021001 DEPOSITO DE EFECTIVO, DEPOSITANTE: DIETER KEN RIOS CASTELLON, CONCEPTO: N° DE PREVENTIVO 509, CUENTA DE DEPOSITO: CUENTA UNICA DEL TESORO/DJBR"/>
    <m/>
    <m/>
    <m/>
    <m/>
    <m/>
    <m/>
    <n v="0"/>
    <n v="35"/>
    <s v="NO_CONCILIADO"/>
    <m/>
    <m/>
  </r>
  <r>
    <x v="87"/>
    <m/>
    <x v="87"/>
    <x v="68"/>
    <s v="O21876190002"/>
    <s v="BOD"/>
    <n v="2187619"/>
    <m/>
    <s v="00312012001 DEPOSITO DE EFECTIVO, DEPOSITANTE: JUAN CARLOS MESCHWITZ ATTIE, CONCEPTO: N° PREVENTIVO 484, CUENTA DE DEPOSITO: CUENTA UNICA DEL TESORO"/>
    <m/>
    <m/>
    <m/>
    <m/>
    <m/>
    <m/>
    <n v="0"/>
    <n v="738"/>
    <s v="NO_CONCILIADO"/>
    <m/>
    <m/>
  </r>
  <r>
    <x v="87"/>
    <m/>
    <x v="87"/>
    <x v="68"/>
    <s v="O21876320002"/>
    <s v="BOD"/>
    <n v="2187632"/>
    <m/>
    <s v="00099021001 DEPOSITO DE EFECTIVO, DEPOSITANTE: DIETER KEN RIOS CASTELLON, CONCEPTO: N° DE PREVENTIVO 520, CUENTA DE DEPOSITO: CUENTA UNICA DEL TESORO/DJBR"/>
    <m/>
    <m/>
    <m/>
    <m/>
    <m/>
    <m/>
    <n v="0"/>
    <n v="92"/>
    <s v="NO_CONCILIADO"/>
    <m/>
    <m/>
  </r>
  <r>
    <x v="88"/>
    <m/>
    <x v="88"/>
    <x v="68"/>
    <s v="O21876420002"/>
    <s v="BOD"/>
    <n v="2187642"/>
    <m/>
    <s v="00066047003 DEPOSITO DE EFECTIVO, DEPOSITANTE: ALDO SALVADOR YAHUITA, CONCEPTO: DEVOLUCION POR ATRASOS DEL MES DE MARZO 1/2 DIA DE HABER, CUENTA DE DEPOSITO: CUENTA UNICA DEL TESORO"/>
    <m/>
    <m/>
    <m/>
    <m/>
    <m/>
    <m/>
    <n v="0"/>
    <n v="99.52"/>
    <s v="NO_CONCILIADO"/>
    <m/>
    <m/>
  </r>
  <r>
    <x v="13"/>
    <m/>
    <x v="13"/>
    <x v="68"/>
    <s v="O21876740002"/>
    <s v="BOD"/>
    <n v="2187674"/>
    <m/>
    <s v="00046114201 DEPOSITO DE EFECTIVO, DEPOSITANTE: ANDREA IVON CARLO AYLLON, CONCEPTO: DEVOLUCION POR FONDOS NO EJECUTADOS, CUENTA DE DEPOSITO: CUENTA UNICA DEL TESORO"/>
    <m/>
    <m/>
    <m/>
    <m/>
    <m/>
    <m/>
    <n v="0"/>
    <n v="742"/>
    <s v="NO_CONCILIADO"/>
    <m/>
    <m/>
  </r>
  <r>
    <x v="77"/>
    <m/>
    <x v="77"/>
    <x v="68"/>
    <s v="G26558420002"/>
    <s v="CRV"/>
    <n v="2655842"/>
    <m/>
    <s v="TRANSFERENCIA DEL EXTERIOR SEGUN SWIFT NO.5572 DE FECHA 11/04/2024 ORDENANTE: CONSULADO GENERAL DE BOLIVIA (ES/BARCELONA) REF.: RECAUDACIÓN EXTERIOR LICENCIAS DE CONDUCIR LIB. 00340012004 SEGIP-RECAUDACION EXTERIOR-LICENCIAS DE CONDUCIR"/>
    <m/>
    <m/>
    <m/>
    <m/>
    <m/>
    <m/>
    <n v="0"/>
    <n v="9624.58"/>
    <s v="NO_CONCILIADO"/>
    <m/>
    <m/>
  </r>
  <r>
    <x v="77"/>
    <m/>
    <x v="77"/>
    <x v="68"/>
    <s v="G26558440002"/>
    <s v="CRV"/>
    <n v="2655844"/>
    <m/>
    <s v="TRANSFERENCIA DEL EXTERIOR SEGUN SWIFT NO.5574 DE FECHA 11/04/2024 ORDENANTE: CONSULADO GENERAL DE BOLIVIA (ES/BARCELONA) REF.: RECAUDACIÓN EXTERIOR CÉDULAS DE IDENTIDAD LIB. 00340012005 SEGIP - RECAUDACION EXTERIOR - CEDULAS DE IDENTIDAD"/>
    <m/>
    <m/>
    <m/>
    <m/>
    <m/>
    <m/>
    <n v="0"/>
    <n v="39307.800000000003"/>
    <s v="NO_CONCILIADO"/>
    <m/>
    <m/>
  </r>
  <r>
    <x v="77"/>
    <m/>
    <x v="77"/>
    <x v="68"/>
    <s v="G26558450001"/>
    <s v="CVD"/>
    <n v="2655845"/>
    <m/>
    <s v="COBRO COSTOS DE PAPELERIA SEGUN TRANSFERENCIA DEL EXTERIOR POR ORDEN DE CONSULADO GENERAL DE BOLIVIA (ES/BARCELONA) REF.: RECAUDACIÓN EXTERIOR CÉDULAS DE IDENTIDAD LIB. 00340012003 RECAUDACION EXTRANJERIA - C.I. -L.C."/>
    <m/>
    <m/>
    <m/>
    <m/>
    <m/>
    <m/>
    <n v="50"/>
    <n v="0"/>
    <s v="NO_CONCILIADO"/>
    <m/>
    <m/>
  </r>
  <r>
    <x v="41"/>
    <m/>
    <x v="41"/>
    <x v="68"/>
    <s v="G26558370001"/>
    <s v="CVD"/>
    <n v="2655837"/>
    <m/>
    <s v="COBRO COSTOS DE PAPELERIA POR REGULARIZACION DE TRANSFERENCIA DEL EXTERIOR POR ORDEN DE CONSULADO DE BOLIVIA EN IQUIQUE CHILE REF.: RECAUDACIONES GESTORÍA CONSULAR MARZO 2024 LIB. 00010011102 MIN.RELACIONES EXTERIORES - GESTORIA CONSULAR LEY Nº 3108"/>
    <m/>
    <m/>
    <m/>
    <m/>
    <m/>
    <m/>
    <n v="50"/>
    <n v="0"/>
    <s v="NO_CONCILIADO"/>
    <m/>
    <m/>
  </r>
  <r>
    <x v="41"/>
    <m/>
    <x v="41"/>
    <x v="68"/>
    <s v="G26558390001"/>
    <s v="CVD"/>
    <n v="2655839"/>
    <m/>
    <s v="COBRO COSTOS DE PAPELERIA POR REGULARIZACION DE TRANSFERENCIA DEL EXTERIOR POR ORDEN DE CONSULADO DE BOLIVIA EN CALAMA CHILE REF.: RECAUDACIONES GESTORÍA CONSULAR MARZO 2024 LIB. 00010011102 MIN.RELACIONES EXTERIORES - GESTORIA CONSULAR LEY Nº 3108"/>
    <m/>
    <m/>
    <m/>
    <m/>
    <m/>
    <m/>
    <n v="50"/>
    <n v="0"/>
    <s v="NO_CONCILIADO"/>
    <m/>
    <m/>
  </r>
  <r>
    <x v="41"/>
    <m/>
    <x v="41"/>
    <x v="68"/>
    <s v="G26558410001"/>
    <s v="CVD"/>
    <n v="2655841"/>
    <m/>
    <s v="COBRO COSTOS DE PAPELERIA POR REGULARIZACION DE TRANSFERENCIA DEL EXTERIOR POR ORDEN DE VICECONSULADO DE BOLIVIA EN LA MATANZA ARGENTINA REF.: RECAUDACIONES GESTORÍA CONSULAR MARZO 2024 LIB. 00010011102 MIN.RELACIONES EXTERIORES - GESTORIA CONSULAR LEY Nº 3108"/>
    <m/>
    <m/>
    <m/>
    <m/>
    <m/>
    <m/>
    <n v="50"/>
    <n v="0"/>
    <s v="NO_CONCILIADO"/>
    <m/>
    <m/>
  </r>
  <r>
    <x v="77"/>
    <m/>
    <x v="77"/>
    <x v="68"/>
    <s v="G26558430001"/>
    <s v="CVD"/>
    <n v="2655843"/>
    <m/>
    <s v="COBRO COSTOS DE PAPELERIA SEGUN TRANSFERENCIA DEL EXTERIOR POR ORDEN DE CONSULADO GENERAL DE BOLIVIA (ES/BARCELONA) REF.: RECAUDACIÓN EXTERIOR LICENCIAS DE CONDUCIR LIB. 00340012003 RECAUDACION EXTRANJERIA - C.I. -L.C."/>
    <m/>
    <m/>
    <m/>
    <m/>
    <m/>
    <m/>
    <n v="50"/>
    <n v="0"/>
    <s v="NO_CONCILIADO"/>
    <m/>
    <m/>
  </r>
  <r>
    <x v="0"/>
    <m/>
    <x v="0"/>
    <x v="68"/>
    <s v="G26560040001"/>
    <s v="CVD"/>
    <n v="2656004"/>
    <m/>
    <s v="COBRO COSTOS DE PAPELERIA SEGUN TRANSFERENCIA DEL EXTERIOR POR ORDEN DE ENERGIA ARGENTINA S.A., FECHA VALOR 10/04/2024 REF.: INV/CGS-GJA-118-24 INV/GAS NATURAL (1-41-94435) TRN/20240410-00210798 LIB. 00513012007 YPFB - RECURSOS NACIONALIZACIÓN"/>
    <m/>
    <m/>
    <m/>
    <m/>
    <m/>
    <m/>
    <n v="50"/>
    <n v="0"/>
    <s v="NO_CONCILIADO"/>
    <m/>
    <m/>
  </r>
  <r>
    <x v="41"/>
    <m/>
    <x v="41"/>
    <x v="68"/>
    <s v="G26565760001"/>
    <s v="CVD"/>
    <n v="2656576"/>
    <m/>
    <s v="COBRO COSTOS DE PAPELERIA POR REGULARIZACION DE TRANSFERENCIA DEL EXTERIOR POR ORDEN DE EMBAJADA DE BOLIVIA EN ROMA ITALIA REF.: RECAUDACION GESTORÍA CONSULAR POR EL MES DE MARZO 2024 LIB. 00010011102 MIN.RELACIONES EXTERIORES - GESTORIA CONSULAR LEY Nº 3108"/>
    <m/>
    <m/>
    <m/>
    <m/>
    <m/>
    <m/>
    <n v="50"/>
    <n v="0"/>
    <s v="NO_CONCILIADO"/>
    <m/>
    <m/>
  </r>
  <r>
    <x v="41"/>
    <m/>
    <x v="41"/>
    <x v="68"/>
    <s v="G26565820001"/>
    <s v="CVD"/>
    <n v="2656582"/>
    <m/>
    <s v="COBRO COSTOS DE PAPELERIA SEGUN TRANSFERENCIA DEL EXTERIOR POR ORDEN DE EMBAJADA DE BOLIVIA EN OTTAWA CANADA REF.: RECAUDACION GESTORÍA CONSULAR POR EL MES DE MARZO 2024 LIB. 00010011102 MIN.RELACIONES EXTERIORES - GESTORIA CONSULAR LEY Nº 3108"/>
    <m/>
    <m/>
    <m/>
    <m/>
    <m/>
    <m/>
    <n v="50"/>
    <n v="0"/>
    <s v="NO_CONCILIADO"/>
    <m/>
    <m/>
  </r>
  <r>
    <x v="41"/>
    <m/>
    <x v="41"/>
    <x v="68"/>
    <s v="G26565800001"/>
    <s v="CVD"/>
    <n v="2656580"/>
    <m/>
    <s v="COBRO COSTOS DE PAPELERIA SEGUN TRANSFERENCIA DEL EXTERIOR POR ORDEN DE CONSULADO GENERAL DE BARCELONA ESPAÑA REF.: RECAUDACION GESTORÍA CONSULAR POR EL MES DE MARZO 2024 LIB. 00010011102 MIN.RELACIONES EXTERIORES - GESTORIA CONSULAR LEY Nº 3108"/>
    <m/>
    <m/>
    <m/>
    <m/>
    <m/>
    <m/>
    <n v="50"/>
    <n v="0"/>
    <s v="NO_CONCILIADO"/>
    <m/>
    <m/>
  </r>
  <r>
    <x v="41"/>
    <m/>
    <x v="41"/>
    <x v="68"/>
    <s v="G26565780001"/>
    <s v="CVD"/>
    <n v="2656578"/>
    <m/>
    <s v="COBRO COSTOS DE PAPELERIA POR REGULARIZACION DE TRANSFERENCIA DEL EXTERIOR POR ORDEN DE EMBAJADA DE BOLIVIA EN SUIZA GINEBRA REF.: RECAUDACION GESTORÍA CONSULAR POR EL MES DE MARZO 2024 LIB. 00010011102 MIN.RELACIONES EXTERIORES - GESTORIA CONSULAR LEY Nº 3108"/>
    <m/>
    <m/>
    <m/>
    <m/>
    <m/>
    <m/>
    <n v="50"/>
    <n v="0"/>
    <s v="NO_CONCILIADO"/>
    <m/>
    <m/>
  </r>
  <r>
    <x v="9"/>
    <m/>
    <x v="9"/>
    <x v="68"/>
    <s v="J05919180002"/>
    <s v="DAU"/>
    <n v="8034357"/>
    <m/>
    <s v="A:00099021001 Pago de capital e interés corriente a favor del TGN del vcto. 11-04-2024, adeudado por el GAD La Paz, correspondiente al Convenio de Reprogramación CAF 2324."/>
    <m/>
    <m/>
    <m/>
    <m/>
    <m/>
    <m/>
    <n v="0"/>
    <n v="3829625.02"/>
    <s v="NO_CONCILIADO"/>
    <m/>
    <m/>
  </r>
  <r>
    <x v="0"/>
    <m/>
    <x v="0"/>
    <x v="68"/>
    <s v="G26566500001"/>
    <s v="CVD"/>
    <n v="2656650"/>
    <m/>
    <s v="COBRO COSTOS DE PAPELERIA SEGUN TRANSFERENCIA DEL EXTERIOR POR ORDEN DE PETROLEO BRASILEIRO SA PETROBRAS (US-NY-10001) REF.: INV-EXB-GAS-297- /8.4.2024, FECHA VALOR 11/04/2024 (TRN/20240411-00175934) LIB. 00513012007 YPFB - RECURSOS NACIONALIZACIÓN"/>
    <m/>
    <m/>
    <m/>
    <m/>
    <m/>
    <m/>
    <n v="50"/>
    <n v="0"/>
    <s v="NO_CONCILIADO"/>
    <m/>
    <m/>
  </r>
  <r>
    <x v="0"/>
    <m/>
    <x v="0"/>
    <x v="68"/>
    <s v="S10897850001"/>
    <s v="COB"/>
    <n v="1089785"/>
    <m/>
    <s v="'COBRO DE'||ÚTILES DE ESCRITORIO POR EL COMPROBANTE NRO. 1089784 DE LA FECHA, S/G. NOTA CITE GAFC-0803/DFC/URTE-0153/2024 DE FECHA 26/03/2024 (HRE-TGL-5158) ENVIADA POR YACIMIENTOS PETROLIFEROS FISCALES BOLIVIANOS. DÉBITO DE LA LIBRETA 00513022001 YPFB  OPERACIONES ."/>
    <m/>
    <m/>
    <m/>
    <m/>
    <m/>
    <m/>
    <n v="50"/>
    <n v="0"/>
    <s v="NO_CONCILIADO"/>
    <m/>
    <m/>
  </r>
  <r>
    <x v="41"/>
    <m/>
    <x v="41"/>
    <x v="68"/>
    <s v="G26569400001"/>
    <s v="CVD"/>
    <n v="2656940"/>
    <m/>
    <s v="COBRO COSTOS DE PAPELERIA POR REGULARIZACION DE TRANSFERENCIA DEL EXTERIOR POR ORDEN DE CONSULADO GENERAL DE BOLIVIA EN RIO DE JANEIRO - BRASIL REF:GESTORIA CONSULAR MARZO 2024 LIB. 00010011102 MIN.RELACIONES EXTERIORES - GESTORIA CONSULAR LEY Nº 3108"/>
    <m/>
    <m/>
    <m/>
    <m/>
    <m/>
    <m/>
    <n v="50"/>
    <n v="0"/>
    <s v="NO_CONCILIADO"/>
    <m/>
    <m/>
  </r>
  <r>
    <x v="2"/>
    <m/>
    <x v="2"/>
    <x v="68"/>
    <s v="S10894650001"/>
    <s v="COB"/>
    <n v="1089465"/>
    <m/>
    <s v="||COMISION TRANSFERENCIA FONDOS AL EXTERIOR 0,10% S/USD 81.056.- REEM. GASTOS COMUNICACION BS220.- Y EMISION COMPROBANTE CONTABLE BS50.- REF: PAGO 1 LC I-2023-52 MIN. GOBIERNO A/F W.K.C. STAHL-UND METALLWARENFABRIK HANS KOLPING GMBH AND CO.KG EN COMPL. A COMPROBANTE S-1089458 DE LA FECHA. LIB:00015011108 MIN.GOBIERNO - OTROS INGRESOS REF: COMISIONES PAGO 1 LC I-2023-52."/>
    <m/>
    <m/>
    <m/>
    <m/>
    <m/>
    <m/>
    <n v="826.07"/>
    <n v="0"/>
    <s v="NO_CONCILIADO"/>
    <m/>
    <m/>
  </r>
  <r>
    <x v="41"/>
    <m/>
    <x v="41"/>
    <x v="68"/>
    <s v="G26569380001"/>
    <s v="CVD"/>
    <n v="2656938"/>
    <m/>
    <s v="COBRO COSTOS DE PAPELERIA POR REGULARIZACION DE TRANSFERENCIA DEL EXTERIOR POR ORDEN DE VICECONSULADO DE BOLIVIA EN LA PLATA-ARGENTINA REF:GESTORIA CONSULAR MARZO 2024 LIB. 00010011102 MIN.RELACIONES EXTERIORES - GESTORIA CONSULAR LEY Nº 3108"/>
    <m/>
    <m/>
    <m/>
    <m/>
    <m/>
    <m/>
    <n v="50"/>
    <n v="0"/>
    <s v="NO_CONCILIADO"/>
    <m/>
    <m/>
  </r>
  <r>
    <x v="2"/>
    <m/>
    <x v="2"/>
    <x v="68"/>
    <s v="S10895380001"/>
    <s v="COB"/>
    <n v="1089538"/>
    <m/>
    <s v="||COMISION TRANSFERENCIA FONDOS AL EXTERIOR 0,10% S/USD 6.195.- REEM. GASTOS COMUNICACION BS220.- Y EMISION COMPROBANTE CONTABLE BS50.- REF: PAGO 1 LC I-2023-53 MIN. GOBIERNO A/F W.K.C. STAHL-UND METALLWARENFABRIK HANS KOLPING GMBH AND CO.KG EN COMPL. A COMPROBANTE S-1089535 LIB:00015011108 MIN.GOBIERNO - OTROS INGRESOS REF: COMISIONES PAGO 1 LC I-2023-53."/>
    <m/>
    <m/>
    <m/>
    <m/>
    <m/>
    <m/>
    <n v="312.52999999999997"/>
    <n v="0"/>
    <s v="NO_CONCILIADO"/>
    <m/>
    <m/>
  </r>
  <r>
    <x v="4"/>
    <m/>
    <x v="4"/>
    <x v="69"/>
    <s v="O21878400002"/>
    <s v="BOD"/>
    <n v="2187840"/>
    <m/>
    <s v="00206044302 DEPOSITO DE EFECTIVO, DEPOSITANTE: DRINA TERESA CARAZAS RAMIREZ, CONCEPTO: DEVOLUCION DE HONORARIOS, CUENTA DE DEPOSITO: CUENTA UNICA DEL TESORO"/>
    <m/>
    <m/>
    <m/>
    <m/>
    <m/>
    <m/>
    <n v="0"/>
    <n v="2219.5"/>
    <s v="NO_CONCILIADO"/>
    <m/>
    <m/>
  </r>
  <r>
    <x v="44"/>
    <m/>
    <x v="44"/>
    <x v="69"/>
    <s v="O21878410002"/>
    <s v="BOD"/>
    <n v="2187841"/>
    <m/>
    <s v="00041031107 DEPOSITO DE EFECTIVO, DEPOSITANTE: LIMBERT PINTO GUTIERREZ, CONCEPTO: DEVOLUCION DE GASTOS  VIAJE A SANTA CRUZ, CUENTA DE DEPOSITO: CUENTA UNICA DEL TESORO"/>
    <m/>
    <m/>
    <m/>
    <m/>
    <m/>
    <m/>
    <n v="0"/>
    <n v="690"/>
    <s v="NO_CONCILIADO"/>
    <m/>
    <m/>
  </r>
  <r>
    <x v="64"/>
    <m/>
    <x v="64"/>
    <x v="69"/>
    <s v="B21878460002"/>
    <s v="BOD"/>
    <n v="2187846"/>
    <m/>
    <s v="00591012001 DEP.DE CHEQ.AJENOS,RET.DE CAM.,CONCEPTO: DEPÓSITOS IDENTIFICADOS POR ALQUILERES PUBLICIDAD Y OTROS GESTION 2023 SG HR MT/2023-04773,DEP.: EMP ESTATAL DE TRANSPORTE POR CABLE MI TELEFERICO"/>
    <m/>
    <m/>
    <m/>
    <m/>
    <m/>
    <m/>
    <n v="0"/>
    <n v="670603.9"/>
    <s v="NO_CONCILIADO"/>
    <m/>
    <m/>
  </r>
  <r>
    <x v="64"/>
    <m/>
    <x v="64"/>
    <x v="69"/>
    <s v="B21878480002"/>
    <s v="BOD"/>
    <n v="2187848"/>
    <m/>
    <s v="00591012001 DEP.DE CHEQ.AJENOS,RET.DE CAM.,CONCEPTO: DEPÓSITO POR RETENCIONES SIN GOCE DE HABERES SG/HR MT/2024-02728,DEP.: EMP ESTATAL DE TRANSPORTE POR CABLE MI TELEFERICO , PROCEDENCIA: BANCO UNION S.A., CHEQUE: 3712, FECHA DE EMISION:09/04/2024"/>
    <m/>
    <m/>
    <m/>
    <m/>
    <m/>
    <m/>
    <n v="0"/>
    <n v="187.91"/>
    <s v="NO_CONCILIADO"/>
    <m/>
    <m/>
  </r>
  <r>
    <x v="19"/>
    <m/>
    <x v="19"/>
    <x v="69"/>
    <s v="O21878490002"/>
    <s v="BOD"/>
    <n v="2187849"/>
    <m/>
    <s v="00099021001 DEPOSITO DE EFECTIVO, DEPOSITANTE: JUAN CARLOS PASCUAL ESCALERA, CONCEPTO: REVERSION DE BOLETA HABER MENSUAL, CUENTA DE DEPOSITO: CUENTA UNICA DEL TESORO/DJBR"/>
    <m/>
    <m/>
    <m/>
    <m/>
    <m/>
    <m/>
    <n v="0"/>
    <n v="7342.78"/>
    <s v="NO_CONCILIADO"/>
    <m/>
    <m/>
  </r>
  <r>
    <x v="3"/>
    <m/>
    <x v="3"/>
    <x v="69"/>
    <s v="O21878560002"/>
    <s v="BOD"/>
    <n v="2187856"/>
    <m/>
    <s v="00099021001 DEPOSITO DE EFECTIVO, DEPOSITANTE: LUIS FERNANDO TANTANI TOLA, CONCEPTO: POR DEVOLUCION PAGO REALIZADO POR ERROR DEL PFEO MES DE MARZO DE 2024, CUENTA DE DEPOSITO: CUENTA UNICA DEL TESORO"/>
    <m/>
    <m/>
    <m/>
    <m/>
    <m/>
    <m/>
    <n v="0"/>
    <n v="5679"/>
    <s v="NO_CONCILIADO"/>
    <m/>
    <m/>
  </r>
  <r>
    <x v="80"/>
    <m/>
    <x v="80"/>
    <x v="69"/>
    <s v="B21878590002"/>
    <s v="BOD"/>
    <n v="2187859"/>
    <m/>
    <s v="00155012001 DEP.DE CHEQ.AJENOS,RET.DE CAM.,CONCEPTO: SANCIONES DISCIPLINARIAS A NOTARIOS DE FE PUBLICA,DEP.: DIRNOPLU , PROCEDENCIA: BANCO UNION S.A., CHEQUE: 936, FECHA DE EMISION:11/04/2024"/>
    <m/>
    <m/>
    <m/>
    <m/>
    <m/>
    <m/>
    <n v="0"/>
    <n v="44878"/>
    <s v="NO_CONCILIADO"/>
    <m/>
    <m/>
  </r>
  <r>
    <x v="60"/>
    <m/>
    <x v="60"/>
    <x v="69"/>
    <s v="B21878610002"/>
    <s v="BOD"/>
    <n v="2187861"/>
    <m/>
    <s v="00099021001 DEP.DE CHEQ.AJENOS,RET.DE CAM.,CONCEPTO: DEVOLUCION DEPASAJES AEREOS GESTION 2023 - AVEL TOURS,DEP.: ADMINISTRADORA BOLIVIANA DE CARRETERAS , PROCEDENCIA: BANCO UNION S.A., CHEQUE: 17862, FECHA DE EMISION:04/04/2024"/>
    <m/>
    <m/>
    <m/>
    <m/>
    <m/>
    <m/>
    <n v="0"/>
    <n v="1090"/>
    <s v="NO_CONCILIADO"/>
    <m/>
    <m/>
  </r>
  <r>
    <x v="60"/>
    <m/>
    <x v="60"/>
    <x v="69"/>
    <s v="B21878630002"/>
    <s v="BOD"/>
    <n v="2187863"/>
    <m/>
    <s v="00099021001 DEP.DE CHEQ.AJENOS,RET.DE CAM.,CONCEPTO: DEVOLUCION DE PASAJES AEREOS GESTION 2023 - REG TRAVEL S.R.L.,DEP.: ADMINISTRADORA BOLIVIANA DE CARRETERAS , PROCEDENCIA: BANCO UNION S.A., CHEQUE: 17861, FECHA DE EMISION:04/04/2024"/>
    <m/>
    <m/>
    <m/>
    <m/>
    <m/>
    <m/>
    <n v="0"/>
    <n v="2253"/>
    <s v="NO_CONCILIADO"/>
    <m/>
    <m/>
  </r>
  <r>
    <x v="84"/>
    <m/>
    <x v="84"/>
    <x v="69"/>
    <s v="B21878640002"/>
    <s v="BOD"/>
    <n v="2187864"/>
    <m/>
    <s v="00389012001 DEP.DE CHEQ.AJENOS,RET.DE CAM.,CONCEPTO: PASAJES NO UTILIZADOS AGENCIA ABOTOUR LTDA HOJA DE RUTA 2024-00685,DEP.: NAABOL/ABOTOUR , PROCEDENCIA: BANCO UNION S.A., CHEQUE: 577, FECHA DE EMISION:12/04/2024"/>
    <m/>
    <m/>
    <m/>
    <m/>
    <m/>
    <m/>
    <n v="0"/>
    <n v="1326"/>
    <s v="NO_CONCILIADO"/>
    <m/>
    <m/>
  </r>
  <r>
    <x v="44"/>
    <m/>
    <x v="44"/>
    <x v="69"/>
    <s v="O21878810002"/>
    <s v="BOD"/>
    <n v="2187881"/>
    <m/>
    <s v="00041031107 DEPOSITO DE EFECTIVO, DEPOSITANTE: JHESENIA CHOQUE QUISBERT, CONCEPTO: DEVOLUCION  DE RECURSOS NO UTILIZADOS -PASAJES, CUENTA DE DEPOSITO: CUENTA UNICA DEL TESORO"/>
    <m/>
    <m/>
    <m/>
    <m/>
    <m/>
    <m/>
    <n v="0"/>
    <n v="18"/>
    <s v="NO_CONCILIADO"/>
    <m/>
    <m/>
  </r>
  <r>
    <x v="44"/>
    <m/>
    <x v="44"/>
    <x v="69"/>
    <s v="O21878830002"/>
    <s v="BOD"/>
    <n v="2187883"/>
    <m/>
    <s v="00041031107 DEPOSITO DE EFECTIVO, DEPOSITANTE: JORGE ALFREDO LUQUE CARI, CONCEPTO: DEVOLUCION DE RECURSOS NO UTILIZADOS PASAJES, CUENTA DE DEPOSITO: CUENTA UNICA DEL TESORO"/>
    <m/>
    <m/>
    <m/>
    <m/>
    <m/>
    <m/>
    <n v="0"/>
    <n v="125"/>
    <s v="NO_CONCILIADO"/>
    <m/>
    <m/>
  </r>
  <r>
    <x v="44"/>
    <m/>
    <x v="44"/>
    <x v="69"/>
    <s v="O21878840002"/>
    <s v="BOD"/>
    <n v="2187884"/>
    <m/>
    <s v="00041031107 DEPOSITO DE EFECTIVO, DEPOSITANTE: WILMER PACIFICO POMA MAQUERA, CONCEPTO: DEVOLUCION DE RECURSOS NO UTILIZADOS PASAJES, CUENTA DE DEPOSITO: CUENTA UNICA DEL TESORO"/>
    <m/>
    <m/>
    <m/>
    <m/>
    <m/>
    <m/>
    <n v="0"/>
    <n v="16"/>
    <s v="NO_CONCILIADO"/>
    <m/>
    <m/>
  </r>
  <r>
    <x v="81"/>
    <m/>
    <x v="81"/>
    <x v="69"/>
    <s v="B21879130002"/>
    <s v="BOD"/>
    <n v="2187913"/>
    <m/>
    <s v="00287102001 DEP.DE CHEQ.AJENOS,RET.DE CAM.,CONCEPTO: REEMBOLSO PORBAJAS MEDICAS PARA: FONDO NACIONAL DE INVERSION PRODUCTIVA Y SOCIAL (F.P.S.),DEP.: CAJA DE SALUD CORDES , PROCEDENCIA: BANCO UNION S.A., CHEQUE: 36040, FECHA DE EMISION:28/03/2024"/>
    <m/>
    <m/>
    <m/>
    <m/>
    <m/>
    <m/>
    <n v="0"/>
    <n v="1117.74"/>
    <s v="NO_CONCILIADO"/>
    <m/>
    <m/>
  </r>
  <r>
    <x v="78"/>
    <m/>
    <x v="78"/>
    <x v="69"/>
    <s v="O21879160002"/>
    <s v="BOD"/>
    <n v="2187916"/>
    <m/>
    <s v="00342012001 DEPOSITO DE EFECTIVO, DEPOSITANTE: AGENCIA ESTATAL DE VIVIENDA, CONCEPTO: POR AJUSTE DE RETENCION DE CUMPLIMEINTO DE CONTRATO, CUENTA DE DEPOSITO: CUENTA UNICA DEL TESORO"/>
    <m/>
    <m/>
    <m/>
    <m/>
    <m/>
    <m/>
    <n v="0"/>
    <n v="0.01"/>
    <s v="NO_CONCILIADO"/>
    <m/>
    <m/>
  </r>
  <r>
    <x v="79"/>
    <m/>
    <x v="79"/>
    <x v="69"/>
    <s v="B21879180002"/>
    <s v="BOD"/>
    <n v="2187918"/>
    <m/>
    <s v="00099021001 DEP.DE CHEQ.AJENOS,RET.DE CAM.,CONCEPTO: REEMBOLSO PORBAJAS MEDICAS PARA: MINISTERIO DE LA PRESIDENCIA,DEP.: CAJA DE SALUD CORDES , PROCEDENCIA: BANCO UNION S.A., CHEQUE: 36050, FECHA DE EMISION:28/03/2024"/>
    <m/>
    <m/>
    <m/>
    <m/>
    <m/>
    <m/>
    <n v="0"/>
    <n v="3161.26"/>
    <s v="NO_CONCILIADO"/>
    <m/>
    <m/>
  </r>
  <r>
    <x v="78"/>
    <m/>
    <x v="78"/>
    <x v="69"/>
    <s v="O21879190002"/>
    <s v="BOD"/>
    <n v="2187919"/>
    <m/>
    <s v="00342012001 DEPOSITO DE EFECTIVO, DEPOSITANTE: AGENCIA ESTATAL DE VIVIENDA, CONCEPTO: POR AJUSTE DE RETENCION DE CUMPLIMIENTO DE CONTRATO, CUENTA DE DEPOSITO: CUENTA UNICA DEL TESORO"/>
    <m/>
    <m/>
    <m/>
    <m/>
    <m/>
    <m/>
    <n v="0"/>
    <n v="0.02"/>
    <s v="NO_CONCILIADO"/>
    <m/>
    <m/>
  </r>
  <r>
    <x v="78"/>
    <m/>
    <x v="78"/>
    <x v="69"/>
    <s v="O21879200002"/>
    <s v="BOD"/>
    <n v="2187920"/>
    <m/>
    <s v="00342012001 DEPOSITO DE EFECTIVO, DEPOSITANTE: AGENCIA ESTATAL DE VIVIENDA, CONCEPTO: POR AJUSTE DE RETENCION DE CUMPLIMIENTO DE CONTRATO, CUENTA DE DEPOSITO: CUENTA UNICA DEL TESORO"/>
    <m/>
    <m/>
    <m/>
    <m/>
    <m/>
    <m/>
    <n v="0"/>
    <n v="0.02"/>
    <s v="NO_CONCILIADO"/>
    <m/>
    <m/>
  </r>
  <r>
    <x v="78"/>
    <m/>
    <x v="78"/>
    <x v="69"/>
    <s v="O21879230002"/>
    <s v="BOD"/>
    <n v="2187923"/>
    <m/>
    <s v="00342012001 DEPOSITO DE EFECTIVO, DEPOSITANTE: AGENCIA ESTATAL DE VIVIENDA, CONCEPTO: POR AJUSTE DE RETENCION DE CUMPLIMIENTO DE CONTRATO, CUENTA DE DEPOSITO: CUENTA UNICA DEL TESORO"/>
    <m/>
    <m/>
    <m/>
    <m/>
    <m/>
    <m/>
    <n v="0"/>
    <n v="0.01"/>
    <s v="NO_CONCILIADO"/>
    <m/>
    <m/>
  </r>
  <r>
    <x v="78"/>
    <m/>
    <x v="78"/>
    <x v="69"/>
    <s v="O21879250002"/>
    <s v="BOD"/>
    <n v="2187925"/>
    <m/>
    <s v="00342012001 DEPOSITO DE EFECTIVO, DEPOSITANTE: AGENCIA ESTATAL DE VIVIENDA, CONCEPTO: POR AJUSTE DE RETENCION DE CUMPLIMIENTO DE CONTRATO, CUENTA DE DEPOSITO: CUENTA UNICA DEL TESORO"/>
    <m/>
    <m/>
    <m/>
    <m/>
    <m/>
    <m/>
    <n v="0"/>
    <n v="0.01"/>
    <s v="NO_CONCILIADO"/>
    <m/>
    <m/>
  </r>
  <r>
    <x v="7"/>
    <m/>
    <x v="7"/>
    <x v="69"/>
    <s v="B21879260002"/>
    <s v="BOD"/>
    <n v="2187926"/>
    <m/>
    <s v="00099021001 DEP.DE CHEQ.AJENOS,RET.DE CAM.,CONCEPTO: REEMBOLSO PORBAJAS MEDICAS PARA: AUTORIDAD DE REGULACION Y FISCALIZACION DE TELECOMUNICACIONES Y T,DEP.: CAJA DE SALUD CORDES , PROCEDENCIA: BANCO UNION S.A., CHEQUE: 36051, FECHA DE EMISION:28/03/2024"/>
    <m/>
    <m/>
    <m/>
    <m/>
    <m/>
    <m/>
    <n v="0"/>
    <n v="121.16"/>
    <s v="NO_CONCILIADO"/>
    <m/>
    <m/>
  </r>
  <r>
    <x v="44"/>
    <m/>
    <x v="44"/>
    <x v="69"/>
    <s v="B21879280002"/>
    <s v="BOD"/>
    <n v="2187928"/>
    <m/>
    <s v="00099021001 DEP.DE CHEQ.AJENOS,RET.DE CAM.,CONCEPTO: REEMBOLSO POR BAJAS MEDICAS PARA: MINISTERIO DE DESARROLLO PRODUCTIVO Y ECONOMIA PLURAL,DEP.: CAJA DE SALUD CORDES , PROCEDENCIA: BANCO UNION S.A., CHEQUE: 36039, FECHA DE EMISION:28/03/2024"/>
    <m/>
    <m/>
    <m/>
    <m/>
    <m/>
    <m/>
    <n v="0"/>
    <n v="620.30999999999995"/>
    <s v="NO_CONCILIADO"/>
    <m/>
    <m/>
  </r>
  <r>
    <x v="71"/>
    <m/>
    <x v="71"/>
    <x v="69"/>
    <s v="B21879320002"/>
    <s v="BOD"/>
    <n v="2187932"/>
    <m/>
    <s v="00578012002 DEP.DE CHEQ.AJENOS,RET.DE CAM.,CONCEPTO: REVERSION,DEP.: BOLIVIANA DE AVIACION , PROCEDENCIA: BANCO UNION S.A., CHEQUE: 3507, FECHA DE EMISION:10/04/2024"/>
    <m/>
    <m/>
    <m/>
    <m/>
    <m/>
    <m/>
    <n v="0"/>
    <n v="256"/>
    <s v="NO_CONCILIADO"/>
    <m/>
    <m/>
  </r>
  <r>
    <x v="28"/>
    <m/>
    <x v="28"/>
    <x v="69"/>
    <s v="O21879330002"/>
    <s v="BOD"/>
    <n v="2187933"/>
    <m/>
    <s v="00862012001 DEPOSITO DE EFECTIVO, DEPOSITANTE: JENNY ARANCIBIA ALVARADO, CONCEPTO: DEVOLUCION POR LSGH-RETENCIONES AFP-GESTION 2023 SRES. SUXO, BUTRON, ALTAMIRANO, ALEMAN, CESPEDES, CUENTA DE DEPOSITO: CUENTA UNICA DEL TESORO"/>
    <m/>
    <m/>
    <m/>
    <m/>
    <m/>
    <m/>
    <n v="0"/>
    <n v="250.99"/>
    <s v="NO_CONCILIADO"/>
    <m/>
    <m/>
  </r>
  <r>
    <x v="25"/>
    <m/>
    <x v="25"/>
    <x v="69"/>
    <s v="O21879350002"/>
    <s v="BOD"/>
    <n v="2187935"/>
    <m/>
    <s v="00597012001 DEPOSITO DE EFECTIVO, DEPOSITANTE: FABIOLA HERBAS CALDERON, CONCEPTO: DEVOLUCION POR PAGO EN DEMASIA SERVICIO DE LIMPEZA, CUENTA DE DEPOSITO: CUENTA UNICA DEL TESORO"/>
    <m/>
    <m/>
    <m/>
    <m/>
    <m/>
    <m/>
    <n v="0"/>
    <n v="84.98"/>
    <s v="NO_CONCILIADO"/>
    <m/>
    <m/>
  </r>
  <r>
    <x v="3"/>
    <m/>
    <x v="3"/>
    <x v="69"/>
    <s v="O21879380002"/>
    <s v="BOD"/>
    <n v="2187938"/>
    <m/>
    <s v="00099021001 DEPOSITO DE EFECTIVO, DEPOSITANTE: FREDDY IVAN CONDORI CUNO, CONCEPTO: POR COBRO INDEBIDO SEGUNDAS NUPCIAS DE LOLA CELESTINA CUNO CANASA Q.E.P.D., CUENTA DE DEPOSITO: CUENTA UNICA DEL TESORO"/>
    <m/>
    <m/>
    <m/>
    <m/>
    <m/>
    <m/>
    <n v="0"/>
    <n v="800"/>
    <s v="NO_CONCILIADO"/>
    <m/>
    <m/>
  </r>
  <r>
    <x v="19"/>
    <m/>
    <x v="19"/>
    <x v="69"/>
    <s v="O21879530002"/>
    <s v="BOD"/>
    <n v="2187953"/>
    <m/>
    <s v="00099021001 DEPOSITO DE EFECTIVO, DEPOSITANTE: IPD-SA, CONCEPTO: DEVOLUCION DE PASAJES NO UTILIZADOS DE LA GESTION 2023 C-31 PREVENTIVO N°218 IPD-SA, CUENTA DE DEPOSITO: CUENTA UNICA DEL TESORO"/>
    <m/>
    <m/>
    <m/>
    <m/>
    <m/>
    <m/>
    <n v="0"/>
    <n v="380"/>
    <s v="NO_CONCILIADO"/>
    <m/>
    <m/>
  </r>
  <r>
    <x v="0"/>
    <m/>
    <x v="0"/>
    <x v="69"/>
    <s v="G26577590001"/>
    <s v="CVD"/>
    <n v="2657759"/>
    <m/>
    <s v="COBRO COSTOS DE PAPELERIA SEGUN TRANSFERENCIA DEL EXTERIOR POR ORDEN DE MGAS COMERCIALIZADORA DE GAS (BRAZIL RIO DE JANEIRO) REF.: CRED INV PPA MCI 12/24, PPA MCI 14/24 FECHA VALOR 11/04/2024 LIB. 00513012007 YPFB - RECURSOS NACIONALIZACIÓN"/>
    <m/>
    <m/>
    <m/>
    <m/>
    <m/>
    <m/>
    <n v="50"/>
    <n v="0"/>
    <s v="NO_CONCILIADO"/>
    <m/>
    <m/>
  </r>
  <r>
    <x v="0"/>
    <m/>
    <x v="0"/>
    <x v="69"/>
    <s v="G26577570001"/>
    <s v="CVD"/>
    <n v="2657757"/>
    <m/>
    <s v="COBRO COSTOS DE PAPELERIA SEGUN TRANSFERENCIA DEL EXTERIOR POR ORDEN DE SOLGAS SA (SAN BORJA LIMA PERU) REF.: CRED 550 2285718 SOLGAS FCL-1618-2024 FECHA VALOR 11/04/2024 LIB. 00513062002 YPFB - EXPORTACIÓN DE GLP Y OTROS-BOLIVIANOS"/>
    <m/>
    <m/>
    <m/>
    <m/>
    <m/>
    <m/>
    <n v="50"/>
    <n v="0"/>
    <s v="NO_CONCILIADO"/>
    <m/>
    <m/>
  </r>
  <r>
    <x v="59"/>
    <m/>
    <x v="59"/>
    <x v="69"/>
    <s v="Q19916490002"/>
    <s v="CRV"/>
    <n v="1991649"/>
    <m/>
    <s v="NUMERO DE LIBRETA CUT: 00283012001 OPERACIÓN E18 TRANSFERENCIA DEL SISTEMA FINANCIERO POR CUENTA DE TERCEROS A LA CUT SOL. ESC. DE ALMACENRA BOLIVIANA S.A."/>
    <m/>
    <m/>
    <m/>
    <m/>
    <m/>
    <m/>
    <n v="0"/>
    <n v="2036727.99"/>
    <s v="NO_CONCILIADO"/>
    <m/>
    <m/>
  </r>
  <r>
    <x v="59"/>
    <m/>
    <x v="59"/>
    <x v="69"/>
    <s v="Q19916500002"/>
    <s v="CRV"/>
    <n v="1991650"/>
    <m/>
    <s v="NUMERO DE LIBRETA CUT: 00283012001 OPERACIÓN E18 TRANSFERENCIA DEL SISTEMA FINANCIERO POR CUENTA DE TERCEROS A LA CUT SOL. ESC. DE ALMACENERA BOLIVIANA S.A."/>
    <m/>
    <m/>
    <m/>
    <m/>
    <m/>
    <m/>
    <n v="0"/>
    <n v="459893.36"/>
    <s v="NO_CONCILIADO"/>
    <m/>
    <m/>
  </r>
  <r>
    <x v="60"/>
    <m/>
    <x v="60"/>
    <x v="69"/>
    <s v="G26577630003"/>
    <s v="COB"/>
    <n v="2657763"/>
    <m/>
    <s v="TRANSFERENCIA RECIBIDA DEL EXTERIOR SEGÚN MENSAJES SWIFT Nos. 5670-5668 (REM.EXT.) DE FECHA 12-04-2024 POR DESEMBOLSO DE CAF PRÉSTAMO CFA011691 PROGRAMA DE OBRAS COMPLEMENTARIAS LIBRETA N° 00291012002 ABC-RECURSOS PROPIOS REF.: UTILES DE ESCRITORIO"/>
    <m/>
    <m/>
    <m/>
    <m/>
    <m/>
    <m/>
    <n v="50"/>
    <n v="0"/>
    <s v="NO_CONCILIADO"/>
    <m/>
    <m/>
  </r>
  <r>
    <x v="34"/>
    <m/>
    <x v="34"/>
    <x v="69"/>
    <s v="Q19918170002"/>
    <s v="CRV"/>
    <n v="1991817"/>
    <m/>
    <s v="NUMERO DE LIBRETA CUT: 00086014407 OPERACIÓN E75 TRANSFERENCIA DE LA CUENTA FISCAL BUN A LA CUT EN MN TRANSF.FDOS.AL.BCB.GOBIERNO AUTONOMO MUNICIPAL DE COMARAPA, CITE: G.A.M.C. OF. - 181/2024 CUENTA CUT 3987 LIBRETA NÂ° 00086014407"/>
    <m/>
    <m/>
    <m/>
    <m/>
    <m/>
    <m/>
    <n v="0"/>
    <n v="6508.38"/>
    <s v="NO_CONCILIADO"/>
    <m/>
    <m/>
  </r>
  <r>
    <x v="34"/>
    <m/>
    <x v="34"/>
    <x v="69"/>
    <s v="Q19918320002"/>
    <s v="CRV"/>
    <n v="1991832"/>
    <m/>
    <s v="NUMERO DE LIBRETA CUT: 00860104407 OPERACIÓN E75 TRANSFERENCIA DE LA CUENTA FISCAL BUN A LA CUT EN MN TRANSF.FDOS.AL.BCB.GOB. AUTONOMO MUNICIPAL CAPINOTA - CUENTA UNICA MUNICIPAL - CUM, CITE: G.A.M.C. NÂ° 244/2024 CUENTA CUT 3987069001 LIBRETA NÂ° 00860104407"/>
    <m/>
    <m/>
    <m/>
    <m/>
    <m/>
    <m/>
    <n v="0"/>
    <n v="1427.36"/>
    <s v="NO_CONCILIADO"/>
    <m/>
    <m/>
  </r>
  <r>
    <x v="34"/>
    <m/>
    <x v="34"/>
    <x v="69"/>
    <s v="Q19918340002"/>
    <s v="CRV"/>
    <n v="1991834"/>
    <m/>
    <s v="NUMERO DE LIBRETA CUT: 00086014407 OPERACIÓN E75 TRANSFERENCIA DE LA CUENTA FISCAL BUN A LA CUT EN MN TRANSF.FDOS.AL.BCB.GOB. AUTONOMO MUNICIPAL TARATA - CUENTA UNICA MUNICIPAL - CUM, CITE: GAMT-MAE NO 224/2024 CUENTA CUT 3987069001 LIBRETA NÂ° 00086014407"/>
    <m/>
    <m/>
    <m/>
    <m/>
    <m/>
    <m/>
    <n v="0"/>
    <n v="453.9"/>
    <s v="NO_CONCILIADO"/>
    <m/>
    <m/>
  </r>
  <r>
    <x v="0"/>
    <m/>
    <x v="0"/>
    <x v="69"/>
    <s v="S10898930001"/>
    <s v="COB"/>
    <n v="1089893"/>
    <m/>
    <s v="'COBRO DE'||ÚTILES DE ESCRITORIO POR EL COMPROBANTE N°1089892 SEGÚN NOTA CITE: GAFC-0803/DFC/URTE-0153/2024 DE FECHA 26/03/2024 (HRE-TGL-5158) DE YACIMIENTOS PETROLÍFEROS FISCALES BOLIVIANOS. (SECTOR PÚBLICO). DÉBITO DE LA LIBRETA 00513022001 YPFB - OPERACIONES, REPOSICIÓN DE ÚTILES DE ESCRITORIO."/>
    <m/>
    <m/>
    <m/>
    <m/>
    <m/>
    <m/>
    <n v="50"/>
    <n v="0"/>
    <s v="NO_CONCILIADO"/>
    <m/>
    <m/>
  </r>
  <r>
    <x v="61"/>
    <m/>
    <x v="61"/>
    <x v="69"/>
    <s v="S10899280003"/>
    <s v="COB"/>
    <n v="1089928"/>
    <m/>
    <s v="||REGULARIZACIÓN DE NUESTRA OPERACIÓN N°1088811 DE FECHA 04/04/2024 SEGÚN NOTAS DGAC-1959/2024 DE FECHA 11/04/2024 (HRE-TSO-492) Y CAR/DGE-UNC N°0063/2024 DE LA FECHA (HRE-TSO-517) (ORIGINAL CURSA EN COMP. N°1089930). (SECTOR PÚBLICO). DÉBITO DE LA LIBRETA 00117012001 DGAC, REPOSICIÓN DE ÚTILES DE ESCRITORIO."/>
    <m/>
    <m/>
    <m/>
    <m/>
    <m/>
    <m/>
    <n v="50"/>
    <n v="0"/>
    <s v="NO_CONCILIADO"/>
    <m/>
    <m/>
  </r>
  <r>
    <x v="61"/>
    <m/>
    <x v="61"/>
    <x v="69"/>
    <s v="S10899290003"/>
    <s v="COB"/>
    <n v="1089929"/>
    <m/>
    <s v="||REGULARIZACIÓN DE NUESTRA OPERACIÓN N°1088944 DE F.5/4/2024 EN ATENCIÓN A NOTAS CITE: DGAC-1959/2024 DE F.11/04/2024 (HRE-TSO-492) (ORIG.CURSA EN COMPROBANTE N°1089928) Y CAR/DGE-UNC N°0063/2024 DE LA FECHA (HRE-TSO-517) (ORIG.CURSA EN COMPROBANTE N°1089930). DÉBITO DE LA LIBRETA 00117012001 DGAC, REPOSICIÓN ÚTILES DE ESCRITORIO."/>
    <m/>
    <m/>
    <m/>
    <m/>
    <m/>
    <m/>
    <n v="50"/>
    <n v="0"/>
    <s v="NO_CONCILIADO"/>
    <m/>
    <m/>
  </r>
  <r>
    <x v="61"/>
    <m/>
    <x v="61"/>
    <x v="69"/>
    <s v="S10899310003"/>
    <s v="COB"/>
    <n v="1089931"/>
    <m/>
    <s v="||REGULARIZACIÓN DE NUESTRA OPERACIÓN N1088828 DE F.4/4/2024 EN ATENCIÓN A NOTAS CITE: DGAC-1959/2024 DE F.11/04/2024 (HRE-TSO-492) (ORIG.CURSA EN COMPROBANTE N°1089928) Y CAR/DGE-UNC N°0063/2024 DE LA FECHA (HRE-TSO-517) (ORIG.CURSA EN COMPROBANTE N°1089930). DÉBITO DE LA LIBRETA 00117012001 DGAC, REPOSICIÓN ÚTILES DE ESCRITORIO."/>
    <m/>
    <m/>
    <m/>
    <m/>
    <m/>
    <m/>
    <n v="50"/>
    <n v="0"/>
    <s v="NO_CONCILIADO"/>
    <m/>
    <m/>
  </r>
  <r>
    <x v="61"/>
    <m/>
    <x v="61"/>
    <x v="69"/>
    <s v="S10899370003"/>
    <s v="COB"/>
    <n v="1089937"/>
    <m/>
    <s v="||REGULARIZACIÓN DE NUESTRA OPERACIÓN N°1088949 DE FECHA 05/04/2024 SEGÚN NOTAS DGAC-1959/2024 DE FECHA 11/04/2024 (HRE-TSO-492) (ORIGINAL CURSA EN COMP. N°1089928) Y CAR/DGE-UNC N°0063/2024 DE LA FECHA (HRE-TSO-517) (ORIGINAL CURSA EN COMP. N°1089930). (SECTOR PÚBLICO). DÉBITO DE LA LIBRETA 00117012001 DGAC, REPOSICIÓN DE ÚTILES DE ESCRITORIO."/>
    <m/>
    <m/>
    <m/>
    <m/>
    <m/>
    <m/>
    <n v="50"/>
    <n v="0"/>
    <s v="NO_CONCILIADO"/>
    <m/>
    <m/>
  </r>
  <r>
    <x v="44"/>
    <m/>
    <x v="44"/>
    <x v="70"/>
    <s v="O21881940002"/>
    <s v="BOD"/>
    <n v="2188194"/>
    <m/>
    <s v="00041031107 DEPOSITO DE EFECTIVO, DEPOSITANTE: ELIEZER ANDREI QUISBERT CAMA, CONCEPTO: DEVOLUCION DE RECURSOS NO UTILIZADOS - GASTOS OPERATIVOS, CUENTA DE DEPOSITO: CUENTA UNICA DEL TESORO"/>
    <m/>
    <m/>
    <m/>
    <m/>
    <m/>
    <m/>
    <n v="0"/>
    <n v="60"/>
    <s v="NO_CONCILIADO"/>
    <m/>
    <m/>
  </r>
  <r>
    <x v="3"/>
    <m/>
    <x v="3"/>
    <x v="70"/>
    <s v="B21882140002"/>
    <s v="BOD"/>
    <n v="2188214"/>
    <m/>
    <s v="00099021001 DEP.DE CHEQ.AJENOS,RET.DE CAM.,CONCEPTO: VICTOR SANDRO CAYLLANTE CALLISAYA,DEP.: BANCO UNION S.A. , PROCEDENCIA: BANCO UNION S.A., CHEQUE: 202461, FECHA DE EMISION:15/04/2024"/>
    <m/>
    <m/>
    <m/>
    <m/>
    <m/>
    <m/>
    <n v="0"/>
    <n v="7157.55"/>
    <s v="NO_CONCILIADO"/>
    <m/>
    <m/>
  </r>
  <r>
    <x v="3"/>
    <m/>
    <x v="3"/>
    <x v="70"/>
    <s v="B21882150002"/>
    <s v="BOD"/>
    <n v="2188215"/>
    <m/>
    <s v="00099021001 DEP.DE CHEQ.AJENOS,RET.DE CAM.,CONCEPTO: VICENTA PEREZ POZO,DEP.: BANCO UNION S.A. , PROCEDENCIA: BANCO UNION S.A., CHEQUE: 202462, FECHA DE EMISION:15/04/2024"/>
    <m/>
    <m/>
    <m/>
    <m/>
    <m/>
    <m/>
    <n v="0"/>
    <n v="5261.36"/>
    <s v="NO_CONCILIADO"/>
    <m/>
    <m/>
  </r>
  <r>
    <x v="33"/>
    <m/>
    <x v="33"/>
    <x v="70"/>
    <s v="O21882160002"/>
    <s v="BOD"/>
    <n v="2188216"/>
    <m/>
    <s v="00526012001 DEPOSITO DE EFECTIVO, DEPOSITANTE: MONICA ALEIDA MERIDA VELASQUEZ, CONCEPTO: DEVOLUCION COMPROBANTE PREVENTIVO C31 N°415, CUENTA DE DEPOSITO: CUENTA UNICA DEL TESORO"/>
    <m/>
    <m/>
    <m/>
    <m/>
    <m/>
    <m/>
    <n v="0"/>
    <n v="240"/>
    <s v="NO_CONCILIADO"/>
    <m/>
    <m/>
  </r>
  <r>
    <x v="12"/>
    <m/>
    <x v="12"/>
    <x v="70"/>
    <s v="O21882240002"/>
    <s v="BOD"/>
    <n v="2188224"/>
    <m/>
    <s v="00099021001 DEPOSITO DE EFECTIVO, DEPOSITANTE: CAMARA DE SENADORES, CONCEPTO: DEVOLUCION, CUENTA DE DEPOSITO: CUENTA UNICA DEL TESORO"/>
    <m/>
    <m/>
    <m/>
    <m/>
    <m/>
    <m/>
    <n v="0"/>
    <n v="5"/>
    <s v="NO_CONCILIADO"/>
    <m/>
    <m/>
  </r>
  <r>
    <x v="12"/>
    <m/>
    <x v="12"/>
    <x v="70"/>
    <s v="B21882260002"/>
    <s v="BOD"/>
    <n v="2188226"/>
    <m/>
    <s v="00099021001 DEP.DE CHEQ.AJENOS,RET.DE CAM.,CONCEPTO: CUENTAS POR COBRAR GESTIONES ANTERIORES,DEP.: CAMARA DE DIPUTADOS , PROCEDENCIA: BANCO UNION S.A., CHEQUE: 2182, FECHA DE EMISION:15/04/2024"/>
    <m/>
    <m/>
    <m/>
    <m/>
    <m/>
    <m/>
    <n v="0"/>
    <n v="4776.8"/>
    <s v="NO_CONCILIADO"/>
    <m/>
    <m/>
  </r>
  <r>
    <x v="89"/>
    <m/>
    <x v="89"/>
    <x v="70"/>
    <s v="B21882280002"/>
    <s v="BOD"/>
    <n v="2188228"/>
    <m/>
    <s v="00299014101 DEP.DE CHEQ.AJENOS,RET.DE CAM.,CONCEPTO: TRANSFERENCIA DE RECURSOS POR LA GADLP, PARA GASTOS DE FUNCIONAMIENTO,DEP.: SERVICIO DEPARTAMENTAL DE RIEGO LA PAZ , PROCEDENCIA: BANCO UNION S.A., CHEQUE: 614, FECHA DE EMISION:15/04/2024"/>
    <m/>
    <m/>
    <m/>
    <m/>
    <m/>
    <m/>
    <n v="0"/>
    <n v="675000"/>
    <s v="NO_CONCILIADO"/>
    <m/>
    <m/>
  </r>
  <r>
    <x v="13"/>
    <m/>
    <x v="13"/>
    <x v="70"/>
    <s v="O21882300002"/>
    <s v="BOD"/>
    <n v="2188230"/>
    <m/>
    <s v="00046171101 DEPOSITO DE EFECTIVO, DEPOSITANTE: SOPHARMA S.R.L., CONCEPTO: MULTA POR CONTRAVENCION A LO DISPUESTO RESOLUCION ADMINISTRATIVA N°S/45, CUENTA DE DEPOSITO: CUENTA UNICA DEL TESORO"/>
    <m/>
    <m/>
    <m/>
    <m/>
    <m/>
    <m/>
    <n v="0"/>
    <n v="5000"/>
    <s v="NO_CONCILIADO"/>
    <m/>
    <m/>
  </r>
  <r>
    <x v="33"/>
    <m/>
    <x v="33"/>
    <x v="70"/>
    <s v="O21883110002"/>
    <s v="BOD"/>
    <n v="2188311"/>
    <m/>
    <s v="00526012001 DEPOSITO DE EFECTIVO, DEPOSITANTE: BOLIVIA TV-SOFIA HEREDIA CHUCATINY, CONCEPTO: SALDO DE FONDO EN AVANCE DE HR 1565, CUENTA DE DEPOSITO: CUENTA UNICA DEL TESORO"/>
    <m/>
    <m/>
    <m/>
    <m/>
    <m/>
    <m/>
    <n v="0"/>
    <n v="1500"/>
    <s v="NO_CONCILIADO"/>
    <m/>
    <m/>
  </r>
  <r>
    <x v="34"/>
    <m/>
    <x v="34"/>
    <x v="70"/>
    <s v="Q19922880002"/>
    <s v="CRV"/>
    <n v="1992288"/>
    <m/>
    <s v="NUMERO DE LIBRETA CUT: 00086051101 OPERACIÓN E18 TRANSFERENCIA DEL SISTEMA FINANCIERO POR CUENTA DE TERCEROS A LA CUT CT-045325-0300 PFEIFFER MMAYA EJECUCION"/>
    <m/>
    <m/>
    <m/>
    <m/>
    <m/>
    <m/>
    <n v="0"/>
    <n v="9528291.0800000001"/>
    <s v="NO_CONCILIADO"/>
    <m/>
    <m/>
  </r>
  <r>
    <x v="34"/>
    <m/>
    <x v="34"/>
    <x v="70"/>
    <s v="Q19925180002"/>
    <s v="CRV"/>
    <n v="1992518"/>
    <m/>
    <s v="NUMERO DE LIBRETA CUT: 00086014407 OPERACIÓN E75 TRANSFERENCIA DE LA CUENTA FISCAL BUN A LA CUT EN MN TRANFS.FDOS.AL.GOBIERNO AUTONOMO DEPARTAMENTAL DE CHUQUISACA, CITE: SDGAYF/DAF/JTYCP NRO. 0136/2024 CUENTA CUT 3987 LIBRETA NÂ° 00086014407"/>
    <m/>
    <m/>
    <m/>
    <m/>
    <m/>
    <m/>
    <n v="0"/>
    <n v="2106.5500000000002"/>
    <s v="NO_CONCILIADO"/>
    <m/>
    <m/>
  </r>
  <r>
    <x v="34"/>
    <m/>
    <x v="34"/>
    <x v="70"/>
    <s v="Q19925200002"/>
    <s v="CRV"/>
    <n v="1992520"/>
    <m/>
    <s v="NUMERO DE LIBRETA CUT: 00086014407 OPERACIÓN E75 TRANSFERENCIA DE LA CUENTA FISCAL BUN A LA CUT EN MN TRANSF.FDOS.AL.BCB.GOBIERNO AUTONOMO DEPARTAMENTAL DE CHUQUISACA, CITE: SDGAYF/DAF/JTYCP NRO. 0135/2024 CUENTA CUT 3987 LIBRETA NÂ° 00086014407"/>
    <m/>
    <m/>
    <m/>
    <m/>
    <m/>
    <m/>
    <n v="0"/>
    <n v="3045.57"/>
    <s v="NO_CONCILIADO"/>
    <m/>
    <m/>
  </r>
  <r>
    <x v="9"/>
    <m/>
    <x v="9"/>
    <x v="70"/>
    <s v="G26600220003"/>
    <s v="COB"/>
    <n v="18636"/>
    <m/>
    <s v="PAGO A BID PRÉSTAMO 4612/BL-BO VCTO. 15-04-2024 POR CUENTA DE TGN , NTI. 018636 VALOR 15-04-2024 INTERESES USD 11.326,27 CTA. 3987 CUENTA UNICA DEL TESORO LIB. 00099021001 REF.: COMISIONES BANCARIAS"/>
    <m/>
    <m/>
    <m/>
    <m/>
    <m/>
    <m/>
    <n v="324.39999999999998"/>
    <n v="0"/>
    <s v="NO_CONCILIADO"/>
    <m/>
    <m/>
  </r>
  <r>
    <x v="9"/>
    <m/>
    <x v="9"/>
    <x v="70"/>
    <s v="G26600420003"/>
    <s v="CRV"/>
    <n v="2660042"/>
    <m/>
    <s v="PAGO PRÉSTAMO IDA 2565-BO VCTO. 15-04-2024 POR CUENTA DE FNDR , NTI. 018536 VALOR 15-04-2024 CAPITAL USD 361.044,31 INTERESES USD 27.078,32 LIB. 00099021001 - RECURSOS ORDINARIOS (3987) - MDRI"/>
    <m/>
    <m/>
    <m/>
    <m/>
    <m/>
    <m/>
    <n v="0"/>
    <n v="2701333.5"/>
    <s v="NO_CONCILIADO"/>
    <m/>
    <m/>
  </r>
  <r>
    <x v="9"/>
    <m/>
    <x v="9"/>
    <x v="70"/>
    <s v="G26600470003"/>
    <s v="COB"/>
    <n v="18737"/>
    <m/>
    <s v="PAGO A BID PRÉSTAMO 3725/BL-BO VCTO. 15-04-2024 POR CUENTA DE TGN, SEGÚN NOTA MEFP/VTCP/DGCP/UODP/No 114/2024 DEL 11-04-2024, NTI. 018737 VALOR 15-04-2024 CAPITAL USD 1.101.524,65 INTERESES USD 999.198,30 CTA. 3987 CUENTA UNICA DEL TESORO LIB. 00099021001 REF.: COMISIONES BANCARIAS"/>
    <m/>
    <m/>
    <m/>
    <m/>
    <m/>
    <m/>
    <n v="10357.700000000001"/>
    <n v="0"/>
    <s v="NO_CONCILIADO"/>
    <m/>
    <m/>
  </r>
  <r>
    <x v="9"/>
    <m/>
    <x v="9"/>
    <x v="70"/>
    <s v="G26600380003"/>
    <s v="COB"/>
    <n v="18692"/>
    <m/>
    <s v="PAGO A IDA PRÉSTAMO 6248-BO VCTO. 15-04-2024 POR CUENTA DE TGN , NTI. 018692 VALOR 15-04-2024 INTERESES USD 95.668,35 COMISIONES USD 2.797,39 CTA. 3987 CUENTA UNICA DEL TESORO LIB. 00099021001 REF.: COMISIONES BANCARIAS"/>
    <m/>
    <m/>
    <m/>
    <m/>
    <m/>
    <m/>
    <n v="742.86"/>
    <n v="0"/>
    <s v="NO_CONCILIADO"/>
    <m/>
    <m/>
  </r>
  <r>
    <x v="9"/>
    <m/>
    <x v="9"/>
    <x v="70"/>
    <s v="G26600330003"/>
    <s v="COB"/>
    <n v="18738"/>
    <m/>
    <s v="PAGO A BID PRÉSTAMO 3725/BL-BO VCTO. 15-04-2024 POR CUENTA DE TGN , NTI. 018738 VALOR 15-04-2024 INTERESES USD 11.676,78 CTA. 3987 CUENTA UNICA DEL TESORO REF.: COMISIONES BANCARIAS"/>
    <m/>
    <m/>
    <m/>
    <m/>
    <m/>
    <m/>
    <n v="326.05"/>
    <n v="0"/>
    <s v="NO_CONCILIADO"/>
    <m/>
    <m/>
  </r>
  <r>
    <x v="9"/>
    <m/>
    <x v="9"/>
    <x v="70"/>
    <s v="G26600320003"/>
    <s v="COB"/>
    <n v="18647"/>
    <m/>
    <s v="PAGO A BID PRÉSTAMO 4643/BL-BO VCTO. 15-04-2024 POR CUENTA DE TGN , SEGÚN NOTA MEFP/VTCP/DGCP/UODP/No 114/2024 DEL 11-04-2024, NTI. 018647 VALOR 15-04-2024 INTERESES USD 2.637,31 CTA. 3987 CUENTA UNICA DEL TESORO LIB. 00099021001 REF.: COMISIONES BANCARIAS"/>
    <m/>
    <m/>
    <m/>
    <m/>
    <m/>
    <m/>
    <n v="282.69"/>
    <n v="0"/>
    <s v="NO_CONCILIADO"/>
    <m/>
    <m/>
  </r>
  <r>
    <x v="9"/>
    <m/>
    <x v="9"/>
    <x v="70"/>
    <s v="G26600310003"/>
    <s v="COB"/>
    <n v="18649"/>
    <m/>
    <s v="PAGO A BID PRÉSTAMO 4643/BL-BO VCTO. 15-04-2024 POR CUENTA DE TGN SEGÚN NOTA MEFP/VTCP/DGCP/UODP/No 114/2024 DEL 11-04-2024, NTI. 018649 VALOR 15-04-2024 INTERESES USD 302.048,14 CTA. 3987 CUENTA UNICA DEL TESORO LIB. 00099021001 REF.: COMISIONES BANCARIAS"/>
    <m/>
    <m/>
    <m/>
    <m/>
    <m/>
    <m/>
    <n v="1720.27"/>
    <n v="0"/>
    <s v="NO_CONCILIADO"/>
    <m/>
    <m/>
  </r>
  <r>
    <x v="9"/>
    <m/>
    <x v="9"/>
    <x v="70"/>
    <s v="G26600240003"/>
    <s v="COB"/>
    <n v="18639"/>
    <m/>
    <s v="PAGO A BID PRÉSTAMO 4647/BL-BO VCTO. 15-04-2024 POR CUENTA DE TGN , NTI. 018639 VALOR 15-04-2024 INTERESES USD 277,76 CTA. 3987 CUENTA UNICA DEL TESORO LIB. 00099021001 REF.: COMISIONES BANCARIAS"/>
    <m/>
    <m/>
    <m/>
    <m/>
    <m/>
    <m/>
    <n v="271.3"/>
    <n v="0"/>
    <s v="NO_CONCILIADO"/>
    <m/>
    <m/>
  </r>
  <r>
    <x v="41"/>
    <m/>
    <x v="41"/>
    <x v="70"/>
    <s v="G26602060001"/>
    <s v="CVD"/>
    <n v="2660206"/>
    <m/>
    <s v="COBRO COSTOS DE PAPELERIA SEGUN TRANSFERENCIA DEL EXTERIOR POR ORDEN DE CONSULADO DE BOLIVIA EN BILBAO, ES/N5161057D. REF.: GESTORIA CONSULAR MARZO 2024 (C542857OCP41524) TRN/20240415-00228213 LIB. 00010011102 MIN.RELACIONES EXTERIORES - GESTORIA CONSULAR LEY Nº 3108"/>
    <m/>
    <m/>
    <m/>
    <m/>
    <m/>
    <m/>
    <n v="50"/>
    <n v="0"/>
    <s v="NO_CONCILIADO"/>
    <m/>
    <m/>
  </r>
  <r>
    <x v="41"/>
    <m/>
    <x v="41"/>
    <x v="70"/>
    <s v="G26602080001"/>
    <s v="CVD"/>
    <n v="2660208"/>
    <m/>
    <s v="COBRO COSTOS DE PAPELERIA SEGUN TRANSFERENCIA DEL EXTERIOR POR ORDEN DE BOLIVIAN CONSULATE SW1W 9AD, GB. REF.: GESTORIA CONSULAR MARZO 24, FT266878831271 (TRN/20240415-00183123) LIB. 00010011102 MIN.RELACIONES EXTERIORES - GESTORIA CONSULAR LEY Nº 3108"/>
    <m/>
    <m/>
    <m/>
    <m/>
    <m/>
    <m/>
    <n v="50"/>
    <n v="0"/>
    <s v="NO_CONCILIADO"/>
    <m/>
    <m/>
  </r>
  <r>
    <x v="61"/>
    <m/>
    <x v="61"/>
    <x v="70"/>
    <s v="S10900080003"/>
    <s v="COB"/>
    <n v="1090008"/>
    <m/>
    <s v="||TRANSFERENCIA DE FONDOS SEGÚN MENSAJES SWIFT N°5686 Y 5685 DE LA FECHA Y NOTA CITE: DGAC/10571/2024 (HRE-TGL-4549) DE FECHA 14/03/2024 DE LA DIRECCIÓN GENERAL DE AERONÁUTICA CIVIL. (SECTOR PÚBLICO). DÉBITO DE LA LIBRETA 00117012001 DGAC, REPOSICIÓN DE ÚTILES DE ESCRITORIO."/>
    <m/>
    <m/>
    <m/>
    <m/>
    <m/>
    <m/>
    <n v="50"/>
    <n v="0"/>
    <s v="NO_CONCILIADO"/>
    <m/>
    <m/>
  </r>
  <r>
    <x v="0"/>
    <m/>
    <x v="0"/>
    <x v="70"/>
    <s v="S10900670001"/>
    <s v="COB"/>
    <n v="1090067"/>
    <m/>
    <s v="'COBRO DE'||ÚTILES DE ESCRITORIO POR EL COMPROBANTE NRO. 1090066 DE LA FECHA, S/G. NOTA CITE GAFC-0803/DFC/URTE-0153/2024 DE FECHA 26/03/2024 (HRE-TGL-5158) ENVIADA POR YACIMIENTOS PETROLIFEROS FISCALES BOLIVIANOS. DÉBITO DE LA LIBRETA 00513022001 YPFB  OPERACIONES ."/>
    <m/>
    <m/>
    <m/>
    <m/>
    <m/>
    <m/>
    <n v="50"/>
    <n v="0"/>
    <s v="NO_CONCILIADO"/>
    <m/>
    <m/>
  </r>
  <r>
    <x v="61"/>
    <m/>
    <x v="61"/>
    <x v="70"/>
    <s v="S10900680003"/>
    <s v="COB"/>
    <n v="1090068"/>
    <m/>
    <s v="||TRANSFERENCIA DE FONDOS S/G. MENSAJE SWIFT NRO. 5770 DE LA FECHA, Y NOTA REMITIDA POR LA DIRECCIÓN GENERAL DE AERONAUTICA CIVIL CITE: DGAC/10571/2024 DE FECHA 14/03/2024 (HRE-TGL-4549) (SECTOR PÚBLICO). DÉBITO DE LA LIBRETA 00117012001 DGAC, REPOSICIÓN ÚTILES DE ESCRITORIO."/>
    <m/>
    <m/>
    <m/>
    <m/>
    <m/>
    <m/>
    <n v="50"/>
    <n v="0"/>
    <s v="NO_CONCILIADO"/>
    <m/>
    <m/>
  </r>
  <r>
    <x v="61"/>
    <m/>
    <x v="61"/>
    <x v="70"/>
    <s v="S10900750003"/>
    <s v="COB"/>
    <n v="1090075"/>
    <m/>
    <s v="||TRANSFERENCIA DE FONDOS S/G MENSAJE SWIFT NRO. 5696 EN ATENCION A NOTA: DGAC/10571/2024 DE F.14/3/2024 (HRE-TGL-4549) ENVIADO POR LA DIRECCION GENERAL DE AERONAUTICA CIVIL (SECTOR PÚBLICO). DEBITO DE LA LIBRETA 00117012001 DGAC, REPOSICION ÚTILES DE ESCRITORIO."/>
    <m/>
    <m/>
    <m/>
    <m/>
    <m/>
    <m/>
    <n v="50"/>
    <n v="0"/>
    <s v="NO_CONCILIADO"/>
    <m/>
    <m/>
  </r>
  <r>
    <x v="3"/>
    <m/>
    <x v="3"/>
    <x v="71"/>
    <s v="O21885180002"/>
    <s v="BOD"/>
    <n v="2188518"/>
    <m/>
    <s v="00099021001 DEPOSITO DE EFECTIVO, DEPOSITANTE: ROSA AMALIA QUISBERT DE MARCA, CONCEPTO: DEVOLUCION DE RETROACTIVO, CUENTA DE DEPOSITO: CUENTA UNICA DEL TESORO"/>
    <m/>
    <m/>
    <m/>
    <m/>
    <m/>
    <m/>
    <n v="0"/>
    <n v="200"/>
    <s v="NO_CONCILIADO"/>
    <m/>
    <m/>
  </r>
  <r>
    <x v="90"/>
    <m/>
    <x v="90"/>
    <x v="71"/>
    <s v="O21885200002"/>
    <s v="BOD"/>
    <n v="2188520"/>
    <m/>
    <s v="00099021001 DEPOSITO DE EFECTIVO, DEPOSITANTE: JUAN MIGUEL ORIAS HUAYLLA, CONCEPTO: PAGO DE SERVICIOS BASICOS (ENERGIA ELECTRICA, AGUA, GAS DOMICILIARIO) P.G.E., CUENTA DE DEPOSITO: CUENTA UNICA DEL TESORO"/>
    <m/>
    <m/>
    <m/>
    <m/>
    <m/>
    <m/>
    <n v="0"/>
    <n v="416.83"/>
    <s v="NO_CONCILIADO"/>
    <m/>
    <m/>
  </r>
  <r>
    <x v="91"/>
    <m/>
    <x v="91"/>
    <x v="71"/>
    <s v="O21885210002"/>
    <s v="BOD"/>
    <n v="2188521"/>
    <m/>
    <s v="00099021001 DEPOSITO DE EFECTIVO, DEPOSITANTE: JUAN MIGUEL ORIAS HUAYLLA, CONCEPTO: PAGO DE SERVICIOS BASICOS (ENERGIA ELECTRICA, AGUA, GAS DOMICILIARIO) P.G.E., CUENTA DE DEPOSITO: CUENTA UNICA DEL TESORO"/>
    <m/>
    <m/>
    <m/>
    <m/>
    <m/>
    <m/>
    <n v="0"/>
    <n v="397.84"/>
    <s v="NO_CONCILIADO"/>
    <m/>
    <m/>
  </r>
  <r>
    <x v="2"/>
    <m/>
    <x v="2"/>
    <x v="71"/>
    <s v="B21885300002"/>
    <s v="BOD"/>
    <n v="2188530"/>
    <m/>
    <s v="00015011108 DEP.DE CHEQ.AJENOS,RET.DE CAM.,CONCEPTO: DEPÓSITO A LA CUT,DEP.: MINISTERIO DE GOBIERNO , PROCEDENCIA: BANCO UNION S.A., CHEQUE: 52452, FECHA DE EMISION:15/04/2024"/>
    <m/>
    <m/>
    <m/>
    <m/>
    <m/>
    <m/>
    <n v="0"/>
    <n v="100"/>
    <s v="NO_CONCILIADO"/>
    <m/>
    <m/>
  </r>
  <r>
    <x v="2"/>
    <m/>
    <x v="2"/>
    <x v="71"/>
    <s v="B21885330002"/>
    <s v="BOD"/>
    <n v="2188533"/>
    <m/>
    <s v="00015011108 DEP.DE CHEQ.AJENOS,RET.DE CAM.,CONCEPTO: DEPÓSITO A LA CUT,DEP.: MINISTERIO DE GOBIERNO , PROCEDENCIA: BANCO UNION S.A., CHEQUE: 52451, FECHA DE EMISION:12/04/2024"/>
    <m/>
    <m/>
    <m/>
    <m/>
    <m/>
    <m/>
    <n v="0"/>
    <n v="100"/>
    <s v="NO_CONCILIADO"/>
    <m/>
    <m/>
  </r>
  <r>
    <x v="21"/>
    <m/>
    <x v="21"/>
    <x v="71"/>
    <s v="B21885340002"/>
    <s v="BOD"/>
    <n v="2188534"/>
    <m/>
    <s v="00099021001 DEP.DE CHEQ.AJENOS,RET.DE CAM.,CONCEPTO: JULIAN AVILA PEREZ,DEP.: BANCO UNION SA , PROCEDENCIA: BANCO UNION S.A., CHEQUE: 202463, FECHA DE EMISION:16/04/2024/DJBR"/>
    <m/>
    <m/>
    <m/>
    <m/>
    <m/>
    <m/>
    <n v="0"/>
    <n v="8992.83"/>
    <s v="NO_CONCILIADO"/>
    <m/>
    <m/>
  </r>
  <r>
    <x v="2"/>
    <m/>
    <x v="2"/>
    <x v="71"/>
    <s v="B21885350002"/>
    <s v="BOD"/>
    <n v="2188535"/>
    <m/>
    <s v="00015011108 DEP.DE CHEQ.AJENOS,RET.DE CAM.,CONCEPTO: DEPÓSITO A LA CUT,DEP.: MINISTERIO DE GOBIERNO , PROCEDENCIA: BANCO UNION S.A., CHEQUE: 52450, FECHA DE EMISION:12/04/2024"/>
    <m/>
    <m/>
    <m/>
    <m/>
    <m/>
    <m/>
    <n v="0"/>
    <n v="100"/>
    <s v="NO_CONCILIADO"/>
    <m/>
    <m/>
  </r>
  <r>
    <x v="59"/>
    <m/>
    <x v="59"/>
    <x v="71"/>
    <s v="B21885450002"/>
    <s v="BOD"/>
    <n v="2188545"/>
    <m/>
    <s v="00283014101 DEP.DE CHEQ.AJENOS,RET.DE CAM.,CONCEPTO: DESCUENTO POR EXCEDENTE DE PAGO DE AGUINALDO - 2023,DEP.: ADUANA NACIONAL , PROCEDENCIA: BANCO UNION S.A., CHEQUE: 4905, FECHA DE EMISION:04/04/2024"/>
    <m/>
    <m/>
    <m/>
    <m/>
    <m/>
    <m/>
    <n v="0"/>
    <n v="634.24"/>
    <s v="NO_CONCILIADO"/>
    <m/>
    <m/>
  </r>
  <r>
    <x v="59"/>
    <m/>
    <x v="59"/>
    <x v="71"/>
    <s v="B21885460002"/>
    <s v="BOD"/>
    <n v="2188546"/>
    <m/>
    <s v="00283012002 DEP.DE CHEQ.AJENOS,RET.DE CAM.,CONCEPTO: EXTRAVIO DE CREDENCIAL - RIVERA Y RUIZ,DEP.: ADUANA NACIONAL , PROCEDENCIA: BANCO UNION S.A., CHEQUE: 4904, FECHA DE EMISION:04/04/2024"/>
    <m/>
    <m/>
    <m/>
    <m/>
    <m/>
    <m/>
    <n v="0"/>
    <n v="346"/>
    <s v="NO_CONCILIADO"/>
    <m/>
    <m/>
  </r>
  <r>
    <x v="59"/>
    <m/>
    <x v="59"/>
    <x v="71"/>
    <s v="B21885470002"/>
    <s v="BOD"/>
    <n v="2188547"/>
    <m/>
    <s v="00283012002 DEP.DE CHEQ.AJENOS,RET.DE CAM.,CONCEPTO: REPROBACION CURSOS DE CAPACITACION,DEP.: ADUANA NACIONAL , PROCEDENCIA: BANCO UNION S.A., CHEQUE: 4903, FECHA DE EMISION:04/04/2024"/>
    <m/>
    <m/>
    <m/>
    <m/>
    <m/>
    <m/>
    <n v="0"/>
    <n v="500"/>
    <s v="NO_CONCILIADO"/>
    <m/>
    <m/>
  </r>
  <r>
    <x v="59"/>
    <m/>
    <x v="59"/>
    <x v="71"/>
    <s v="B21885480002"/>
    <s v="BOD"/>
    <n v="2188548"/>
    <m/>
    <s v="00283012001 DEP.DE CHEQ.AJENOS,RET.DE CAM.,CONCEPTO: MULTA POR INCUMPLIMIENTO A LAS DECLARACIONES DE IMPUESTOS - 2020, 2021, Y 2022,DEP.: ADUANA NACIONAL , PROCEDENCIA: BANCO UNION S.A., CHEQUE: 4906, FECHA DE EMISION:05/04/2024"/>
    <m/>
    <m/>
    <m/>
    <m/>
    <m/>
    <m/>
    <n v="0"/>
    <n v="20880"/>
    <s v="NO_CONCILIADO"/>
    <m/>
    <m/>
  </r>
  <r>
    <x v="59"/>
    <m/>
    <x v="59"/>
    <x v="71"/>
    <s v="B21885490002"/>
    <s v="BOD"/>
    <n v="2188549"/>
    <m/>
    <s v="00283012002 DEP.DE CHEQ.AJENOS,RET.DE CAM.,CONCEPTO: EXTRAVIO DE CREDENCIAL INSTITUCIONAL - ROYER RAMIREZ QUISBERT,DEP.: ADUANA NACIONAL , PROCEDENCIA: BANCO UNION S.A., CHEQUE: 4900, FECHA DE EMISION:27/03/2024"/>
    <m/>
    <m/>
    <m/>
    <m/>
    <m/>
    <m/>
    <n v="0"/>
    <n v="170.18"/>
    <s v="NO_CONCILIADO"/>
    <m/>
    <m/>
  </r>
  <r>
    <x v="59"/>
    <m/>
    <x v="59"/>
    <x v="71"/>
    <s v="B21885500002"/>
    <s v="BOD"/>
    <n v="2188550"/>
    <m/>
    <s v="00283012001 DEP.DE CHEQ.AJENOS,RET.DE CAM.,CONCEPTO: MULTA POR INCUMPLIMIENTO SEGUN RA-66-03-139-22,DEP.: ADUANA NACIONAL , PROCEDENCIA: BANCO UNION S.A., CHEQUE: 4901, FECHA DE EMISION:27/03/2024"/>
    <m/>
    <m/>
    <m/>
    <m/>
    <m/>
    <m/>
    <n v="0"/>
    <n v="3480"/>
    <s v="NO_CONCILIADO"/>
    <m/>
    <m/>
  </r>
  <r>
    <x v="59"/>
    <m/>
    <x v="59"/>
    <x v="71"/>
    <s v="B21885510002"/>
    <s v="BOD"/>
    <n v="2188551"/>
    <m/>
    <s v="00283012001 DEP.DE CHEQ.AJENOS,RET.DE CAM.,CONCEPTO: MULTA POR INCUMPLIMIENTO SEGUN RA-66-03-012-23,DEP.: ADUANA NACIONAL , PROCEDENCIA: BANCO UNION S.A., CHEQUE: 4902, FECHA DE EMISION:27/03/2024"/>
    <m/>
    <m/>
    <m/>
    <m/>
    <m/>
    <m/>
    <n v="0"/>
    <n v="6960"/>
    <s v="NO_CONCILIADO"/>
    <m/>
    <m/>
  </r>
  <r>
    <x v="5"/>
    <m/>
    <x v="5"/>
    <x v="71"/>
    <s v="O21885530002"/>
    <s v="BOD"/>
    <n v="2188553"/>
    <m/>
    <s v="00548132001 DEPOSITO DE EFECTIVO, DEPOSITANTE: JIMMY ROBERTO MAMANI PATTY, CONCEPTO: DEVOLUCION DEL 13% POR VIATICOS, CUENTA DE DEPOSITO: CUENTA UNICA DEL TESORO"/>
    <m/>
    <m/>
    <m/>
    <m/>
    <m/>
    <m/>
    <n v="0"/>
    <n v="59"/>
    <s v="NO_CONCILIADO"/>
    <m/>
    <m/>
  </r>
  <r>
    <x v="3"/>
    <m/>
    <x v="3"/>
    <x v="71"/>
    <s v="B21885540002"/>
    <s v="BOD"/>
    <n v="2188554"/>
    <m/>
    <s v="00099021001 DEP.DE CHEQ.AJENOS,RET.DE CAM.,CONCEPTO: DEVOLUCION PERIODO FEBRERO 2021 NUA 35059746 POST FALLECIMIENTO,DEP.: SEGUROS PROVIDA S.A. , PROCEDENCIA: BANCO NACIONAL DE BOLIVIA S.A., CHEQUE: 2313049, FECHA DE EMISION:15/04/2024"/>
    <m/>
    <m/>
    <m/>
    <m/>
    <m/>
    <m/>
    <n v="0"/>
    <n v="1263.93"/>
    <s v="NO_CONCILIADO"/>
    <m/>
    <m/>
  </r>
  <r>
    <x v="3"/>
    <m/>
    <x v="3"/>
    <x v="71"/>
    <s v="B21885560002"/>
    <s v="BOD"/>
    <n v="2188556"/>
    <m/>
    <s v="00099021001 DEP.DE CHEQ.AJENOS,RET.DE CAM.,CONCEPTO: DEVOLUCION PERIODO MARZO 2021 NUA 35059746 POST FALLECIMIENTO,DEP.: SEGUROS PROVIDA S.A. , PROCEDENCIA: BANCO NACIONAL DE BOLIVIA S.A., CHEQUE: 2313050, FECHA DE EMISION:15/04/2024"/>
    <m/>
    <m/>
    <m/>
    <m/>
    <m/>
    <m/>
    <n v="0"/>
    <n v="1263.93"/>
    <s v="NO_CONCILIADO"/>
    <m/>
    <m/>
  </r>
  <r>
    <x v="76"/>
    <m/>
    <x v="76"/>
    <x v="71"/>
    <s v="O21885580002"/>
    <s v="BOD"/>
    <n v="2188558"/>
    <m/>
    <s v="00081011101 DEPOSITO DE EFECTIVO, DEPOSITANTE: MINISTERIO DE OBRAS PUBLICAS SERVICIOS Y VIVIENDA, CONCEPTO: REPOSICION TARJETA, CUENTA DE DEPOSITO: CUENTA UNICA DEL TESORO"/>
    <m/>
    <m/>
    <m/>
    <m/>
    <m/>
    <m/>
    <n v="0"/>
    <n v="25"/>
    <s v="NO_CONCILIADO"/>
    <m/>
    <m/>
  </r>
  <r>
    <x v="89"/>
    <m/>
    <x v="89"/>
    <x v="71"/>
    <s v="O21885680002"/>
    <s v="BOD"/>
    <n v="2188568"/>
    <m/>
    <s v="00299014101 DEPOSITO DE EFECTIVO, DEPOSITANTE: SEDERI LP, CONCEPTO: DEVOLCUION DE GASTOS POR COMPRA  DE PAPEL, CUENTA DE DEPOSITO: CUENTA UNICA DEL TESORO"/>
    <m/>
    <m/>
    <m/>
    <m/>
    <m/>
    <m/>
    <n v="0"/>
    <n v="130"/>
    <s v="NO_CONCILIADO"/>
    <m/>
    <m/>
  </r>
  <r>
    <x v="89"/>
    <m/>
    <x v="89"/>
    <x v="71"/>
    <s v="O21885690002"/>
    <s v="BOD"/>
    <n v="2188569"/>
    <m/>
    <s v="00299014101 DEPOSITO DE EFECTIVO, DEPOSITANTE: SEDERI-LP, CONCEPTO: DEVOLUCION DE  GASTO POR COMPRA DE MATERIAL DE IMPRENTA, CUENTA DE DEPOSITO: CUENTA UNICA DEL TESORO"/>
    <m/>
    <m/>
    <m/>
    <m/>
    <m/>
    <m/>
    <n v="0"/>
    <n v="247.4"/>
    <s v="NO_CONCILIADO"/>
    <m/>
    <m/>
  </r>
  <r>
    <x v="79"/>
    <m/>
    <x v="79"/>
    <x v="71"/>
    <s v="O21885710002"/>
    <s v="BOD"/>
    <n v="2188571"/>
    <m/>
    <s v="00099021001 DEPOSITO DE EFECTIVO, DEPOSITANTE: SEDERI-LP, CONCEPTO: DEPÓSITO POR CONSUMO DE AGUA CORRESPONDIENTE AL MES DE FEBRERO DE 2024, CUENTA DE DEPOSITO: CUENTA UNICA DEL TESORO"/>
    <m/>
    <m/>
    <m/>
    <m/>
    <m/>
    <m/>
    <n v="0"/>
    <n v="34.119999999999997"/>
    <s v="NO_CONCILIADO"/>
    <m/>
    <m/>
  </r>
  <r>
    <x v="13"/>
    <m/>
    <x v="13"/>
    <x v="71"/>
    <s v="O21885720002"/>
    <s v="BOD"/>
    <n v="2188572"/>
    <m/>
    <s v="00099021001 DEPOSITO DE EFECTIVO, DEPOSITANTE: JOSE RAMON MARTINEZ GOMEZ, CONCEPTO: DEVOLUCION DE SUELDOS Y SALARIOS, CUENTA DE DEPOSITO: CUENTA UNICA DEL TESORO/DJBR"/>
    <m/>
    <m/>
    <m/>
    <m/>
    <m/>
    <m/>
    <n v="0"/>
    <n v="3708"/>
    <s v="NO_CONCILIADO"/>
    <m/>
    <m/>
  </r>
  <r>
    <x v="2"/>
    <m/>
    <x v="2"/>
    <x v="71"/>
    <s v="O21885790002"/>
    <s v="BOD"/>
    <n v="2188579"/>
    <m/>
    <s v="00015011108 DEPOSITO DE EFECTIVO, DEPOSITANTE: MOISES EMILIO AREVALO CABRERA, CONCEPTO: DEVOLUCION MOISES EMILIO AREVALO CABRERA A LA CUENTA CUT, CUENTA DE DEPOSITO: CUENTA UNICA DEL TESORO"/>
    <m/>
    <m/>
    <m/>
    <m/>
    <m/>
    <m/>
    <n v="0"/>
    <n v="100"/>
    <s v="NO_CONCILIADO"/>
    <m/>
    <m/>
  </r>
  <r>
    <x v="13"/>
    <m/>
    <x v="13"/>
    <x v="71"/>
    <s v="O21885830002"/>
    <s v="BOD"/>
    <n v="2188583"/>
    <m/>
    <s v="00046114201 DEPOSITO DE EFECTIVO, DEPOSITANTE: YVANA LAURA REVOLLO MENDOZA, CONCEPTO: DEVOLUCION DE FONDOS NO EJECUTADOS C-31 DEV 26, CUENTA DE DEPOSITO: CUENTA UNICA DEL TESORO"/>
    <m/>
    <m/>
    <m/>
    <m/>
    <m/>
    <m/>
    <n v="0"/>
    <n v="444"/>
    <s v="NO_CONCILIADO"/>
    <m/>
    <m/>
  </r>
  <r>
    <x v="13"/>
    <m/>
    <x v="13"/>
    <x v="71"/>
    <s v="O21885840002"/>
    <s v="BOD"/>
    <n v="2188584"/>
    <m/>
    <s v="00046114201 DEPOSITO DE EFECTIVO, DEPOSITANTE: AKSANA CORTEZ MAKAROVA, CONCEPTO: DEVOLUCION DE FONDOS NO EJECUTADOS NRO FR 1, NRO SOL. 6TO FR:13, CUENTA DE DEPOSITO: CUENTA UNICA DEL TESORO"/>
    <m/>
    <m/>
    <m/>
    <m/>
    <m/>
    <m/>
    <n v="0"/>
    <n v="13"/>
    <s v="NO_CONCILIADO"/>
    <m/>
    <m/>
  </r>
  <r>
    <x v="36"/>
    <m/>
    <x v="36"/>
    <x v="71"/>
    <s v="O21885870002"/>
    <s v="BOD"/>
    <n v="2188587"/>
    <m/>
    <s v="00212012001 DEPOSITO DE EFECTIVO, DEPOSITANTE: JONATHAN GONZALES TICONA, CONCEPTO: REPOSICION DE CREDENCIAL, CUENTA DE DEPOSITO: CUENTA UNICA DEL TESORO"/>
    <m/>
    <m/>
    <m/>
    <m/>
    <m/>
    <m/>
    <n v="0"/>
    <n v="60"/>
    <s v="NO_CONCILIADO"/>
    <m/>
    <m/>
  </r>
  <r>
    <x v="21"/>
    <m/>
    <x v="21"/>
    <x v="71"/>
    <s v="O21885890002"/>
    <s v="BOD"/>
    <n v="2188589"/>
    <m/>
    <s v="00016011101 DEPOSITO DE EFECTIVO, DEPOSITANTE: HUENDDY JHONS CONDORI MAMANI, CONCEPTO: USO DE SALON AVELINO SIÑANI, CUENTA DE DEPOSITO: CUENTA UNICA DEL TESORO"/>
    <m/>
    <m/>
    <m/>
    <m/>
    <m/>
    <m/>
    <n v="0"/>
    <n v="2500"/>
    <s v="NO_CONCILIADO"/>
    <m/>
    <m/>
  </r>
  <r>
    <x v="80"/>
    <m/>
    <x v="80"/>
    <x v="71"/>
    <s v="O21885910002"/>
    <s v="BOD"/>
    <n v="2188591"/>
    <m/>
    <s v="00155012001 DEPOSITO DE EFECTIVO, DEPOSITANTE: CARLA ZAMBRANA BUITRON, CONCEPTO: PROCESO DE CONTRATACION SANTA CRUZ, CUENTA DE DEPOSITO: CUENTA UNICA DEL TESORO"/>
    <m/>
    <m/>
    <m/>
    <m/>
    <m/>
    <m/>
    <n v="0"/>
    <n v="2886.47"/>
    <s v="NO_CONCILIADO"/>
    <m/>
    <m/>
  </r>
  <r>
    <x v="13"/>
    <m/>
    <x v="13"/>
    <x v="71"/>
    <s v="O21885930002"/>
    <s v="BOD"/>
    <n v="2188593"/>
    <m/>
    <s v="00046171101 DEPOSITO DE EFECTIVO, DEPOSITANTE: RUBEN YUJRA MAYTA, CONCEPTO: SANCION JURIDICA, CUENTA DE DEPOSITO: CUENTA UNICA DEL TESORO"/>
    <m/>
    <m/>
    <m/>
    <m/>
    <m/>
    <m/>
    <n v="0"/>
    <n v="3000"/>
    <s v="NO_CONCILIADO"/>
    <m/>
    <m/>
  </r>
  <r>
    <x v="55"/>
    <m/>
    <x v="55"/>
    <x v="71"/>
    <s v="O21885980002"/>
    <s v="BOD"/>
    <n v="2188598"/>
    <m/>
    <s v="00132042002 DEPOSITO DE EFECTIVO, DEPOSITANTE: JUAN PABLO SALLES GUZMAN, CONCEPTO: DEVOLUCION DE PASAJES, CUENTA DE DEPOSITO: CUENTA UNICA DEL TESORO"/>
    <m/>
    <m/>
    <m/>
    <m/>
    <m/>
    <m/>
    <n v="0"/>
    <n v="980"/>
    <s v="NO_CONCILIADO"/>
    <m/>
    <m/>
  </r>
  <r>
    <x v="55"/>
    <m/>
    <x v="55"/>
    <x v="71"/>
    <s v="O21885990002"/>
    <s v="BOD"/>
    <n v="2188599"/>
    <m/>
    <s v="00132042002 DEPOSITO DE EFECTIVO, DEPOSITANTE: JUAN PABLO SALLES GUZMAN, CONCEPTO: DEVOLUCION DE PASAJES, CUENTA DE DEPOSITO: CUENTA UNICA DEL TESORO"/>
    <m/>
    <m/>
    <m/>
    <m/>
    <m/>
    <m/>
    <n v="0"/>
    <n v="555"/>
    <s v="NO_CONCILIADO"/>
    <m/>
    <m/>
  </r>
  <r>
    <x v="8"/>
    <m/>
    <x v="8"/>
    <x v="71"/>
    <s v="O21886270002"/>
    <s v="BOD"/>
    <n v="2188627"/>
    <m/>
    <s v="00099021001 DEPOSITO DE EFECTIVO, DEPOSITANTE: MILKA NINOSKA SIRPA COLQUE, CONCEPTO: DEVOLUCION DE VIATICOS, CUENTA DE DEPOSITO: CUENTA UNICA DEL TESORO/DJBR"/>
    <m/>
    <m/>
    <m/>
    <m/>
    <m/>
    <m/>
    <n v="0"/>
    <n v="51.94"/>
    <s v="NO_CONCILIADO"/>
    <m/>
    <m/>
  </r>
  <r>
    <x v="73"/>
    <m/>
    <x v="73"/>
    <x v="71"/>
    <s v="J05924960002"/>
    <s v="NTE"/>
    <n v="8053968"/>
    <m/>
    <s v="A:00373024101 A: 00373024101 Transferencia de recursos para gastos de funcionamiento del FDI, correspondiente al mes de Marzo 2024, en virtud al Informe MEFP/VTCP/DGPOT/ UPCFTGN/INF/N°29/2024, H.R. 2024-01121-D."/>
    <m/>
    <m/>
    <m/>
    <m/>
    <m/>
    <m/>
    <n v="0"/>
    <n v="839805.71"/>
    <s v="NO_CONCILIADO"/>
    <m/>
    <m/>
  </r>
  <r>
    <x v="73"/>
    <m/>
    <x v="73"/>
    <x v="71"/>
    <s v="J05924970002"/>
    <s v="NTE"/>
    <n v="8053909"/>
    <m/>
    <s v="A:00373024104 A: 00373024104 Transferencia de recursos a favor de las UNIBOL, correspondiente al mes de Marzo 2024, en virtud al Informe MEFP/VTCP/DGPOT/UPCFTGN/INF/N°28/2024, H.R. 2024-01118-D."/>
    <m/>
    <m/>
    <m/>
    <m/>
    <m/>
    <m/>
    <n v="0"/>
    <n v="2799352.37"/>
    <s v="NO_CONCILIADO"/>
    <m/>
    <m/>
  </r>
  <r>
    <x v="73"/>
    <m/>
    <x v="73"/>
    <x v="71"/>
    <s v="J05924980002"/>
    <s v="NTE"/>
    <n v="8054013"/>
    <m/>
    <s v="A:00373024105 A: 00373024105 Transferencia de recursos a requerimiento del Fondo de Desarrollo Indígena s/g CITE: FDI/DGE/EXT/N°0166/2024 y de acuerdo al Informe CITE: MEFP/VTCP/DGPOT/ UPCFTGN/INF/ Nº30/2024 para el Desembolso de recursos al Fondo de Desarrollo Indígena para programa y proyectos de los GAM, (H.R.2024-15759-R)."/>
    <m/>
    <m/>
    <m/>
    <m/>
    <m/>
    <m/>
    <n v="0"/>
    <n v="399393.6"/>
    <s v="NO_CONCILIADO"/>
    <m/>
    <m/>
  </r>
  <r>
    <x v="73"/>
    <m/>
    <x v="73"/>
    <x v="71"/>
    <s v="J05924990002"/>
    <s v="NTE"/>
    <n v="8054037"/>
    <m/>
    <s v="A:00373024108 A: 00373024108 Transferencia de recursos a requerimiento del Fondo de Desarrollo Indígena s/g CITE: FDI/DGE/EXT/N°0166/2024 y de acuerdo al Informe CITE: MEFP/VTCP/DGPOT/ UPCFTGN/INF/ Nº30/2024 para el Desembolso de recursos al Fondo de Desarrollo Indígena para programa y proyectos de los GAM, (H.R.2024-15759-R)."/>
    <m/>
    <m/>
    <m/>
    <m/>
    <m/>
    <m/>
    <n v="0"/>
    <n v="825156.35"/>
    <s v="NO_CONCILIADO"/>
    <m/>
    <m/>
  </r>
  <r>
    <x v="41"/>
    <m/>
    <x v="41"/>
    <x v="71"/>
    <s v="G26610470001"/>
    <s v="CVD"/>
    <n v="2661047"/>
    <m/>
    <s v="COBRO COSTOS DE PAPELERIA POR REGULARIZACION DE TRANSFERENCIA DEL EXTERIOR POR ORDEN DE CONSULADO DE BOLIVIA EN ANTOFAGASTA CHILE REF.: RECAUDACIONES GESTORÍA CONSULAR MARZO 2024 LIB. 00010011102 MIN.RELACIONES EXTERIORES - GESTORIA CONSULAR LEY Nº 3108"/>
    <m/>
    <m/>
    <m/>
    <m/>
    <m/>
    <m/>
    <n v="50"/>
    <n v="0"/>
    <s v="NO_CONCILIADO"/>
    <m/>
    <m/>
  </r>
  <r>
    <x v="41"/>
    <m/>
    <x v="41"/>
    <x v="71"/>
    <s v="G26610490001"/>
    <s v="CVD"/>
    <n v="2661049"/>
    <m/>
    <s v="COBRO COSTOS DE PAPELERIA POR REGULARIZACION DE TRANSFERENCIA DEL EXTERIOR POR ORDEN DE CONSULADO DE BOLIVIA EN VALENCIA ESPAÑA REF.: RECAUDACION GESTORÍA CONSULAR POR EL MES DE MARZO 2024 LIB. 00010011102 MIN.RELACIONES EXTERIORES - GESTORIA CONSULAR LEY Nº 3108"/>
    <m/>
    <m/>
    <m/>
    <m/>
    <m/>
    <m/>
    <n v="50"/>
    <n v="0"/>
    <s v="NO_CONCILIADO"/>
    <m/>
    <m/>
  </r>
  <r>
    <x v="41"/>
    <m/>
    <x v="41"/>
    <x v="71"/>
    <s v="G26610510001"/>
    <s v="CVD"/>
    <n v="2661051"/>
    <m/>
    <s v="COBRO COSTOS DE PAPELERIA POR REGULARIZACION DE TRANSFERENCIA DEL EXTERIOR POR ORDEN DE EMBAJADA DE BOLIVIA EN QUITO ECUADOR REF.: RECAUDACION GESTORÍA CONSULAR POR EL MES DE MARZO 2023 LIB. 00010011102 MIN.RELACIONES EXTERIORES - GESTORIA CONSULAR LEY Nº 3108"/>
    <m/>
    <m/>
    <m/>
    <m/>
    <m/>
    <m/>
    <n v="50"/>
    <n v="0"/>
    <s v="NO_CONCILIADO"/>
    <m/>
    <m/>
  </r>
  <r>
    <x v="41"/>
    <m/>
    <x v="41"/>
    <x v="71"/>
    <s v="G26610530001"/>
    <s v="CVD"/>
    <n v="2661053"/>
    <m/>
    <s v="COBRO COSTOS DE PAPELERIA POR REGULARIZACION DE TRANSFERENCIA DEL EXTERIOR POR ORDEN DE EMBAJADA DE BOLIVIA EN PARIS FRANCIA REF.: RECAUDACION GESTORÍA CONSULAR POR EL MES DE MARZO 2024 LIB. 00010011102 MIN.RELACIONES EXTERIORES - GESTORIA CONSULAR LEY Nº 3108"/>
    <m/>
    <m/>
    <m/>
    <m/>
    <m/>
    <m/>
    <n v="50"/>
    <n v="0"/>
    <s v="NO_CONCILIADO"/>
    <m/>
    <m/>
  </r>
  <r>
    <x v="41"/>
    <m/>
    <x v="41"/>
    <x v="71"/>
    <s v="G26610550001"/>
    <s v="CVD"/>
    <n v="2661055"/>
    <m/>
    <s v="COBRO COSTOS DE PAPELERIA POR REGULARIZACION DE TRANSFERENCIA DEL EXTERIOR POR ORDEN DE EMBAJADA DE BOLIVIA EN MEXICO DF MEXICO REF.: RECAUDACION GESTORÍA CONSULAR POR EL MES DE MARZO 2024 LIB. 00010011102 MIN.RELACIONES EXTERIORES - GESTORIA CONSULAR LEY Nº 3108"/>
    <m/>
    <m/>
    <m/>
    <m/>
    <m/>
    <m/>
    <n v="50"/>
    <n v="0"/>
    <s v="NO_CONCILIADO"/>
    <m/>
    <m/>
  </r>
  <r>
    <x v="41"/>
    <m/>
    <x v="41"/>
    <x v="71"/>
    <s v="G26610570001"/>
    <s v="CVD"/>
    <n v="2661057"/>
    <m/>
    <s v="COBRO COSTOS DE PAPELERIA POR REGULARIZACION DE TRANSFERENCIA DEL EXTERIOR POR ORDEN DE CONSULADO DE BOLIVIA EN MURCIA ESPAÑA REF.: RECAUDACION GESTORÍA CONSULAR POR EL MES DE MARZO 2024 LIB. 00010011102 MIN.RELACIONES EXTERIORES - GESTORIA CONSULAR LEY Nº 3108"/>
    <m/>
    <m/>
    <m/>
    <m/>
    <m/>
    <m/>
    <n v="50"/>
    <n v="0"/>
    <s v="NO_CONCILIADO"/>
    <m/>
    <m/>
  </r>
  <r>
    <x v="41"/>
    <m/>
    <x v="41"/>
    <x v="71"/>
    <s v="G26610590001"/>
    <s v="CVD"/>
    <n v="2661059"/>
    <m/>
    <s v="COBRO COSTOS DE PAPELERIA POR REGULARIZACION DE TRANSFERENCIA DEL EXTERIOR POR ORDEN DE CONSULADO DE BOLIVIA EN MENDOZA, ARGENTINA. REF.: 551931591 (TRN/20240412-00240136) LIB. 00010011102 MIN.RELACIONES EXTERIORES - GESTORIA CONSULAR LEY Nº 3108"/>
    <m/>
    <m/>
    <m/>
    <m/>
    <m/>
    <m/>
    <n v="50"/>
    <n v="0"/>
    <s v="NO_CONCILIADO"/>
    <m/>
    <m/>
  </r>
  <r>
    <x v="41"/>
    <m/>
    <x v="41"/>
    <x v="71"/>
    <s v="G26610610001"/>
    <s v="CVD"/>
    <n v="2661061"/>
    <m/>
    <s v="COBRO COSTOS DE PAPELERIA POR REGULARIZACION DE TRANSFERENCIA DEL EXTERIOR POR ORDEN DE EMBAJADA DE BOLIVIA EN BERLIN ALEMANIA REF.: RECAUDACION GESTORÍA CONSULAR POR EL MES DE MARZO 2024 LIB. 00010011102 MIN.RELACIONES EXTERIORES - GESTORIA CONSULAR LEY Nº 3108"/>
    <m/>
    <m/>
    <m/>
    <m/>
    <m/>
    <m/>
    <n v="50"/>
    <n v="0"/>
    <s v="NO_CONCILIADO"/>
    <m/>
    <m/>
  </r>
  <r>
    <x v="0"/>
    <m/>
    <x v="0"/>
    <x v="71"/>
    <s v="G26618070001"/>
    <s v="CVD"/>
    <n v="2661807"/>
    <m/>
    <s v="COBRO COSTOS DE PAPELERIA SEGUN TRANSFERENCIA DEL EXTERIOR POR ORDEN DE FIDEICOMISO HERCO-CKM (LIMA PERU) REF.: CRED URI EMB 14 YPFB-2024-06 CISTERNAS LIB. 00513062002 YPFB - EXPORTACIÓN DE GLP Y OTROS-BOLIVIANOS"/>
    <m/>
    <m/>
    <m/>
    <m/>
    <m/>
    <m/>
    <n v="50"/>
    <n v="0"/>
    <s v="NO_CONCILIADO"/>
    <m/>
    <m/>
  </r>
  <r>
    <x v="55"/>
    <m/>
    <x v="55"/>
    <x v="71"/>
    <s v="S10901120001"/>
    <s v="COB"/>
    <n v="1090112"/>
    <m/>
    <s v="||COMISION TRANSFERENCIA FDOS.AL EXTERIOR 0,10% S/USD 64.733,53 REEM. GASTOS COMUNICACIÓN BS220.- Y EMISION COMPROBANTE CONTABLE BS50.- REF: PAGO 35 LC I-2022-23 P/C ECEBOL A/F THYSSENKRUPP INDUSTRIAL SOLUTIONS SAU EN COMPLEMENTO A COMPROBANTE S-1090108 DE LA FECHA. LIB:00132032001 ECEBOL - GESTION OPERATIVA REF: COMISIONES PAGO 35 LC I-2022-23."/>
    <m/>
    <m/>
    <m/>
    <m/>
    <m/>
    <m/>
    <n v="714.05"/>
    <n v="0"/>
    <s v="NO_CONCILIADO"/>
    <m/>
    <m/>
  </r>
  <r>
    <x v="61"/>
    <m/>
    <x v="61"/>
    <x v="71"/>
    <s v="S10902010003"/>
    <s v="COB"/>
    <n v="1090201"/>
    <m/>
    <s v="||TRANSFERENCIA DE FONDOS S/G MENSAJES SWIFTS NROS. 5786-5788 DE LA FECHA, EN ATENCION A CORREO ELECTRONICO Y NOTA: DGAC/10571/2024 DE F.14/3/2024 (HRE-TGL-4549) ENVIADO POR LA DIRECCION GENERAL DE AERONAUTICA CIVIL (SECTOR PÚBLICO). DEBITO DE LA LIBRETA 00117012001 DGAC, REPOSICION ÚTILES DE ESCRITORIO."/>
    <m/>
    <m/>
    <m/>
    <m/>
    <m/>
    <m/>
    <n v="50"/>
    <n v="0"/>
    <s v="NO_CONCILIADO"/>
    <m/>
    <m/>
  </r>
  <r>
    <x v="0"/>
    <m/>
    <x v="0"/>
    <x v="71"/>
    <s v="S10901720001"/>
    <s v="COB"/>
    <n v="1090172"/>
    <m/>
    <s v="'COBRO DE'||ÚTILES DE ESCRITORIO POR EL COMPROBANTE N°1090171 SEGÚN NOTA CITE: GAFC-0803/DFC/URTE-0153/2024 DE FECHA 26/03/2024 (HRE-TGL-5158) DE YACIMIENTOS PETROLÍFEROS FISCALES BOLIVIANOS. (SECTOR PÚBLICO). DÉBITO DE LA LIBRETA 00513022001 YPFB - OPERACIONES, REPOSICIÓN DE ÚTILES DE ESCRITORIO."/>
    <m/>
    <m/>
    <m/>
    <m/>
    <m/>
    <m/>
    <n v="50"/>
    <n v="0"/>
    <s v="NO_CONCILIADO"/>
    <m/>
    <m/>
  </r>
  <r>
    <x v="41"/>
    <m/>
    <x v="41"/>
    <x v="71"/>
    <s v="G26619560001"/>
    <s v="CVD"/>
    <n v="2661956"/>
    <m/>
    <s v="COBRO COSTOS DE PAPELERIA SEGUN TRANSFERENCIA DEL EXTERIOR POR ORDEN DE CONSULADO DE BOLIVIA EN CORUMBA BRASIL REF.: RECAUDACIONES GESTORÍA CONSULAR MARZO 2024 LIB. 00010011102 MIN.RELACIONES EXTERIORES - GESTORIA CONSULAR LEY Nº 3108"/>
    <m/>
    <m/>
    <m/>
    <m/>
    <m/>
    <m/>
    <n v="50"/>
    <n v="0"/>
    <s v="NO_CONCILIADO"/>
    <m/>
    <m/>
  </r>
  <r>
    <x v="61"/>
    <m/>
    <x v="61"/>
    <x v="71"/>
    <s v="S10902020003"/>
    <s v="COB"/>
    <n v="1090202"/>
    <m/>
    <s v="||TRANSFERENCIA DE FONDOS S/G MENSAJES SWIFTS NROS. 5798-5799 DE LA FECHA, EN ATENCION A CORREO ELECTRONICO Y NOTA: DGAC/10571/2024 DE F.14/3/2024 (HRE-TGL-4549) ENVIADO POR LA DIRECCION GENERAL DE AERONAUTICA CIVIL (SECTOR PÚBLICO). DEBITO DE LA LIBRETA 00117012001 DGAC, REPOSICION ÚTILES DE ESCRITORIO."/>
    <m/>
    <m/>
    <m/>
    <m/>
    <m/>
    <m/>
    <n v="50"/>
    <n v="0"/>
    <s v="NO_CONCILIADO"/>
    <m/>
    <m/>
  </r>
  <r>
    <x v="13"/>
    <m/>
    <x v="13"/>
    <x v="72"/>
    <s v="O21888260002"/>
    <s v="BOD"/>
    <n v="2188826"/>
    <m/>
    <s v="00046171101 DEPOSITO DE EFECTIVO, DEPOSITANTE: ITTI BOLIVIA S.A., CONCEPTO: PENALIDAD POR FALTA DE NOTIFICACION, CUENTA DE DEPOSITO: CUENTA UNICA DEL TESORO"/>
    <m/>
    <m/>
    <m/>
    <m/>
    <m/>
    <m/>
    <n v="0"/>
    <n v="2000"/>
    <s v="NO_CONCILIADO"/>
    <m/>
    <m/>
  </r>
  <r>
    <x v="2"/>
    <m/>
    <x v="2"/>
    <x v="72"/>
    <s v="O21888370002"/>
    <s v="BOD"/>
    <n v="2188837"/>
    <m/>
    <s v="00099021001 DEPOSITO DE EFECTIVO, DEPOSITANTE: DIPREVCON-MINISTERIO DE GOBIERNO, CONCEPTO: DEVOLUCION DE FONDOS PARA COMPRA DE COMBUSTIBLE, CUENTA DE DEPOSITO: CUENTA UNICA DEL TESORO"/>
    <m/>
    <m/>
    <m/>
    <m/>
    <m/>
    <m/>
    <n v="0"/>
    <n v="5610"/>
    <s v="NO_CONCILIADO"/>
    <m/>
    <m/>
  </r>
  <r>
    <x v="88"/>
    <m/>
    <x v="88"/>
    <x v="72"/>
    <s v="O21888380002"/>
    <s v="BOD"/>
    <n v="2188838"/>
    <m/>
    <s v="00066047003 DEPOSITO DE EFECTIVO, DEPOSITANTE: DAVID A. HERRERA CALDERON, CONCEPTO: COBRO  DE MULTAS POR RETRASO, CUENTA DE DEPOSITO: CUENTA UNICA DEL TESORO"/>
    <m/>
    <m/>
    <m/>
    <m/>
    <m/>
    <m/>
    <n v="0"/>
    <n v="1425.8"/>
    <s v="NO_CONCILIADO"/>
    <m/>
    <m/>
  </r>
  <r>
    <x v="81"/>
    <m/>
    <x v="81"/>
    <x v="72"/>
    <s v="B21888490002"/>
    <s v="BOD"/>
    <n v="2188849"/>
    <m/>
    <s v="00287102001 DEP.DE CHEQ.AJENOS,RET.DE CAM.,CONCEPTO: DEVOLUCION DE PASAJES VENCIDOS DE COLQUE IVETH, CONDORI ROXANA Y AYMURO GUIVER GESTION 2022,DEP.: F.P.S. , PROCEDENCIA: BANCO UNION S.A., CHEQUE: 17845, FECHA DE EMISION:03/04/2024"/>
    <m/>
    <m/>
    <m/>
    <m/>
    <m/>
    <m/>
    <n v="0"/>
    <n v="2589"/>
    <s v="NO_CONCILIADO"/>
    <m/>
    <m/>
  </r>
  <r>
    <x v="81"/>
    <m/>
    <x v="81"/>
    <x v="72"/>
    <s v="B21888500002"/>
    <s v="BOD"/>
    <n v="2188850"/>
    <m/>
    <s v="00287102001 DEP.DE CHEQ.AJENOS,RET.DE CAM.,CONCEPTO: REPOSICION DE CREDENCIAL DE VICTOR HUGO TERAN PERALTA PERSONAL DE PLANTA,DEP.: F.P.S. , PROCEDENCIA: BANCO UNION S.A., CHEQUE: 1794, FECHA DE EMISION:15/04/2024"/>
    <m/>
    <m/>
    <m/>
    <m/>
    <m/>
    <m/>
    <n v="0"/>
    <n v="35"/>
    <s v="NO_CONCILIADO"/>
    <m/>
    <m/>
  </r>
  <r>
    <x v="81"/>
    <m/>
    <x v="81"/>
    <x v="72"/>
    <s v="O21888530002"/>
    <s v="BOD"/>
    <n v="2188853"/>
    <m/>
    <s v="00287102001 DEPOSITO DE EFECTIVO, DEPOSITANTE: IVETH COLQUE ATORA, CONCEPTO: DEVOLUCION DE PASAJE VENCIDO N°9302406008644 DE IVETH COLQUE GESTION 2022, CUENTA DE DEPOSITO: CUENTA UNICA DEL TESORO"/>
    <m/>
    <m/>
    <m/>
    <m/>
    <m/>
    <m/>
    <n v="0"/>
    <n v="399"/>
    <s v="NO_CONCILIADO"/>
    <m/>
    <m/>
  </r>
  <r>
    <x v="71"/>
    <m/>
    <x v="71"/>
    <x v="72"/>
    <s v="B21888540002"/>
    <s v="BOD"/>
    <n v="2188854"/>
    <m/>
    <s v="00578012002 DEP.DE CHEQ.AJENOS,RET.DE CAM.,CONCEPTO: REVERSION,DEP.: BOLIVIANA DE AVIACION , PROCEDENCIA: BANCO UNION S.A., CHEQUE: 17927, FECHA DE EMISION:17/04/2024"/>
    <m/>
    <m/>
    <m/>
    <m/>
    <m/>
    <m/>
    <n v="0"/>
    <n v="8114.22"/>
    <s v="NO_CONCILIADO"/>
    <m/>
    <m/>
  </r>
  <r>
    <x v="3"/>
    <m/>
    <x v="3"/>
    <x v="72"/>
    <s v="O21888630002"/>
    <s v="BOD"/>
    <n v="2188863"/>
    <m/>
    <s v="00099021001 DEPOSITO DE EFECTIVO, DEPOSITANTE: RAA-7 TUMUSLA, CONCEPTO: REVERSION DE SERVICIOS BASICOS ENERGIA ELECTRICA MES DE ENERO/24, CUENTA DE DEPOSITO: CUENTA UNICA DEL TESORO"/>
    <m/>
    <m/>
    <m/>
    <m/>
    <m/>
    <m/>
    <n v="0"/>
    <n v="4.5"/>
    <s v="NO_CONCILIADO"/>
    <m/>
    <m/>
  </r>
  <r>
    <x v="62"/>
    <m/>
    <x v="62"/>
    <x v="72"/>
    <s v="O21888770002"/>
    <s v="BOD"/>
    <n v="2188877"/>
    <m/>
    <s v="00292032001 DEPOSITO DE EFECTIVO, DEPOSITANTE: VIAS - BOLIVIA, CONCEPTO: DEVOLUCION DE IMPORTE EN DEMASIA POR PERCEPCION DE REFRIGERIO DE FECHA 04-05 DE ENERO 2024, CUENTA DE DEPOSITO: CUENTA UNICA DEL TESORO"/>
    <m/>
    <m/>
    <m/>
    <m/>
    <m/>
    <m/>
    <n v="0"/>
    <n v="36"/>
    <s v="NO_CONCILIADO"/>
    <m/>
    <m/>
  </r>
  <r>
    <x v="34"/>
    <m/>
    <x v="34"/>
    <x v="72"/>
    <s v="O21888810002"/>
    <s v="BOD"/>
    <n v="2188881"/>
    <m/>
    <s v="00086011109 DEPOSITO DE EFECTIVO, DEPOSITANTE: EDWIN GONZALO ARIAS MALDONADO, CONCEPTO: REPOSICION DE CREDENCIAL, CUENTA DE DEPOSITO: CUENTA UNICA DEL TESORO"/>
    <m/>
    <m/>
    <m/>
    <m/>
    <m/>
    <m/>
    <n v="0"/>
    <n v="50"/>
    <s v="NO_CONCILIADO"/>
    <m/>
    <m/>
  </r>
  <r>
    <x v="13"/>
    <m/>
    <x v="13"/>
    <x v="72"/>
    <s v="O21888860002"/>
    <s v="BOD"/>
    <n v="2188886"/>
    <m/>
    <s v="00046114201 DEPOSITO DE EFECTIVO, DEPOSITANTE: ANDREA IVON CARLO AYLLON, CONCEPTO: DEVOLUCION DE FONDOS NO EJECUTADOS C-31 DEV 43, CUENTA DE DEPOSITO: CUENTA UNICA DEL TESORO"/>
    <m/>
    <m/>
    <m/>
    <m/>
    <m/>
    <m/>
    <n v="0"/>
    <n v="742"/>
    <s v="NO_CONCILIADO"/>
    <m/>
    <m/>
  </r>
  <r>
    <x v="8"/>
    <m/>
    <x v="8"/>
    <x v="72"/>
    <s v="O21889100002"/>
    <s v="BOD"/>
    <n v="2188910"/>
    <m/>
    <s v="00099021001 DEPOSITO DE EFECTIVO, DEPOSITANTE: LILIANA BEATRIZ VILLARROEL DAVILA, CONCEPTO: DEVOLUCION DE PASAJE AEREO, CUENTA DE DEPOSITO: CUENTA UNICA DEL TESORO/DJBR"/>
    <m/>
    <m/>
    <m/>
    <m/>
    <m/>
    <m/>
    <n v="0"/>
    <n v="349"/>
    <s v="NO_CONCILIADO"/>
    <m/>
    <m/>
  </r>
  <r>
    <x v="65"/>
    <m/>
    <x v="65"/>
    <x v="72"/>
    <s v="O21889120002"/>
    <s v="BOD"/>
    <n v="2188912"/>
    <m/>
    <s v="00670012002 DEPOSITO DE EFECTIVO, DEPOSITANTE: AIDEE MAYA TINTAYA CONDE, CONCEPTO: DEVOLUCION DE VIATICOS (MARCELO MORALES SUAREZ), CUENTA DE DEPOSITO: CUENTA UNICA DEL TESORO"/>
    <m/>
    <m/>
    <m/>
    <m/>
    <m/>
    <m/>
    <n v="0"/>
    <n v="1110"/>
    <s v="NO_CONCILIADO"/>
    <m/>
    <m/>
  </r>
  <r>
    <x v="2"/>
    <m/>
    <x v="2"/>
    <x v="72"/>
    <s v="O21889210002"/>
    <s v="BOD"/>
    <n v="2188921"/>
    <m/>
    <s v="00015011108 DEPOSITO DE EFECTIVO, DEPOSITANTE: ANDREA MIRANDA SOSA CI 7636138 BN, CONCEPTO: DEV POR SERVICIO DE AGUA POTABLE DE LA REGIONAL DE MIGRACION GUAYARAMERIN-BENI EXEDENTE PAGO DIC23, CUENTA DE DEPOSITO: CUENTA UNICA DEL TESORO"/>
    <m/>
    <m/>
    <m/>
    <m/>
    <m/>
    <m/>
    <n v="0"/>
    <n v="31.8"/>
    <s v="NO_CONCILIADO"/>
    <m/>
    <m/>
  </r>
  <r>
    <x v="2"/>
    <m/>
    <x v="2"/>
    <x v="72"/>
    <s v="O21889230002"/>
    <s v="BOD"/>
    <n v="2188923"/>
    <m/>
    <s v="00015011108 DEPOSITO DE EFECTIVO, DEPOSITANTE: ANDREA MIRANDA SOSA CI 7636138 BN, CONCEPTO: DEV SERVICIO DE TELEFONIA LOCAL DE LA DISTRITAL DE MIGRACION TRINIDAD BENI, POR EXCEDENTE DIC 23, CUENTA DE DEPOSITO: CUENTA UNICA DEL TESORO"/>
    <m/>
    <m/>
    <m/>
    <m/>
    <m/>
    <m/>
    <n v="0"/>
    <n v="16.55"/>
    <s v="NO_CONCILIADO"/>
    <m/>
    <m/>
  </r>
  <r>
    <x v="2"/>
    <m/>
    <x v="2"/>
    <x v="72"/>
    <s v="O21889240002"/>
    <s v="BOD"/>
    <n v="2188924"/>
    <m/>
    <s v="00015011108 DEPOSITO DE EFECTIVO, DEPOSITANTE: ANDREA MIRANDA SOSA CI 7636138 BN, CONCEPTO: DEV SERVICIO DE AGUA POTABLE REGIONAL MIGRACION RIBERALTA-BENI EXCEDENTE EN EL PAGO DIC/23, CUENTA DE DEPOSITO: CUENTA UNICA DEL TESORO"/>
    <m/>
    <m/>
    <m/>
    <m/>
    <m/>
    <m/>
    <n v="0"/>
    <n v="23"/>
    <s v="NO_CONCILIADO"/>
    <m/>
    <m/>
  </r>
  <r>
    <x v="78"/>
    <m/>
    <x v="78"/>
    <x v="72"/>
    <s v="Q19935310002"/>
    <s v="CRV"/>
    <n v="1993531"/>
    <m/>
    <s v="NUMERO DE LIBRETA CUT: 03420102001 OPERACIÓN E18 TRANSFERENCIA DEL SISTEMA FINANCIERO POR CUENTA DE TERCEROS A LA CUT TRANSFERENCIA RECURSOS DEL FIDEICOMISO AEVIVIENDA"/>
    <m/>
    <m/>
    <m/>
    <m/>
    <m/>
    <m/>
    <n v="0"/>
    <n v="2235972.91"/>
    <s v="NO_CONCILIADO"/>
    <m/>
    <m/>
  </r>
  <r>
    <x v="88"/>
    <m/>
    <x v="88"/>
    <x v="72"/>
    <s v="J05926230002"/>
    <s v="NTE"/>
    <n v="8066973"/>
    <m/>
    <s v="A:00099021001 TRASFERENCIA DE RECUPERACIONES SEGUN NOTA INTERNA GEF-LCR-DYF-0341-NOT/24 POR CONCEPTO DE PAGO DE INTERES DE ACUERDO A CONTRATO DE FIDEICOMISO &quot;FINANCIAMIENTO DE APOYO A LA REACTIVACION DE LA INVERSION PUBLICA&quot; FIRMADO ENTRE EL MPD Y EL FNDR CORRESPONDIENTE AL GAM MACHACAMARCA"/>
    <m/>
    <m/>
    <m/>
    <m/>
    <m/>
    <m/>
    <n v="0"/>
    <n v="4799.68"/>
    <s v="NO_CONCILIADO"/>
    <m/>
    <m/>
  </r>
  <r>
    <x v="28"/>
    <m/>
    <x v="28"/>
    <x v="72"/>
    <s v="J05926240002"/>
    <s v="NTE"/>
    <n v="8066983"/>
    <m/>
    <s v="A:00862012001 TRASFERENCIA DE RECUPERACIONES SEGUN NOTA INTERNA GEF-LCR-DYF-0341-NOT/24 POR CONCEPTO DE REMUNERACIONES DE ADMINISTRACION QUE CORRESPONDE AL FNDR DE ACUERDO A CONTRATO DE FIDEICOMISO &quot;FINANCIAMIENTO DE APOYO A LA REACTIVACION DE LA INVERSION PUBLICA&quot; CORRESPONDIENTE AL GAM MACHACAMARCA"/>
    <m/>
    <m/>
    <m/>
    <m/>
    <m/>
    <m/>
    <n v="0"/>
    <n v="4799.68"/>
    <s v="NO_CONCILIADO"/>
    <m/>
    <m/>
  </r>
  <r>
    <x v="34"/>
    <m/>
    <x v="34"/>
    <x v="72"/>
    <s v="Q19940940002"/>
    <s v="CRV"/>
    <n v="1994094"/>
    <m/>
    <s v="NUMERO DE LIBRETA CUT: 00086014407 OPERACIÓN E75 TRANSFERENCIA DE LA CUENTA FISCAL BUN A LA CUT EN MN TRANSF.FDOS.AL.BCB.GOBIERNO AUTONOMO MUNICIPAL SAN PABLO DE HUACARETA, CITE:GAMSPH NÂ° 178/2024 CUENTA CUT 3987 LIBRETA NÂ° 00086014407"/>
    <m/>
    <m/>
    <m/>
    <m/>
    <m/>
    <m/>
    <n v="0"/>
    <n v="13035.2"/>
    <s v="NO_CONCILIADO"/>
    <m/>
    <m/>
  </r>
  <r>
    <x v="73"/>
    <m/>
    <x v="73"/>
    <x v="72"/>
    <s v="Q19941080002"/>
    <s v="CRV"/>
    <n v="1994108"/>
    <m/>
    <s v="NUMERO DE LIBRETA CUT: 00373024105 OPERACIÓN E75 TRANSFERENCIA DE LA CUENTA FISCAL BUN A LA CUT EN MN TRANSF.DE FDOS.AL.BCB.GOBIERNO AUTONOMO MUNICIPAL DE TACACOMA CITE: GAMT/RCF/NÂ° 024/2024 CUENTA CUT 3987 LIBRETA NÂ° 00373024105"/>
    <m/>
    <m/>
    <m/>
    <m/>
    <m/>
    <m/>
    <n v="0"/>
    <n v="67726.73"/>
    <s v="NO_CONCILIADO"/>
    <m/>
    <m/>
  </r>
  <r>
    <x v="60"/>
    <m/>
    <x v="60"/>
    <x v="72"/>
    <s v="G26631040003"/>
    <s v="COB"/>
    <n v="2663104"/>
    <m/>
    <s v="TRANSFERENCIA RECIBIDA DEL EXTERIOR SEGÚN MENSAJES SWIFT Nos. 5889-5897 (REM.EXT.) DE FECHA 17-04-2024 POR DESEMBOLSO DE BIRF PRÉSTAMO BIRF 8648-BO 50 LIBRETA N° 00291012002 ABC-RECURSOS PROPIOS REF.: UTILES DE ESCRITORIO"/>
    <m/>
    <m/>
    <m/>
    <m/>
    <m/>
    <m/>
    <n v="50"/>
    <n v="0"/>
    <s v="NO_CONCILIADO"/>
    <m/>
    <m/>
  </r>
  <r>
    <x v="77"/>
    <m/>
    <x v="77"/>
    <x v="72"/>
    <s v="G26636760002"/>
    <s v="CRV"/>
    <n v="2663676"/>
    <m/>
    <s v="TRANSFERENCIA DEL EXTERIOR SEGUN SWIFT NO.5899 DE FECHA 17/04/2024 ORDENANTE: CONSULADO DE BOLIVIA EN CALAMA REF.: SEGIP RECAUDACIONES CI - MARZO 2024 LIB. 00340012005 SEGIP - RECAUDACION EXTERIOR - CEDULAS DE IDENTIDAD"/>
    <m/>
    <m/>
    <m/>
    <m/>
    <m/>
    <m/>
    <n v="0"/>
    <n v="44665.46"/>
    <s v="NO_CONCILIADO"/>
    <m/>
    <m/>
  </r>
  <r>
    <x v="69"/>
    <m/>
    <x v="69"/>
    <x v="72"/>
    <s v="S10902950002"/>
    <s v="CRV"/>
    <n v="1090295"/>
    <m/>
    <s v="||TRANSFERENCIA DE FONDOS S/G. MENSAJES SWIFTS NROS.5895-5898, EN ATENCION A CORREO ELECTRONICO Y NOTA CITE: ABE-DGE 166/2024 DE FECHA 6/3/2024 (HRE-TGL-4111).ENVIADO POR LA AGENCIA BOLIVIANA ESPACIAL. A LA LIBRETA 585012002 ABE - VENTA DE SERVICIOS COMUNICACIÓN; P.CTA. IKO MEDIA GROUP AG."/>
    <m/>
    <m/>
    <m/>
    <m/>
    <m/>
    <m/>
    <n v="0"/>
    <n v="68428.5"/>
    <s v="NO_CONCILIADO"/>
    <m/>
    <m/>
  </r>
  <r>
    <x v="77"/>
    <m/>
    <x v="77"/>
    <x v="72"/>
    <s v="G26636770001"/>
    <s v="CVD"/>
    <n v="2663677"/>
    <m/>
    <s v="COBRO COSTOS DE PAPELERIA SEGUN TRANSFERENCIA DEL EXTERIOR POR ORDEN DE CONSULADO DE BOLIVIA EN CALAMA REF.: SEGIP RECAUDACIONES CI - MARZO 2024 LIB. 00340012003 RECAUDACION EXTRANJERIA - C.I. -L.C."/>
    <m/>
    <m/>
    <m/>
    <m/>
    <m/>
    <m/>
    <n v="50"/>
    <n v="0"/>
    <s v="NO_CONCILIADO"/>
    <m/>
    <m/>
  </r>
  <r>
    <x v="61"/>
    <m/>
    <x v="61"/>
    <x v="72"/>
    <s v="S10903050003"/>
    <s v="COB"/>
    <n v="1090305"/>
    <m/>
    <s v="||TRANSFERENCIA DE FONDOS SEGÚN MENSAJE SWIFT N°5861 DE LA FECHA , CORREO ELECTRÓNICO Y NOTA CITE: DGAC/10571/2024 (HRE-TGL-4549) DE FECHA 14/03/2024 DE LA DIRECCIÓN GENERAL DE AERONÁUTICA CIVIL. (SECTOR PÚBLICO). DÉBITO DE LA LIBRETA 00117012001 DGAC, REPOSICIÓN DE ÚTILES DE ESCRITORIO."/>
    <m/>
    <m/>
    <m/>
    <m/>
    <m/>
    <m/>
    <n v="50"/>
    <n v="0"/>
    <s v="NO_CONCILIADO"/>
    <m/>
    <m/>
  </r>
  <r>
    <x v="0"/>
    <m/>
    <x v="0"/>
    <x v="72"/>
    <s v="S10903130001"/>
    <s v="COB"/>
    <n v="1090313"/>
    <m/>
    <s v="'COBRO DE'||ÚTILES DE ESCRITORIO POR EL COMPROBANTE NRO. 1090311 DE LA FECHA, S/G. NOTA CITE GAFC-0803/DFC/URTE-0153/2024 DE FECHA 26/03/2024 (HRE-TGL-5158) ENVIADA POR YACIMIENTOS PETROLIFEROS FISCALES BOLIVIANOS. DÉBITO DE LA LIBRETA 00513022001 YPFB  OPERACIONES ."/>
    <m/>
    <m/>
    <m/>
    <m/>
    <m/>
    <m/>
    <n v="50"/>
    <n v="0"/>
    <s v="NO_CONCILIADO"/>
    <m/>
    <m/>
  </r>
  <r>
    <x v="62"/>
    <m/>
    <x v="62"/>
    <x v="73"/>
    <s v="O21891030002"/>
    <s v="BOD"/>
    <n v="2189103"/>
    <m/>
    <s v="00292032001 DEPOSITO DE EFECTIVO, DEPOSITANTE: ANDRES DAVID CAERO RIOS, CONCEPTO: PAGO DE VIATICOS EN DEMASIA, CUENTA DE DEPOSITO: CUENTA UNICA DEL TESORO"/>
    <m/>
    <m/>
    <m/>
    <m/>
    <m/>
    <m/>
    <n v="0"/>
    <n v="155.82"/>
    <s v="NO_CONCILIADO"/>
    <m/>
    <m/>
  </r>
  <r>
    <x v="44"/>
    <m/>
    <x v="44"/>
    <x v="73"/>
    <s v="O21891230002"/>
    <s v="BOD"/>
    <n v="2189123"/>
    <m/>
    <s v="00041031107 DEPOSITO DE EFECTIVO, DEPOSITANTE: ROMER DIDIER LARICO LAURA-IBMETRO, CONCEPTO: PERDIDA DE CREDENCIAL ABRIL 2024, CUENTA DE DEPOSITO: CUENTA UNICA DEL TESORO"/>
    <m/>
    <m/>
    <m/>
    <m/>
    <m/>
    <m/>
    <n v="0"/>
    <n v="100"/>
    <s v="NO_CONCILIADO"/>
    <m/>
    <m/>
  </r>
  <r>
    <x v="44"/>
    <m/>
    <x v="44"/>
    <x v="73"/>
    <s v="O21891250002"/>
    <s v="BOD"/>
    <n v="2189125"/>
    <m/>
    <s v="00041031107 DEPOSITO DE EFECTIVO, DEPOSITANTE: ROMER DIDIER LARICO LAURA-IBMETRO, CONCEPTO: DEVOLUCION GASTOS DE PASAJE TERRESTRE, CUENTA DE DEPOSITO: CUENTA UNICA DEL TESORO"/>
    <m/>
    <m/>
    <m/>
    <m/>
    <m/>
    <m/>
    <n v="0"/>
    <n v="20"/>
    <s v="NO_CONCILIADO"/>
    <m/>
    <m/>
  </r>
  <r>
    <x v="3"/>
    <m/>
    <x v="3"/>
    <x v="73"/>
    <s v="B21891280002"/>
    <s v="BOD"/>
    <n v="2189128"/>
    <m/>
    <s v="00224012007 DEP.DE CHEQ.AJENOS,RET.DE CAM.,CONCEPTO: TRASPASO DE FONDOS PARA EFECTUAR PAGOS DE GASTOS CORRIENTES DE LAS ACTIVIDADES DE PRODUCCION Y COMER,DEP.: INSUMOS BOLIVIA , PROCEDENCIA: BANCO UNION S.A., CHEQUE: 2290, FECHA DE EMISION:15/04/2024"/>
    <m/>
    <m/>
    <m/>
    <m/>
    <m/>
    <m/>
    <n v="0"/>
    <n v="2000000"/>
    <s v="NO_CONCILIADO"/>
    <m/>
    <m/>
  </r>
  <r>
    <x v="3"/>
    <m/>
    <x v="3"/>
    <x v="73"/>
    <s v="B21891290002"/>
    <s v="BOD"/>
    <n v="2189129"/>
    <m/>
    <s v="00224012002 DEP.DE CHEQ.AJENOS,RET.DE CAM.,CONCEPTO: TRANSPASO DE FONDOS PARA EFECTUAR PAGOS DE GASTOS CORRIENTES DE LAS ACTIVIDADES DE PRODUCCION Y COME,DEP.: INSUMOS BOLIVIA , PROCEDENCIA: BANCO UNION S.A., CHEQUE: 3399, FECHA DE EMISION:15/04/2024"/>
    <m/>
    <m/>
    <m/>
    <m/>
    <m/>
    <m/>
    <n v="0"/>
    <n v="1500000"/>
    <s v="NO_CONCILIADO"/>
    <m/>
    <m/>
  </r>
  <r>
    <x v="92"/>
    <m/>
    <x v="92"/>
    <x v="73"/>
    <s v="O21891300002"/>
    <s v="BOD"/>
    <n v="2189130"/>
    <m/>
    <s v="00599012001 DEPOSITO DE EFECTIVO, DEPOSITANTE: EBA, CONCEPTO: DEVOLUCION DE RECURSOS NO UTILIZADOS JOSE MIGUEL ROLLANO TORREZ C-N°597, CUENTA DE DEPOSITO: CUENTA UNICA DEL TESORO"/>
    <m/>
    <m/>
    <m/>
    <m/>
    <m/>
    <m/>
    <n v="0"/>
    <n v="715.95"/>
    <s v="NO_CONCILIADO"/>
    <m/>
    <m/>
  </r>
  <r>
    <x v="93"/>
    <m/>
    <x v="93"/>
    <x v="73"/>
    <s v="B21891400002"/>
    <s v="BOD"/>
    <n v="2189140"/>
    <m/>
    <s v="00253014107 DEP.DE CHEQ.AJENOS,RET.DE CAM.,CONCEPTO: DEP. G.A.M. SAN PEDRO DE BUENA 20% G/INV.EJE/PROY. &quot;CONST. ALCAN. SANITARIO SAN PEDRO DE BUENA,DEP.: G.A.M. SAN PEDRO DE BUENA , PROCEDENCIA: BANCO UNION S.A., CHEQUE: 1790, FECHA DE EMISION:17/04/2024"/>
    <m/>
    <m/>
    <m/>
    <m/>
    <m/>
    <m/>
    <n v="0"/>
    <n v="327933.83"/>
    <s v="NO_CONCILIADO"/>
    <m/>
    <m/>
  </r>
  <r>
    <x v="93"/>
    <m/>
    <x v="93"/>
    <x v="73"/>
    <s v="B21891410002"/>
    <s v="BOD"/>
    <n v="2189141"/>
    <m/>
    <s v="00253014114 DEP.DE CHEQ.AJENOS,RET.DE CAM.,CONCEPTO: DEP. G.A.M. AGUSTIN G/INV.EJE/PROY. &quot;MEJORAMIENTO SIST. DE AGUA POTABLE ALOTA&quot;,DEP.: G.A.M. AGUSTIN , PROCEDENCIA: BANCO UNION S.A., CHEQUE: 1791, FECHA DE EMISION:17/04/2024"/>
    <m/>
    <m/>
    <m/>
    <m/>
    <m/>
    <m/>
    <n v="0"/>
    <n v="38430"/>
    <s v="NO_CONCILIADO"/>
    <m/>
    <m/>
  </r>
  <r>
    <x v="21"/>
    <m/>
    <x v="21"/>
    <x v="73"/>
    <s v="O21891620002"/>
    <s v="BOD"/>
    <n v="2189162"/>
    <m/>
    <s v="00099021001 DEPOSITO DE EFECTIVO, DEPOSITANTE: CLAUDIA JANETH LIMACHI NINA, CONCEPTO: DEVOLUCION DE BECA DE ESTUDIO CONTRATO DGESU-009/2017 DE EX BECARIA CLAUDIA JANETH LIMACHI NINA, CUENTA DE DEPOSITO: CUENTA UNICA DEL TESORO"/>
    <m/>
    <m/>
    <m/>
    <m/>
    <m/>
    <m/>
    <n v="0"/>
    <n v="7000"/>
    <s v="NO_CONCILIADO"/>
    <m/>
    <m/>
  </r>
  <r>
    <x v="8"/>
    <m/>
    <x v="8"/>
    <x v="73"/>
    <s v="O21891640002"/>
    <s v="BOD"/>
    <n v="2189164"/>
    <m/>
    <s v="00099021001 DEPOSITO DE EFECTIVO, DEPOSITANTE: CARLOS RICHARD CHOQUE FORONDA, CONCEPTO: FACTURA NAABOL, CUENTA DE DEPOSITO: CUENTA UNICA DEL TESORO/DJBR"/>
    <m/>
    <m/>
    <m/>
    <m/>
    <m/>
    <m/>
    <n v="0"/>
    <n v="15"/>
    <s v="NO_CONCILIADO"/>
    <m/>
    <m/>
  </r>
  <r>
    <x v="13"/>
    <m/>
    <x v="13"/>
    <x v="73"/>
    <s v="O21891670002"/>
    <s v="BOD"/>
    <n v="2189167"/>
    <m/>
    <s v="00046171101 DEPOSITO DE EFECTIVO, DEPOSITANTE: ESBAFOX SRL, CONCEPTO: QUINTA CUOTA PLAN DE PAGOS SANCION PECUNARIA FALTA REGENTE FARMCEUTICO RES. ADM. N°S/224, CUENTA DE DEPOSITO: CUENTA UNICA DEL TESORO"/>
    <m/>
    <m/>
    <m/>
    <m/>
    <m/>
    <m/>
    <n v="0"/>
    <n v="500"/>
    <s v="NO_CONCILIADO"/>
    <m/>
    <m/>
  </r>
  <r>
    <x v="4"/>
    <m/>
    <x v="4"/>
    <x v="73"/>
    <s v="O21891950002"/>
    <s v="BOD"/>
    <n v="2189195"/>
    <m/>
    <s v="00206012001 DEPOSITO DE EFECTIVO, DEPOSITANTE: INSTITUTO NACIONAL DE ESTADISTICA, CONCEPTO: DEPÓSITO POR VENTA DE LA OFICINA CENTRAL LA PAZ DE FECHA 17/04/2024, CUENTA DE DEPOSITO: CUENTA UNICA DEL TESORO"/>
    <m/>
    <m/>
    <m/>
    <m/>
    <m/>
    <m/>
    <n v="0"/>
    <n v="69"/>
    <s v="NO_CONCILIADO"/>
    <m/>
    <m/>
  </r>
  <r>
    <x v="9"/>
    <m/>
    <x v="9"/>
    <x v="73"/>
    <s v="G26643890003"/>
    <s v="COB"/>
    <n v="18566"/>
    <m/>
    <s v="PAGO A BID PRÉSTAMO 2908/BL-BO VCTO. 18-04-2024 POR CUENTA DE TGN, SEGÚN NOTA MEFP/VTCP/DGCP/UODP/No 119/2024 DE 15-04-2024, NTI. 018566 VALOR 18-04-2024 CAPITAL USD 721.951,51 INTERESES USD 587.422,03 CTA. 3987 CUENTA UNICA DEL TESORO LIB. 00099021001 REF.: COMISIONES BANCARIAS"/>
    <m/>
    <m/>
    <m/>
    <m/>
    <m/>
    <m/>
    <n v="6557.6"/>
    <n v="0"/>
    <s v="NO_CONCILIADO"/>
    <m/>
    <m/>
  </r>
  <r>
    <x v="9"/>
    <m/>
    <x v="9"/>
    <x v="73"/>
    <s v="G26643900003"/>
    <s v="COB"/>
    <n v="18533"/>
    <m/>
    <s v="PAGO A BID PRÉSTAMO 2908/BL-BO VCTO. 18-04-2024 POR CUENTA DE TGN, SEGÚN NOTA MEFP/VTCP/DGCP/UODP/ No 119/2024 DE 15-04-2024, NTI. 018533 VALOR 18-04-2024 INTERESES USD 10.842,81 CTA. 3987 CUENTA UNICA DEL TESORO LIB. 00099021001 REF.: COMISIONES BANCARIAS"/>
    <m/>
    <m/>
    <m/>
    <m/>
    <m/>
    <m/>
    <n v="322.07"/>
    <n v="0"/>
    <s v="NO_CONCILIADO"/>
    <m/>
    <m/>
  </r>
  <r>
    <x v="0"/>
    <m/>
    <x v="0"/>
    <x v="73"/>
    <s v="G26645590001"/>
    <s v="CVD"/>
    <n v="2664559"/>
    <m/>
    <s v="COBRO COSTOS DE PAPELERIA SEGUN TRANSFERENCIA DEL EXTERIOR POR ORDEN DE MGAS COMERCIALIZADORA DE GAS (BRAZIL RIO DE JANEIRO) REF.: CRED INV PPA MCI 15/24 FECHA VALOR 17/04/2024 LIB. 00513012007 YPFB - RECURSOS NACIONALIZACIÓN"/>
    <m/>
    <m/>
    <m/>
    <m/>
    <m/>
    <m/>
    <n v="50"/>
    <n v="0"/>
    <s v="NO_CONCILIADO"/>
    <m/>
    <m/>
  </r>
  <r>
    <x v="19"/>
    <m/>
    <x v="19"/>
    <x v="73"/>
    <s v="G26651670003"/>
    <s v="COB"/>
    <n v="2665167"/>
    <m/>
    <s v="TRANSFERENCIA RECIBIDA DEL EXTERIOR SEGÚN MENSAJES SWIFT Nos. 5939-5937 (REM.EXT.) DE FECHA 18-04-2024 POR DESEMBOLSO DE FIDA PRÉSTAMO 2000004132 6,ADVANCE, 01 JAN 2024 - 31 JAN 2024 LIBRETA N° 00047377001 MDRyT - BS - APROCAM - ACCESOS RURAL - FIDA REF.: UTILES DE ESCRITORIO"/>
    <m/>
    <m/>
    <m/>
    <m/>
    <m/>
    <m/>
    <n v="50"/>
    <n v="0"/>
    <s v="NO_CONCILIADO"/>
    <m/>
    <m/>
  </r>
  <r>
    <x v="61"/>
    <m/>
    <x v="61"/>
    <x v="73"/>
    <s v="S10904090003"/>
    <s v="COB"/>
    <n v="1090409"/>
    <m/>
    <s v="||TRANSFERENCIA DE FONDOS S/G. MENSAJES SWIFT NROS. 5913 Y 5912 DE LA FECHA, Y NOTA REMITIDA POR LA DIRECCIÓN GENERAL DE AERONAUTICA CIVIL CITE: DGAC/10571/2024 DE FECHA 14/03/2024 (HRE-TGL-4549) (SECTOR PÚBLICO). DÉBITO DE LA LIBRETA 00117012001 DGAC, REPOSICIÓN ÚTILES DE ESCRITORIO."/>
    <m/>
    <m/>
    <m/>
    <m/>
    <m/>
    <m/>
    <n v="50"/>
    <n v="0"/>
    <s v="NO_CONCILIADO"/>
    <m/>
    <m/>
  </r>
  <r>
    <x v="61"/>
    <m/>
    <x v="61"/>
    <x v="73"/>
    <s v="S10904210003"/>
    <s v="COB"/>
    <n v="1090421"/>
    <m/>
    <s v="||TRANSFERENCIA DE FONDOS S/G MENSAJE SWIFT NRO. 5923 DE LA FECHA Y NOTA CITE DGAC/10571/2024 DE F.14.03.2024 (HRE-TGL-4549) DE LA DIRECCION GENERAL DE AERONAUTICA CIVIL (SECTOR PÚBLICO). DEBITO DE LA LIBRETA 00117012001 DGAC, REPOSICIÓN DE ÚTILES DE ESCRITORIO."/>
    <m/>
    <m/>
    <m/>
    <m/>
    <m/>
    <m/>
    <n v="50"/>
    <n v="0"/>
    <s v="NO_CONCILIADO"/>
    <m/>
    <m/>
  </r>
  <r>
    <x v="0"/>
    <m/>
    <x v="0"/>
    <x v="73"/>
    <s v="S10904260001"/>
    <s v="COB"/>
    <n v="1090426"/>
    <m/>
    <s v="'COBRO DE'||ÚTILES DE ESCRITORIO POR EL COMPROBANTE NRO.1090423 DE LA FECHA, CORREO ELECTRONICO DE LA FECHA Y NOTA CITE GAFC-0803/DFC/URTE-0153/2024 DEL 26.03.2024 ENVIADOS POR YACIMIENTOS PETROLIFEROS FISCALES BOLIVIANOS DEBITO DE LA LIBRETA 00513022001 YPFB  OPERACIONES"/>
    <m/>
    <m/>
    <m/>
    <m/>
    <m/>
    <m/>
    <n v="50"/>
    <n v="0"/>
    <s v="NO_CONCILIADO"/>
    <m/>
    <m/>
  </r>
  <r>
    <x v="61"/>
    <m/>
    <x v="61"/>
    <x v="73"/>
    <s v="S10904310003"/>
    <s v="COB"/>
    <n v="1090431"/>
    <m/>
    <s v="||TRANSFERENCIA DE FONDOS S/G. MENSAJE SWIFT NRO. 5991 DE LA FECHA, Y NOTA REMITIDA POR LA DIRECCIÓN GENERAL DE AERONAUTICA CIVIL CITE: DGAC/10571/2024 DE FECHA 14/03/2024 (HRE-TGL-4549) (SECTOR PÚBLICO). DÉBITO DE LA LIBRETA 00117012001 DGAC, REPOSICIÓN ÚTILES DE ESCRITORIO."/>
    <m/>
    <m/>
    <m/>
    <m/>
    <m/>
    <m/>
    <n v="50"/>
    <n v="0"/>
    <s v="NO_CONCILIADO"/>
    <m/>
    <m/>
  </r>
  <r>
    <x v="61"/>
    <m/>
    <x v="61"/>
    <x v="73"/>
    <s v="S10904500003"/>
    <s v="COB"/>
    <n v="1090450"/>
    <m/>
    <s v="||REGULARIZACIÓN DE NUESTRA OPERACIÓN N°1089192 DE FECHA 9/04/2024 SEGÚN NOTAS DGAC-2097/2024 (HRE-TSO-548) ENVIADO POR LA DGAC Y CAR/DGE-UNC N°0070/2024 (HRE-TSO-547) (ORIGINAL CURSA EN COMP. N° 1090449) ENV. POR NAABOL. (SECTOR PÚBLICO). DEBITO DE LA LIBRETA 00117012001 DGAC, REPOSICIÓN DE ÚTILES DE ESCRITORIO."/>
    <m/>
    <m/>
    <m/>
    <m/>
    <m/>
    <m/>
    <n v="50"/>
    <n v="0"/>
    <s v="NO_CONCILIADO"/>
    <m/>
    <m/>
  </r>
  <r>
    <x v="3"/>
    <m/>
    <x v="3"/>
    <x v="74"/>
    <s v="O21893530002"/>
    <s v="BOD"/>
    <n v="2189353"/>
    <m/>
    <s v="00099021001 DEPOSITO DE EFECTIVO, DEPOSITANTE: WENDY MARIN MENDOZA, CONCEPTO: DEVOLUCION, CUENTA DE DEPOSITO: CUENTA UNICA DEL TESORO"/>
    <m/>
    <m/>
    <m/>
    <m/>
    <m/>
    <m/>
    <n v="0"/>
    <n v="550"/>
    <s v="NO_CONCILIADO"/>
    <m/>
    <m/>
  </r>
  <r>
    <x v="13"/>
    <m/>
    <x v="13"/>
    <x v="74"/>
    <s v="O21893580002"/>
    <s v="BOD"/>
    <n v="2189358"/>
    <m/>
    <s v="00046114201 DEPOSITO DE EFECTIVO, DEPOSITANTE: DOLLYS ANA SACACA BAÑOS, CONCEPTO: DEVOLUCION DE FONDOS NO EJECUTADOS N°FR 1 N° SOL GTO FR 26 N° OPERACION 1, CUENTA DE DEPOSITO: CUENTA UNICA DEL TESORO"/>
    <m/>
    <m/>
    <m/>
    <m/>
    <m/>
    <m/>
    <n v="0"/>
    <n v="74.8"/>
    <s v="NO_CONCILIADO"/>
    <m/>
    <m/>
  </r>
  <r>
    <x v="39"/>
    <m/>
    <x v="39"/>
    <x v="74"/>
    <s v="B21893780002"/>
    <s v="BOD"/>
    <n v="2189378"/>
    <m/>
    <s v="00099021001 DEP.DE CHEQ.AJENOS,RET.DE CAM.,CONCEPTO: DEVOLUCION PLANILLA DE INCAPACIDADES CAJA CORDES,DEP.: SEDES COCHABAMBA , PROCEDENCIA: BANCO UNION S.A., CHEQUE: 35976, FECHA DE EMISION:26/03/2024"/>
    <m/>
    <m/>
    <m/>
    <m/>
    <m/>
    <m/>
    <n v="0"/>
    <n v="26391.41"/>
    <s v="NO_CONCILIADO"/>
    <m/>
    <m/>
  </r>
  <r>
    <x v="20"/>
    <m/>
    <x v="20"/>
    <x v="74"/>
    <s v="O21893790002"/>
    <s v="BOD"/>
    <n v="2189379"/>
    <m/>
    <s v="00099021001 DEPOSITO DE EFECTIVO, DEPOSITANTE: GROVER ANTONIO FLORES ARANIBAR, CONCEPTO: CONVENIO DOBLE PERCEPCION - SENASIR, CUENTA DE DEPOSITO: CUENTA UNICA DEL TESORO"/>
    <m/>
    <m/>
    <m/>
    <m/>
    <m/>
    <m/>
    <n v="0"/>
    <n v="1000"/>
    <s v="NO_CONCILIADO"/>
    <m/>
    <m/>
  </r>
  <r>
    <x v="59"/>
    <m/>
    <x v="59"/>
    <x v="74"/>
    <s v="O21893830002"/>
    <s v="BOD"/>
    <n v="2189383"/>
    <m/>
    <s v="00283012003 DEPOSITO DE EFECTIVO, DEPOSITANTE: ADUANA NACIONAL, CONCEPTO: DEVOLUCION VIATICO EDDY RODRIGO HUANCA CHIPANA PIA 2DA MAY/23 POTOSI, CUENTA DE DEPOSITO: CUENTA UNICA DEL TESORO"/>
    <m/>
    <m/>
    <m/>
    <m/>
    <m/>
    <m/>
    <n v="0"/>
    <n v="1500"/>
    <s v="NO_CONCILIADO"/>
    <m/>
    <m/>
  </r>
  <r>
    <x v="76"/>
    <m/>
    <x v="76"/>
    <x v="74"/>
    <s v="O21893970002"/>
    <s v="BOD"/>
    <n v="2189397"/>
    <m/>
    <s v="00099021001 DEPOSITO DE EFECTIVO, DEPOSITANTE: RODRIGO CHAVARRIA HERRERA, CONCEPTO: DEVOLUCION DE PAGO EN DEMASIA, REFRIGERIOS MES DE FEBRERO/24 PERSONAL MOPSV, CUENTA DE DEPOSITO: CUENTA UNICA DEL TESORO"/>
    <m/>
    <m/>
    <m/>
    <m/>
    <m/>
    <m/>
    <n v="0"/>
    <n v="18"/>
    <s v="NO_CONCILIADO"/>
    <m/>
    <m/>
  </r>
  <r>
    <x v="3"/>
    <m/>
    <x v="3"/>
    <x v="74"/>
    <s v="B21893990002"/>
    <s v="BOD"/>
    <n v="2189399"/>
    <m/>
    <s v="00099021001 DEP.DE CHEQ.AJENOS,RET.DE CAM.,CONCEPTO: YESSICA MATILDE ESPINDOLA GARECA,DEP.: BANCO UNION S.A. , PROCEDENCIA: BANCO UNION S.A., CHEQUE: 202466, FECHA DE EMISION:19/04/2024"/>
    <m/>
    <m/>
    <m/>
    <m/>
    <m/>
    <m/>
    <n v="0"/>
    <n v="4099"/>
    <s v="NO_CONCILIADO"/>
    <m/>
    <m/>
  </r>
  <r>
    <x v="3"/>
    <m/>
    <x v="3"/>
    <x v="74"/>
    <s v="B21894020002"/>
    <s v="BOD"/>
    <n v="2189402"/>
    <m/>
    <s v="00099021001 DEP.DE CHEQ.AJENOS,RET.DE CAM.,CONCEPTO: DAVID CONTRERAS RODRIGUEZ,DEP.: BANCO UNION S.A. , PROCEDENCIA: BANCO UNION S.A., CHEQUE: 202467, FECHA DE EMISION:19/04/2024"/>
    <m/>
    <m/>
    <m/>
    <m/>
    <m/>
    <m/>
    <n v="0"/>
    <n v="4955.24"/>
    <s v="NO_CONCILIADO"/>
    <m/>
    <m/>
  </r>
  <r>
    <x v="3"/>
    <m/>
    <x v="3"/>
    <x v="74"/>
    <s v="B21894030002"/>
    <s v="BOD"/>
    <n v="2189403"/>
    <m/>
    <s v="00099021001 DEP.DE CHEQ.AJENOS,RET.DE CAM.,CONCEPTO: DAVID CONTRERAS RODRIGUEZ,DEP.: BANCO UNION S.A. , PROCEDENCIA: BANCO UNION S.A., CHEQUE: 202468, FECHA DE EMISION:19/04/2024"/>
    <m/>
    <m/>
    <m/>
    <m/>
    <m/>
    <m/>
    <n v="0"/>
    <n v="4955.24"/>
    <s v="NO_CONCILIADO"/>
    <m/>
    <m/>
  </r>
  <r>
    <x v="13"/>
    <m/>
    <x v="13"/>
    <x v="74"/>
    <s v="B21894170002"/>
    <s v="BOD"/>
    <n v="2189417"/>
    <m/>
    <s v="00046171101 DEP.DE CHEQ.AJENOS,RET.DE CAM.,CONCEPTO: A.G.E.M.E.D.,DEP.: CAJA PETROLERA DE SALUD OFICINA CENTRAL , PROCEDENCIA: BANCO UNION S.A., CHEQUE: 21683, FECHA DE EMISION:19/04/2024"/>
    <m/>
    <m/>
    <m/>
    <m/>
    <m/>
    <m/>
    <n v="0"/>
    <n v="12302.78"/>
    <s v="NO_CONCILIADO"/>
    <m/>
    <m/>
  </r>
  <r>
    <x v="25"/>
    <m/>
    <x v="25"/>
    <x v="74"/>
    <s v="B21894180002"/>
    <s v="BOD"/>
    <n v="2189418"/>
    <m/>
    <s v="00597019202 DEP.DE CHEQ.AJENOS,RET.DE CAM.,CONCEPTO: YACIMIENTOS DE LITIOS BOLIVIANOS,DEP.: CAJA PETROLERA DE SALUD OFICINA CENTRAL , PROCEDENCIA: BANCO UNION S.A., CHEQUE: 21701, FECHA DE EMISION:19/04/2024"/>
    <m/>
    <m/>
    <m/>
    <m/>
    <m/>
    <m/>
    <n v="0"/>
    <n v="9479.2199999999993"/>
    <s v="NO_CONCILIADO"/>
    <m/>
    <m/>
  </r>
  <r>
    <x v="94"/>
    <m/>
    <x v="94"/>
    <x v="74"/>
    <s v="B21894190002"/>
    <s v="BOD"/>
    <n v="2189419"/>
    <m/>
    <s v="00294014101 DEP.DE CHEQ.AJENOS,RET.DE CAM.,CONCEPTO: UNIBOL AYMARA TUPAK KATARI,DEP.: CAJA PETROLERA DE SALUD OFICINA CENTRAL , PROCEDENCIA: BANCO UNION S.A., CHEQUE: 21700, FECHA DE EMISION:19/04/2024"/>
    <m/>
    <m/>
    <m/>
    <m/>
    <m/>
    <m/>
    <n v="0"/>
    <n v="1200"/>
    <s v="NO_CONCILIADO"/>
    <m/>
    <m/>
  </r>
  <r>
    <x v="13"/>
    <m/>
    <x v="13"/>
    <x v="74"/>
    <s v="B21894210002"/>
    <s v="BOD"/>
    <n v="2189421"/>
    <m/>
    <s v="00046171101 DEP.DE CHEQ.AJENOS,RET.DE CAM.,CONCEPTO: A.G.E.M.E.D.,DEP.: CAJA PETROLERA DE SALUD OFICINA CENTRAL , PROCEDENCIA: BANCO UNION S.A., CHEQUE: 21698, FECHA DE EMISION:19/04/2024"/>
    <m/>
    <m/>
    <m/>
    <m/>
    <m/>
    <m/>
    <n v="0"/>
    <n v="16968.7"/>
    <s v="NO_CONCILIADO"/>
    <m/>
    <m/>
  </r>
  <r>
    <x v="12"/>
    <m/>
    <x v="12"/>
    <x v="74"/>
    <s v="B21894230002"/>
    <s v="BOD"/>
    <n v="2189423"/>
    <m/>
    <s v="00099021001 DEP.DE CHEQ.AJENOS,RET.DE CAM.,CONCEPTO: HONORABLE CAMARA DE DIPUTADOS,DEP.: CAJA PETROLERA DE SALUD OFICINA CENTRAL , PROCEDENCIA: BANCO UNION S.A., CHEQUE: 21697, FECHA DE EMISION:19/04/2024"/>
    <m/>
    <m/>
    <m/>
    <m/>
    <m/>
    <m/>
    <n v="0"/>
    <n v="16724.849999999999"/>
    <s v="NO_CONCILIADO"/>
    <m/>
    <m/>
  </r>
  <r>
    <x v="42"/>
    <m/>
    <x v="42"/>
    <x v="74"/>
    <s v="B21894240002"/>
    <s v="BOD"/>
    <n v="2189424"/>
    <m/>
    <s v="00099021001 DEP.DE CHEQ.AJENOS,RET.DE CAM.,CONCEPTO: AUTORIDAD DE IMPUGNACION TRIBUTARIA,DEP.: CAJA PETROLERA DE SALUD OFICINA CENTRAL , PROCEDENCIA: BANCO UNION S.A., CHEQUE: 21696, FECHA DE EMISION:19/04/2024"/>
    <m/>
    <m/>
    <m/>
    <m/>
    <m/>
    <m/>
    <n v="0"/>
    <n v="6570.57"/>
    <s v="NO_CONCILIADO"/>
    <m/>
    <m/>
  </r>
  <r>
    <x v="30"/>
    <m/>
    <x v="30"/>
    <x v="74"/>
    <s v="B21894250002"/>
    <s v="BOD"/>
    <n v="2189425"/>
    <m/>
    <s v="00099021001 DEP.DE CHEQ.AJENOS,RET.DE CAM.,CONCEPTO: A.A.P.S.,DEP.: CAJA PETROLERA DE SALUD OFICINA CENTRAL , PROCEDENCIA: BANCO UNION S.A., CHEQUE: 21695, FECHA DE EMISION:19/04/2024"/>
    <m/>
    <m/>
    <m/>
    <m/>
    <m/>
    <m/>
    <n v="0"/>
    <n v="1081.5"/>
    <s v="NO_CONCILIADO"/>
    <m/>
    <m/>
  </r>
  <r>
    <x v="19"/>
    <m/>
    <x v="19"/>
    <x v="74"/>
    <s v="B21894260002"/>
    <s v="BOD"/>
    <n v="2189426"/>
    <m/>
    <s v="00099021001 DEP.DE CHEQ.AJENOS,RET.DE CAM.,CONCEPTO: INSTITUCION PUBLICA DESCONCENTRADA SOBERANIA ALIMENTARIA,DEP.: CAJA PETROLERA DE SALUD OFICINA CENTRAL , PROCEDENCIA: BANCO UNION S.A., CHEQUE: 21694, FECHA DE EMISION:19/04/2024"/>
    <m/>
    <m/>
    <m/>
    <m/>
    <m/>
    <m/>
    <n v="0"/>
    <n v="4875.6000000000004"/>
    <s v="NO_CONCILIADO"/>
    <m/>
    <m/>
  </r>
  <r>
    <x v="80"/>
    <m/>
    <x v="80"/>
    <x v="74"/>
    <s v="B21894280002"/>
    <s v="BOD"/>
    <n v="2189428"/>
    <m/>
    <s v="00155012001 DEP.DE CHEQ.AJENOS,RET.DE CAM.,CONCEPTO: DIRNOPLU,DEP.: CAJA PETROLERA DE SALUD OFICINA CENTRAL , PROCEDENCIA: BANCO UNION S.A., CHEQUE: 21693, FECHA DE EMISION:19/04/2024"/>
    <m/>
    <m/>
    <m/>
    <m/>
    <m/>
    <m/>
    <n v="0"/>
    <n v="1160"/>
    <s v="NO_CONCILIADO"/>
    <m/>
    <m/>
  </r>
  <r>
    <x v="84"/>
    <m/>
    <x v="84"/>
    <x v="74"/>
    <s v="B21894290002"/>
    <s v="BOD"/>
    <n v="2189429"/>
    <m/>
    <s v="00389022001 DEP.DE CHEQ.AJENOS,RET.DE CAM.,CONCEPTO: DESCUENTO POR LICENCIAS SIN GOCE DE HABER REG LA PAZ,DEP.: NAABOL/LA PAZ , PROCEDENCIA: BANCO UNION S.A., CHEQUE: 590, FECHA DE EMISION:18/04/2024"/>
    <m/>
    <m/>
    <m/>
    <m/>
    <m/>
    <m/>
    <n v="0"/>
    <n v="515.47"/>
    <s v="NO_CONCILIADO"/>
    <m/>
    <m/>
  </r>
  <r>
    <x v="19"/>
    <m/>
    <x v="19"/>
    <x v="74"/>
    <s v="B21894300002"/>
    <s v="BOD"/>
    <n v="2189430"/>
    <m/>
    <s v="00047081101 DEP.DE CHEQ.AJENOS,RET.DE CAM.,CONCEPTO: SENASAG,DEP.: CAJA PETROLERA DE SALUD OFICINA CENTRAL , PROCEDENCIA: BANCO UNION S.A., CHEQUE: 21692, FECHA DE EMISION:19/04/2024"/>
    <m/>
    <m/>
    <m/>
    <m/>
    <m/>
    <m/>
    <n v="0"/>
    <n v="51767.64"/>
    <s v="NO_CONCILIADO"/>
    <m/>
    <m/>
  </r>
  <r>
    <x v="73"/>
    <m/>
    <x v="73"/>
    <x v="74"/>
    <s v="B21894310002"/>
    <s v="BOD"/>
    <n v="2189431"/>
    <m/>
    <s v="00373024101 DEP.DE CHEQ.AJENOS,RET.DE CAM.,CONCEPTO: FONDO DE DESARROLLO INDIGENA,DEP.: CAJA PETROLERA DE SALUD OFICINA CENTRAL , PROCEDENCIA: BANCO UNION S.A., CHEQUE: 21691, FECHA DE EMISION:19/04/2024"/>
    <m/>
    <m/>
    <m/>
    <m/>
    <m/>
    <m/>
    <n v="0"/>
    <n v="4880.28"/>
    <s v="NO_CONCILIADO"/>
    <m/>
    <m/>
  </r>
  <r>
    <x v="84"/>
    <m/>
    <x v="84"/>
    <x v="74"/>
    <s v="B21894320002"/>
    <s v="BOD"/>
    <n v="2189432"/>
    <m/>
    <s v="00389032001 DEP.DE CHEQ.AJENOS,RET.DE CAM.,CONCEPTO: DESCUENTO POR LICENCIAS SIN GOCE DE HABER REG COCHABAMBA,DEP.: NAABOL/COCHABAMBA , PROCEDENCIA: BANCO UNION S.A., CHEQUE: 588, FECHA DE EMISION:18/04/2024"/>
    <m/>
    <m/>
    <m/>
    <m/>
    <m/>
    <m/>
    <n v="0"/>
    <n v="1960.53"/>
    <s v="NO_CONCILIADO"/>
    <m/>
    <m/>
  </r>
  <r>
    <x v="28"/>
    <m/>
    <x v="28"/>
    <x v="74"/>
    <s v="B21894340002"/>
    <s v="BOD"/>
    <n v="2189434"/>
    <m/>
    <s v="00862012001 DEP.DE CHEQ.AJENOS,RET.DE CAM.,CONCEPTO: F.N.D.R.,DEP.: CAJA PETROLERA DE SALUD OFICINA CENTRAL , PROCEDENCIA: BANCO UNION S.A., CHEQUE: 21690, FECHA DE EMISION:19/04/2024"/>
    <m/>
    <m/>
    <m/>
    <m/>
    <m/>
    <m/>
    <n v="0"/>
    <n v="13113.99"/>
    <s v="NO_CONCILIADO"/>
    <m/>
    <m/>
  </r>
  <r>
    <x v="31"/>
    <m/>
    <x v="31"/>
    <x v="74"/>
    <s v="B21894350002"/>
    <s v="BOD"/>
    <n v="2189435"/>
    <m/>
    <s v="00099021001 DEP.DE CHEQ.AJENOS,RET.DE CAM.,CONCEPTO: A.G.E.T.I.C.,DEP.: CAJA PETROLERA DE SALUD OFICINA CENTRAL , PROCEDENCIA: BANCO UNION S.A., CHEQUE: 21689, FECHA DE EMISION:19/04/2024"/>
    <m/>
    <m/>
    <m/>
    <m/>
    <m/>
    <m/>
    <n v="0"/>
    <n v="7170"/>
    <s v="NO_CONCILIADO"/>
    <m/>
    <m/>
  </r>
  <r>
    <x v="84"/>
    <m/>
    <x v="84"/>
    <x v="74"/>
    <s v="B21894360002"/>
    <s v="BOD"/>
    <n v="2189436"/>
    <m/>
    <s v="00389012001 DEP.DE CHEQ.AJENOS,RET.DE CAM.,CONCEPTO: DESCUENTO POR LICENCIAS SIN GOCE DE HABER OFICINA CENTRAL,DEP.: NAABOL/CENTRAL , PROCEDENCIA: BANCO UNION S.A., CHEQUE: 589, FECHA DE EMISION:18/04/2024"/>
    <m/>
    <m/>
    <m/>
    <m/>
    <m/>
    <m/>
    <n v="0"/>
    <n v="2155.2399999999998"/>
    <s v="NO_CONCILIADO"/>
    <m/>
    <m/>
  </r>
  <r>
    <x v="53"/>
    <m/>
    <x v="53"/>
    <x v="74"/>
    <s v="B21894370002"/>
    <s v="BOD"/>
    <n v="2189437"/>
    <m/>
    <s v="00099021001 DEP.DE CHEQ.AJENOS,RET.DE CAM.,CONCEPTO: MINISTERIO DE HIDROCARBUROS,DEP.: CAJA PETROLERA DE SALUD OFICINA CENTRAL , PROCEDENCIA: BANCO UNION S.A., CHEQUE: 21688, FECHA DE EMISION:19/04/2024"/>
    <m/>
    <m/>
    <m/>
    <m/>
    <m/>
    <m/>
    <n v="0"/>
    <n v="7601.8"/>
    <s v="NO_CONCILIADO"/>
    <m/>
    <m/>
  </r>
  <r>
    <x v="95"/>
    <m/>
    <x v="95"/>
    <x v="74"/>
    <s v="B21894390002"/>
    <s v="BOD"/>
    <n v="2189439"/>
    <m/>
    <s v="00099021001 DEP.DE CHEQ.AJENOS,RET.DE CAM.,CONCEPTO: O.F.E.P.,DEP.: CAJA PETROLERA DE SALUD OFICINA CENTRAL , PROCEDENCIA: BANCO UNION S.A., CHEQUE: 21686, FECHA DE EMISION:19/04/2024"/>
    <m/>
    <m/>
    <m/>
    <m/>
    <m/>
    <m/>
    <n v="0"/>
    <n v="329.08"/>
    <s v="NO_CONCILIADO"/>
    <m/>
    <m/>
  </r>
  <r>
    <x v="84"/>
    <m/>
    <x v="84"/>
    <x v="74"/>
    <s v="B21894400002"/>
    <s v="BOD"/>
    <n v="2189440"/>
    <m/>
    <s v="00389042001 DEP.DE CHEQ.AJENOS,RET.DE CAM.,CONCEPTO: DESCUENTO POR LICENCIAS SIN GOCE DE HABER REG SANTA CRUZ,DEP.: NAABOL/SANTA CRUZ , PROCEDENCIA: BANCO UNION S.A., CHEQUE: 587, FECHA DE EMISION:18/04/2024"/>
    <m/>
    <m/>
    <m/>
    <m/>
    <m/>
    <m/>
    <n v="0"/>
    <n v="11955.04"/>
    <s v="NO_CONCILIADO"/>
    <m/>
    <m/>
  </r>
  <r>
    <x v="12"/>
    <m/>
    <x v="12"/>
    <x v="74"/>
    <s v="B21894410002"/>
    <s v="BOD"/>
    <n v="2189441"/>
    <m/>
    <s v="00099021001 DEP.DE CHEQ.AJENOS,RET.DE CAM.,CONCEPTO: HONORABLE CAMARA DE DIPUTADOS,DEP.: CAJA PETROLERA DE SALUD OFICINA CENTRAL , PROCEDENCIA: BANCO UNION S.A., CHEQUE: 21667, FECHA DE EMISION:19/04/2024"/>
    <m/>
    <m/>
    <m/>
    <m/>
    <m/>
    <m/>
    <n v="0"/>
    <n v="16251.32"/>
    <s v="NO_CONCILIADO"/>
    <m/>
    <m/>
  </r>
  <r>
    <x v="19"/>
    <m/>
    <x v="19"/>
    <x v="74"/>
    <s v="B21894420002"/>
    <s v="BOD"/>
    <n v="2189442"/>
    <m/>
    <s v="00047081101 DEP.DE CHEQ.AJENOS,RET.DE CAM.,CONCEPTO: S.E.N.A.S.A.G.,DEP.: CAJA PETROLERA DE SALUD OFICINA CENTRAL , PROCEDENCIA: BANCO UNION S.A., CHEQUE: 21666, FECHA DE EMISION:19/04/2024"/>
    <m/>
    <m/>
    <m/>
    <m/>
    <m/>
    <m/>
    <n v="0"/>
    <n v="27993.7"/>
    <s v="NO_CONCILIADO"/>
    <m/>
    <m/>
  </r>
  <r>
    <x v="84"/>
    <m/>
    <x v="84"/>
    <x v="74"/>
    <s v="B21894430002"/>
    <s v="BOD"/>
    <n v="2189443"/>
    <m/>
    <s v="00389032001 DEP.DE CHEQ.AJENOS,RET.DE CAM.,CONCEPTO: DESCUENTO POR LICENCIAS SIN GOCE DE HABER REG COCHABAMBA,DEP.: NAABOL/COCHABAMBA , PROCEDENCIA: BANCO UNION S.A., CHEQUE: 585, FECHA DE EMISION:18/04/2024"/>
    <m/>
    <m/>
    <m/>
    <m/>
    <m/>
    <m/>
    <n v="0"/>
    <n v="4032.72"/>
    <s v="NO_CONCILIADO"/>
    <m/>
    <m/>
  </r>
  <r>
    <x v="94"/>
    <m/>
    <x v="94"/>
    <x v="74"/>
    <s v="B21894440002"/>
    <s v="BOD"/>
    <n v="2189444"/>
    <m/>
    <s v="00294014101 DEP.DE CHEQ.AJENOS,RET.DE CAM.,CONCEPTO: UNIVERSIDAD INDIGENA BOLIVIANA (TUPAK KATARI),DEP.: CAJA PETROLERA DE SALUD OFICINA CENTRAL , PROCEDENCIA: BANCO UNION S.A., CHEQUE: 21680, FECHA DE EMISION:19/04/2024"/>
    <m/>
    <m/>
    <m/>
    <m/>
    <m/>
    <m/>
    <n v="0"/>
    <n v="1520"/>
    <s v="NO_CONCILIADO"/>
    <m/>
    <m/>
  </r>
  <r>
    <x v="84"/>
    <m/>
    <x v="84"/>
    <x v="74"/>
    <s v="B21894460002"/>
    <s v="BOD"/>
    <n v="2189446"/>
    <m/>
    <s v="00389022001 DEP.DE CHEQ.AJENOS,RET.DE CAM.,CONCEPTO: DESCUENTO POR LICENCIAS SIN GOCE DE HABER REG LA PAZ,DEP.: NAABOL/LA PAZ , PROCEDENCIA: BANCO UNION S.A., CHEQUE: 584, FECHA DE EMISION:18/04/2024"/>
    <m/>
    <m/>
    <m/>
    <m/>
    <m/>
    <m/>
    <n v="0"/>
    <n v="13213.66"/>
    <s v="NO_CONCILIADO"/>
    <m/>
    <m/>
  </r>
  <r>
    <x v="80"/>
    <m/>
    <x v="80"/>
    <x v="74"/>
    <s v="B21894470002"/>
    <s v="BOD"/>
    <n v="2189447"/>
    <m/>
    <s v="00155012001 DEP.DE CHEQ.AJENOS,RET.DE CAM.,CONCEPTO: D.I.R.N.O.P.L.U.,DEP.: CAJA PETROLERA DE SALUD OFICINA CENTRAL , PROCEDENCIA: BANCO UNION S.A., CHEQUE: 21681, FECHA DE EMISION:19/04/2024"/>
    <m/>
    <m/>
    <m/>
    <m/>
    <m/>
    <m/>
    <n v="0"/>
    <n v="6000"/>
    <s v="NO_CONCILIADO"/>
    <m/>
    <m/>
  </r>
  <r>
    <x v="28"/>
    <m/>
    <x v="28"/>
    <x v="74"/>
    <s v="B21894490002"/>
    <s v="BOD"/>
    <n v="2189449"/>
    <m/>
    <s v="00862012001 DEP.DE CHEQ.AJENOS,RET.DE CAM.,CONCEPTO: F.N.D.R.,DEP.: CAJA PETROLERA DE SALUD OFICINA CENTRAL , PROCEDENCIA: BANCO UNION S.A., CHEQUE: 21682, FECHA DE EMISION:19/04/2024"/>
    <m/>
    <m/>
    <m/>
    <m/>
    <m/>
    <m/>
    <n v="0"/>
    <n v="13113.99"/>
    <s v="NO_CONCILIADO"/>
    <m/>
    <m/>
  </r>
  <r>
    <x v="84"/>
    <m/>
    <x v="84"/>
    <x v="74"/>
    <s v="B21894500002"/>
    <s v="BOD"/>
    <n v="2189450"/>
    <m/>
    <s v="00389012001 DEP.DE CHEQ.AJENOS,RET.DE CAM.,CONCEPTO: DESCUENTO POR LICENCIAS SIN GOCE DE HABER OFICINA CENTRAL DIC,DEP.: NAABOL/CENTRAL , PROCEDENCIA: BANCO UNION S.A., CHEQUE: 583, FECHA DE EMISION:18/04/2024"/>
    <m/>
    <m/>
    <m/>
    <m/>
    <m/>
    <m/>
    <n v="0"/>
    <n v="8969.42"/>
    <s v="NO_CONCILIADO"/>
    <m/>
    <m/>
  </r>
  <r>
    <x v="96"/>
    <m/>
    <x v="96"/>
    <x v="74"/>
    <s v="B21894510002"/>
    <s v="BOD"/>
    <n v="2189451"/>
    <m/>
    <s v="00099021001 DEP.DE CHEQ.AJENOS,RET.DE CAM.,CONCEPTO: S.E.P.M.U.D.,DEP.: CAJA PETROLERA DE SALUD OFICINA CENTRAL , PROCEDENCIA: BANCO UNION S.A., CHEQUE: 21710, FECHA DE EMISION:19/04/2024"/>
    <m/>
    <m/>
    <m/>
    <m/>
    <m/>
    <m/>
    <n v="0"/>
    <n v="476.49"/>
    <s v="NO_CONCILIADO"/>
    <m/>
    <m/>
  </r>
  <r>
    <x v="25"/>
    <m/>
    <x v="25"/>
    <x v="74"/>
    <s v="B21894520002"/>
    <s v="BOD"/>
    <n v="2189452"/>
    <m/>
    <s v="00597019202 DEP.DE CHEQ.AJENOS,RET.DE CAM.,CONCEPTO: YACIMIENTOS DE LITIOS BOLIVIANOS,DEP.: CAJA PETROLERA DE SALUD OFICINA CENTRAL , PROCEDENCIA: BANCO UNION S.A., CHEQUE: 21684, FECHA DE EMISION:19/04/2024"/>
    <m/>
    <m/>
    <m/>
    <m/>
    <m/>
    <m/>
    <n v="0"/>
    <n v="14823.93"/>
    <s v="NO_CONCILIADO"/>
    <m/>
    <m/>
  </r>
  <r>
    <x v="97"/>
    <m/>
    <x v="97"/>
    <x v="74"/>
    <s v="B21894540002"/>
    <s v="BOD"/>
    <n v="2189454"/>
    <m/>
    <s v="00385014201 DEP.DE CHEQ.AJENOS,RET.DE CAM.,CONCEPTO: A.S.U.S.S.,DEP.: CAJA PETROLERA DE SALUD OFICINA CENTRAL , PROCEDENCIA: BANCO UNION S.A., CHEQUE: 21669, FECHA DE EMISION:19/04/2024"/>
    <m/>
    <m/>
    <m/>
    <m/>
    <m/>
    <m/>
    <n v="0"/>
    <n v="823.76"/>
    <s v="NO_CONCILIADO"/>
    <m/>
    <m/>
  </r>
  <r>
    <x v="54"/>
    <m/>
    <x v="54"/>
    <x v="74"/>
    <s v="B21894570002"/>
    <s v="BOD"/>
    <n v="2189457"/>
    <m/>
    <s v="00099021001 DEP.DE CHEQ.AJENOS,RET.DE CAM.,CONCEPTO: A.E.M.P.,DEP.: CAJA PETROLERA DE SALUD OFICINA CENTRAL , PROCEDENCIA: BANCO UNION S.A., CHEQUE: 21671, FECHA DE EMISION:19/04/2024"/>
    <m/>
    <m/>
    <m/>
    <m/>
    <m/>
    <m/>
    <n v="0"/>
    <n v="4851.3"/>
    <s v="NO_CONCILIADO"/>
    <m/>
    <m/>
  </r>
  <r>
    <x v="31"/>
    <m/>
    <x v="31"/>
    <x v="74"/>
    <s v="B21894600002"/>
    <s v="BOD"/>
    <n v="2189460"/>
    <m/>
    <s v="00099021001 DEP.DE CHEQ.AJENOS,RET.DE CAM.,CONCEPTO: A.G.E.T.I.C.,DEP.: CAJA PETROLERA DE SALUD OFICINA CENTRAL , PROCEDENCIA: BANCO UNION S.A., CHEQUE: 21670, FECHA DE EMISION:19/04/2024"/>
    <m/>
    <m/>
    <m/>
    <m/>
    <m/>
    <m/>
    <n v="0"/>
    <n v="4302"/>
    <s v="NO_CONCILIADO"/>
    <m/>
    <m/>
  </r>
  <r>
    <x v="12"/>
    <m/>
    <x v="12"/>
    <x v="74"/>
    <s v="B21894610002"/>
    <s v="BOD"/>
    <n v="2189461"/>
    <m/>
    <s v="00099021001 DEP.DE CHEQ.AJENOS,RET.DE CAM.,CONCEPTO: HONORABLE CAMARA DE SENADORES,DEP.: CAJA PETROLERA DE SALUD OFICINA CENTRAL , PROCEDENCIA: BANCO UNION S.A., CHEQUE: 21672, FECHA DE EMISION:19/04/2024"/>
    <m/>
    <m/>
    <m/>
    <m/>
    <m/>
    <m/>
    <n v="0"/>
    <n v="582.75"/>
    <s v="NO_CONCILIADO"/>
    <m/>
    <m/>
  </r>
  <r>
    <x v="42"/>
    <m/>
    <x v="42"/>
    <x v="74"/>
    <s v="B21894640002"/>
    <s v="BOD"/>
    <n v="2189464"/>
    <m/>
    <s v="00099021001 DEP.DE CHEQ.AJENOS,RET.DE CAM.,CONCEPTO: AUTORIDAD DE IMPUGNACION TRIBUTARIA,DEP.: CAJA PETROLERA DE SALUD OFICINA CENTRAL , PROCEDENCIA: BANCO UNION S.A., CHEQUE: 21675, FECHA DE EMISION:19/04/2024"/>
    <m/>
    <m/>
    <m/>
    <m/>
    <m/>
    <m/>
    <n v="0"/>
    <n v="1885.61"/>
    <s v="NO_CONCILIADO"/>
    <m/>
    <m/>
  </r>
  <r>
    <x v="95"/>
    <m/>
    <x v="95"/>
    <x v="74"/>
    <s v="B21894660002"/>
    <s v="BOD"/>
    <n v="2189466"/>
    <m/>
    <s v="00099021001 DEP.DE CHEQ.AJENOS,RET.DE CAM.,CONCEPTO: O.F.E.P.,DEP.: CAJA PETROLERA DE SALUD OFICINA CENTRAL , PROCEDENCIA: BANCO UNION S.A., CHEQUE: 21677, FECHA DE EMISION:19/04/2024"/>
    <m/>
    <m/>
    <m/>
    <m/>
    <m/>
    <m/>
    <n v="0"/>
    <n v="329.08"/>
    <s v="NO_CONCILIADO"/>
    <m/>
    <m/>
  </r>
  <r>
    <x v="73"/>
    <m/>
    <x v="73"/>
    <x v="74"/>
    <s v="B21894670002"/>
    <s v="BOD"/>
    <n v="2189467"/>
    <m/>
    <s v="00373024101 DEP.DE CHEQ.AJENOS,RET.DE CAM.,CONCEPTO: FONDO DESARROLLO INDIGENA,DEP.: CAJA PETROLERA DE SALUD OFICINA CENTRAL , PROCEDENCIA: BANCO UNION S.A., CHEQUE: 21678, FECHA DE EMISION:19/04/2024"/>
    <m/>
    <m/>
    <m/>
    <m/>
    <m/>
    <m/>
    <n v="0"/>
    <n v="7906.37"/>
    <s v="NO_CONCILIADO"/>
    <m/>
    <m/>
  </r>
  <r>
    <x v="79"/>
    <m/>
    <x v="79"/>
    <x v="74"/>
    <s v="O21894690002"/>
    <s v="BOD"/>
    <n v="2189469"/>
    <m/>
    <s v="00099021001 DEPOSITO DE EFECTIVO, DEPOSITANTE: INGRID PATRICIA GUZMAN FERNANDEZ, CONCEPTO: PAGO DE SERVICIO DE AGUA POTABLE OFICINAS PRONASSLE LA PAZ, CUENTA DE DEPOSITO: CUENTA UNICA DEL TESORO/DJBR"/>
    <m/>
    <m/>
    <m/>
    <m/>
    <m/>
    <m/>
    <n v="0"/>
    <n v="51.18"/>
    <s v="NO_CONCILIADO"/>
    <m/>
    <m/>
  </r>
  <r>
    <x v="13"/>
    <m/>
    <x v="13"/>
    <x v="74"/>
    <s v="O21894760002"/>
    <s v="BOD"/>
    <n v="2189476"/>
    <m/>
    <s v="00046171101 DEPOSITO DE EFECTIVO, DEPOSITANTE: SIMEDICAST DISTRIBUIDORA DE MEDICAMENTOS SRL, CONCEPTO: MULTA POR FALTA DE REGENTE Y REINSCRIPCION R.A. S/50 SANCION JURIDICA, CUENTA DE DEPOSITO: CUENTA UNICA DEL TESORO"/>
    <m/>
    <m/>
    <m/>
    <m/>
    <m/>
    <m/>
    <n v="0"/>
    <n v="1334"/>
    <s v="NO_CONCILIADO"/>
    <m/>
    <m/>
  </r>
  <r>
    <x v="8"/>
    <m/>
    <x v="8"/>
    <x v="74"/>
    <s v="O21894770002"/>
    <s v="BOD"/>
    <n v="2189477"/>
    <m/>
    <s v="00099021001 DEPOSITO DE EFECTIVO, DEPOSITANTE: ASFI/ EDUARDO A. APAZA GIRONDA, CONCEPTO: DEVOLUCION DEL PASAJE AEREO - BILLETE ELECTRONICO N° 9306076521315 EMITIDO EL 19/01/2024, CUENTA DE DEPOSITO: CUENTA UNICA DEL TESORO"/>
    <m/>
    <m/>
    <m/>
    <m/>
    <m/>
    <m/>
    <n v="0"/>
    <n v="1313"/>
    <s v="NO_CONCILIADO"/>
    <m/>
    <m/>
  </r>
  <r>
    <x v="78"/>
    <m/>
    <x v="78"/>
    <x v="74"/>
    <s v="B21894780002"/>
    <s v="BOD"/>
    <n v="2189478"/>
    <m/>
    <s v="00342012001 DEP.DE CHEQ.AJENOS,RET.DE CAM.,CONCEPTO: EJECUCION DE GARANTIA DE SERIEDAD DE PROPUESTA N°218331 ORURO,DEP.: AGENCIA ESTATAL DE VIVIENDA , PROCEDENCIA: BANCO UNION S.A., CHEQUE: 567, FECHA DE EMISION:09/04/2024"/>
    <m/>
    <m/>
    <m/>
    <m/>
    <m/>
    <m/>
    <n v="0"/>
    <n v="13945.25"/>
    <s v="NO_CONCILIADO"/>
    <m/>
    <m/>
  </r>
  <r>
    <x v="78"/>
    <m/>
    <x v="78"/>
    <x v="74"/>
    <s v="B21894820002"/>
    <s v="BOD"/>
    <n v="2189482"/>
    <m/>
    <s v="00342012001 DEP.DE CHEQ.AJENOS,RET.DE CAM.,CONCEPTO: DEVOLUCION DE PAGO EN DEMASIA DE UN DIA DE VACACION R39,DEP.: AGENCIA ESTATAL DE VIVIENDA , PROCEDENCIA: BANCO UNION S.A., CHEQUE: 566, FECHA DE EMISION:08/04/2024"/>
    <m/>
    <m/>
    <m/>
    <m/>
    <m/>
    <m/>
    <n v="0"/>
    <n v="436.23"/>
    <s v="NO_CONCILIADO"/>
    <m/>
    <m/>
  </r>
  <r>
    <x v="78"/>
    <m/>
    <x v="78"/>
    <x v="74"/>
    <s v="B21894850002"/>
    <s v="BOD"/>
    <n v="2189485"/>
    <m/>
    <s v="00342012001 DEP.DE CHEQ.AJENOS,RET.DE CAM.,CONCEPTO: DEVOLUCION POR FALTA DE COBRO DE MULTAS POR INCUMPLIMIENTO R22,DEP.: AGENCIA ESTATAL DE VIVIENDA , PROCEDENCIA: BANCO UNION S.A., CHEQUE: 570, FECHA DE EMISION:10/04/2024"/>
    <m/>
    <m/>
    <m/>
    <m/>
    <m/>
    <m/>
    <n v="0"/>
    <n v="750"/>
    <s v="NO_CONCILIADO"/>
    <m/>
    <m/>
  </r>
  <r>
    <x v="21"/>
    <m/>
    <x v="21"/>
    <x v="74"/>
    <s v="O21895020002"/>
    <s v="BOD"/>
    <n v="2189502"/>
    <m/>
    <s v="00016011101 DEPOSITO DE EFECTIVO, DEPOSITANTE: GINELBA JANISSE MIRONES VIDAL, CONCEPTO: SALON AVELINO SIÑANI, CUENTA DE DEPOSITO: CUENTA UNICA DEL TESORO"/>
    <m/>
    <m/>
    <m/>
    <m/>
    <m/>
    <m/>
    <n v="0"/>
    <n v="2500"/>
    <s v="NO_CONCILIADO"/>
    <m/>
    <m/>
  </r>
  <r>
    <x v="13"/>
    <m/>
    <x v="13"/>
    <x v="74"/>
    <s v="O21895030002"/>
    <s v="BOD"/>
    <n v="2189503"/>
    <m/>
    <s v="00046171101 DEPOSITO DE EFECTIVO, DEPOSITANTE: IMPLAMED SRL, CONCEPTO: SANCION AGEMED, CUENTA DE DEPOSITO: CUENTA UNICA DEL TESORO"/>
    <m/>
    <m/>
    <m/>
    <m/>
    <m/>
    <m/>
    <n v="0"/>
    <n v="5000"/>
    <s v="NO_CONCILIADO"/>
    <m/>
    <m/>
  </r>
  <r>
    <x v="56"/>
    <m/>
    <x v="56"/>
    <x v="74"/>
    <s v="O21895180002"/>
    <s v="BOD"/>
    <n v="2189518"/>
    <m/>
    <s v="00099021001 DEPOSITO DE EFECTIVO, DEPOSITANTE: PFEO-QUILO ROCABADO RAUL E., CONCEPTO: POR DEVOLUCION PAGO REALIZADO POR ERROR DEL PFEO MES DE MARZO 2024 C31 N°30, CUENTA DE DEPOSITO: CUENTA UNICA DEL TESORO"/>
    <m/>
    <m/>
    <m/>
    <m/>
    <m/>
    <m/>
    <n v="0"/>
    <n v="5679"/>
    <s v="NO_CONCILIADO"/>
    <m/>
    <m/>
  </r>
  <r>
    <x v="92"/>
    <m/>
    <x v="92"/>
    <x v="74"/>
    <s v="O21895570002"/>
    <s v="BOD"/>
    <n v="2189557"/>
    <m/>
    <s v="00599042002 DEPOSITO DE EFECTIVO, DEPOSITANTE: EMPRESA BOLIVIANA DE ALIMENTOS Y DERIVADOS EBA, CONCEPTO: DEVOLUCION FONDOS EN AVANCE PARA CAPACITACIONES MUNICIPIOS CHUQUISACA RECURSOS NO UTILIZADOS, CUENTA DE DEPOSITO: CUENTA UNICA DEL TESORO"/>
    <m/>
    <m/>
    <m/>
    <m/>
    <m/>
    <m/>
    <n v="0"/>
    <n v="9000"/>
    <s v="NO_CONCILIADO"/>
    <m/>
    <m/>
  </r>
  <r>
    <x v="12"/>
    <m/>
    <x v="12"/>
    <x v="74"/>
    <s v="O21895650002"/>
    <s v="BOD"/>
    <n v="2189565"/>
    <m/>
    <s v="00099021001 DEPOSITO DE EFECTIVO, DEPOSITANTE: LUZ NOEMY CESPEDES CHOQUE, CONCEPTO: PAGO DE CREDITO DE CHIP CORPORATIVO QUE PASÓ A SER CHIP PERSONAL, CUENTA DE DEPOSITO: CUENTA UNICA DEL TESORO/DJBR"/>
    <m/>
    <m/>
    <m/>
    <m/>
    <m/>
    <m/>
    <n v="0"/>
    <n v="90"/>
    <s v="NO_CONCILIADO"/>
    <m/>
    <m/>
  </r>
  <r>
    <x v="6"/>
    <m/>
    <x v="6"/>
    <x v="74"/>
    <s v="Q19958050002"/>
    <s v="CRV"/>
    <n v="1995805"/>
    <m/>
    <s v="NUMERO DE LIBRETA CUT: 00099021001 OPERACIÓN E75 TRANSFERENCIA DE LA CUENTA FISCAL BUN A LA CUT EN MN TRANSF.FDOS.AL.BCB.GOBIERNO AUTONOMO MUNICIPAL DE BOLPEBRA CITE: GAM/MAE/MMR/NÂ° 038 CUENTA CUT 3987 LIBRETA NÂ° 00099021001"/>
    <m/>
    <m/>
    <m/>
    <m/>
    <m/>
    <m/>
    <n v="0"/>
    <n v="318685.49"/>
    <s v="NO_CONCILIADO"/>
    <m/>
    <m/>
  </r>
  <r>
    <x v="34"/>
    <m/>
    <x v="34"/>
    <x v="74"/>
    <s v="Q19958060002"/>
    <s v="CRV"/>
    <n v="1995806"/>
    <m/>
    <s v="NUMERO DE LIBRETA CUT: 00086014407 OPERACIÓN E75 TRANSFERENCIA DE LA CUENTA FISCAL BUN A LA CUT EN MN TRANSF.FDOS.AL.BCB.GOBIERNO AUTONOMO MUNICIPAL DE BOLPEBRA CITE: GAM/MAE/MMR/NÂ° 037 CUENTA CUT 3987 LIBRETA NÂ° 00086014407"/>
    <m/>
    <m/>
    <m/>
    <m/>
    <m/>
    <m/>
    <n v="0"/>
    <n v="11764.03"/>
    <s v="NO_CONCILIADO"/>
    <m/>
    <m/>
  </r>
  <r>
    <x v="34"/>
    <m/>
    <x v="34"/>
    <x v="74"/>
    <s v="Q19958420002"/>
    <s v="CRV"/>
    <n v="1995842"/>
    <m/>
    <s v="NUMERO DE LIBRETA CUT: 00086014407 OPERACIÓN E75 TRANSFERENCIA DE LA CUENTA FISCAL BUN A LA CUT EN MN TRANSF.FDOS.AL.BCB.GOBIERNO AUTONOMO MUNICIPAL DE FILADELFIA CITE: GAMFIL-UAF 028/2024 CUENTA CUT 3987 LIBRETA NÂ° 00086014407"/>
    <m/>
    <m/>
    <m/>
    <m/>
    <m/>
    <m/>
    <n v="0"/>
    <n v="675.16"/>
    <s v="NO_CONCILIADO"/>
    <m/>
    <m/>
  </r>
  <r>
    <x v="0"/>
    <m/>
    <x v="0"/>
    <x v="74"/>
    <s v="G26665640001"/>
    <s v="CVD"/>
    <n v="2666564"/>
    <m/>
    <s v="COBRO COSTOS DE PAPELERIA SEGUN TRANSFERENCIA DEL EXTERIOR POR ORDEN DE MGAS COMERCIALIZADORA DE GAS (BRAZIL RIO DE JANEIRO) REF.: CRED INV ND MC 02/24 FECHA VALOR 19/04/2024 LIB. 00513012007 YPFB - RECURSOS NACIONALIZACIÓN"/>
    <m/>
    <m/>
    <m/>
    <m/>
    <m/>
    <m/>
    <n v="50"/>
    <n v="0"/>
    <s v="NO_CONCILIADO"/>
    <m/>
    <m/>
  </r>
  <r>
    <x v="77"/>
    <m/>
    <x v="77"/>
    <x v="74"/>
    <s v="G26669000002"/>
    <s v="CRV"/>
    <n v="2666900"/>
    <m/>
    <s v="REGULARIZACION DE TRANSFERENCIA DEL EXTERIOR SEGUN SWIFT NO.5853 DE FECHA 19/04/2024 ORDENANTE: CONSULADO GENERAL DE BOLIVIA (BUENOS AIRES ARGENTINA) REF.: GOVERNMENT SERVI (20240416-00261682) LIB. 00340012005 SEGIP - RECAUDACION EXTERIOR - CEDULAS DE IDENTIDAD"/>
    <m/>
    <m/>
    <m/>
    <m/>
    <m/>
    <m/>
    <n v="0"/>
    <n v="47982.61"/>
    <s v="NO_CONCILIADO"/>
    <m/>
    <m/>
  </r>
  <r>
    <x v="0"/>
    <m/>
    <x v="0"/>
    <x v="74"/>
    <s v="G26667520001"/>
    <s v="CVD"/>
    <n v="2666752"/>
    <m/>
    <s v="COBRO COSTOS DE PAPELERIA SEGUN TRANSFERENCIA DEL EXTERIOR POR ORDEN DE ENERGÍA ARGENTINA S.A. REF.: INV FC 153-24 ND 124-24 GAS NATURAL FECHA VALOR 19/04/2024 LIB. 00513012007 YPFB - RECURSOS NACIONALIZACIÓN"/>
    <m/>
    <m/>
    <m/>
    <m/>
    <m/>
    <m/>
    <n v="50"/>
    <n v="0"/>
    <s v="NO_CONCILIADO"/>
    <m/>
    <m/>
  </r>
  <r>
    <x v="0"/>
    <m/>
    <x v="0"/>
    <x v="74"/>
    <s v="G26668990001"/>
    <s v="CVD"/>
    <n v="2666899"/>
    <m/>
    <s v="COBRO COSTOS DE PAPELERIA SEGUN TRANSFERENCIA DEL EXTERIOR POR ORDEN DE ENERGÍA ARGENTINA S.A. REF.: INV FC 153-24 ND 124-24 GAS NATURAL FECHA VALOR 19/04/2024 LIB. 00513012007 YPFB - RECURSOS NACIONALIZACIÓN"/>
    <m/>
    <m/>
    <m/>
    <m/>
    <m/>
    <m/>
    <n v="50"/>
    <n v="0"/>
    <s v="NO_CONCILIADO"/>
    <m/>
    <m/>
  </r>
  <r>
    <x v="77"/>
    <m/>
    <x v="77"/>
    <x v="74"/>
    <s v="G26669010001"/>
    <s v="CVD"/>
    <n v="2666901"/>
    <m/>
    <s v="COBRO COSTOS DE PAPELERIA POR REGULARIZACION DE TRANSFERENCIA DEL EXTERIOR POR ORDEN DE CONSULADO GENERAL DE BOLIVIA (BUENOS AIRES ARGENTINA) REF.: GOVERNMENT SERVI (20240416-00261682) LIB. 00340012003 RECAUDACION EXTRANJERIA - C.I. -L.C."/>
    <m/>
    <m/>
    <m/>
    <m/>
    <m/>
    <m/>
    <n v="50"/>
    <n v="0"/>
    <s v="NO_CONCILIADO"/>
    <m/>
    <m/>
  </r>
  <r>
    <x v="0"/>
    <m/>
    <x v="0"/>
    <x v="74"/>
    <s v="G26669030001"/>
    <s v="CVD"/>
    <n v="2666903"/>
    <m/>
    <s v="COBRO COSTOS DE PAPELERIA SEGUN TRANSFERENCIA DEL EXTERIOR POR ORDEN DE MGAS COMERCIALIZADORA DE GAS (BRAZIL RIO DE JANEIRO) REF.: CRED 4922599.21012 FECHA VALOR 19/04/2024 LIB. 00513012007 YPFB - RECURSOS NACIONALIZACIÓN"/>
    <m/>
    <m/>
    <m/>
    <m/>
    <m/>
    <m/>
    <n v="50"/>
    <n v="0"/>
    <s v="NO_CONCILIADO"/>
    <m/>
    <m/>
  </r>
  <r>
    <x v="61"/>
    <m/>
    <x v="61"/>
    <x v="74"/>
    <s v="S10905190003"/>
    <s v="COB"/>
    <n v="1090519"/>
    <m/>
    <s v="||TRANSFERENCIA DE FONDOS S/G MENSAJE SWIFT NRO. 6048 EN ATENCION A NOTA: DGAC/10571/2024 DE F.14/3/2024 (HRE-TGL-4549) ENVIADO POR LA DIRECCION GENERAL DE AERONAUTICA CIVIL (SECTOR PÚBLICO). DEBITO DE LA LIBRETA 00117012001 DGAC, REPOSICION ÚTILES DE ESCRITORIO."/>
    <m/>
    <m/>
    <m/>
    <m/>
    <m/>
    <m/>
    <n v="50"/>
    <n v="0"/>
    <s v="NO_CONCILIADO"/>
    <m/>
    <m/>
  </r>
  <r>
    <x v="13"/>
    <m/>
    <x v="13"/>
    <x v="75"/>
    <s v="O21897350002"/>
    <s v="BOD"/>
    <n v="2189735"/>
    <m/>
    <s v="00046024204 DEPOSITO DE EFECTIVO, DEPOSITANTE: FREDDY TAMAYO MSYD, CONCEPTO: REVERSION PAGO DE PLANILLAS  POR VIAJE TERRESTRES INTERDEPARTAMENTALES, CUENTA DE DEPOSITO: CUENTA UNICA DEL TESORO"/>
    <m/>
    <m/>
    <m/>
    <m/>
    <m/>
    <m/>
    <n v="0"/>
    <n v="160"/>
    <s v="NO_CONCILIADO"/>
    <m/>
    <m/>
  </r>
  <r>
    <x v="44"/>
    <m/>
    <x v="44"/>
    <x v="75"/>
    <s v="O21897450002"/>
    <s v="BOD"/>
    <n v="2189745"/>
    <m/>
    <s v="00041031107 DEPOSITO DE EFECTIVO, DEPOSITANTE: WILLY CRUZ CHOQUE, CONCEPTO: DEVOLUCION POR GASTOS DE TASA DE RODAJE, CUENTA DE DEPOSITO: CUENTA UNICA DEL TESORO"/>
    <m/>
    <m/>
    <m/>
    <m/>
    <m/>
    <m/>
    <n v="0"/>
    <n v="53"/>
    <s v="NO_CONCILIADO"/>
    <m/>
    <m/>
  </r>
  <r>
    <x v="83"/>
    <m/>
    <x v="83"/>
    <x v="75"/>
    <s v="B21897480002"/>
    <s v="BOD"/>
    <n v="2189748"/>
    <m/>
    <s v="00290012001 DEP.DE CHEQ.AJENOS,RET.DE CAM.,CONCEPTO: TRAMITE N°10072143 PARA REGISTRO COMO OTROS INGRESOS,DEP.: SERVICIO DE IMPUESTOS NACIONALES , PROCEDENCIA: BANCO UNION S.A., CHEQUE: 7561, FECHA DE EMISION:12/04/2024"/>
    <m/>
    <m/>
    <m/>
    <m/>
    <m/>
    <m/>
    <n v="0"/>
    <n v="1153"/>
    <s v="NO_CONCILIADO"/>
    <m/>
    <m/>
  </r>
  <r>
    <x v="57"/>
    <m/>
    <x v="57"/>
    <x v="75"/>
    <s v="O21897490002"/>
    <s v="BOD"/>
    <n v="2189749"/>
    <m/>
    <s v="00099021001 DEPOSITO DE EFECTIVO, DEPOSITANTE: VLADIMIR LUPA SALAMANCA, CONCEPTO: PAGO POR TELEFONIA, CUENTA DE DEPOSITO: CUENTA UNICA DEL TESORO/DJBR"/>
    <m/>
    <m/>
    <m/>
    <m/>
    <m/>
    <m/>
    <n v="0"/>
    <n v="243"/>
    <s v="NO_CONCILIADO"/>
    <m/>
    <m/>
  </r>
  <r>
    <x v="64"/>
    <m/>
    <x v="64"/>
    <x v="75"/>
    <s v="B21897570002"/>
    <s v="BOD"/>
    <n v="2189757"/>
    <m/>
    <s v="00591012001 DEP.DE CHEQ.AJENOS,RET.DE CAM.,CONCEPTO: DEP PAGO ALQUILERES LOCALES Y ESP PUBLICITARIOS GESTION 2023 S/G HR MT/2023-05119,DEP.: EMP. ESTATAL DE TRANSP. POR CABLE MI TELEFERICO"/>
    <m/>
    <m/>
    <m/>
    <m/>
    <m/>
    <m/>
    <n v="0"/>
    <n v="909804.74"/>
    <s v="NO_CONCILIADO"/>
    <m/>
    <m/>
  </r>
  <r>
    <x v="98"/>
    <m/>
    <x v="98"/>
    <x v="75"/>
    <s v="B21897580002"/>
    <s v="BOD"/>
    <n v="2189758"/>
    <m/>
    <s v="00070011102 DEP.DE CHEQ.AJENOS,RET.DE CAM.,CONCEPTO: DEPÓSITO POR HELBERT CARLOS ARDILES PINTO, SEGUN INF AUD INTERNA MTEPS-UAI-13/21 HR MTEPS/2024-05963,DEP.: MINISTERIO DE TRABAJO EMPLEO Y PREVISION SOCIAL"/>
    <m/>
    <m/>
    <m/>
    <m/>
    <m/>
    <m/>
    <n v="0"/>
    <n v="29.9"/>
    <s v="NO_CONCILIADO"/>
    <m/>
    <m/>
  </r>
  <r>
    <x v="98"/>
    <m/>
    <x v="98"/>
    <x v="75"/>
    <s v="B21897600002"/>
    <s v="BOD"/>
    <n v="2189760"/>
    <m/>
    <s v="00070011102 DEP.DE CHEQ.AJENOS,RET.DE CAM.,CONCEPTO: DEPÓSITO REALIZADO POR LUIS CARDOZO, SEGUN INF AUD INTERNA MTEPS-UAI 13/21 HR MTEPS/2024-05963,DEP.: MINISTERIO DE TRABAJO EMPLEO Y PREVISION SOCIAL"/>
    <m/>
    <m/>
    <m/>
    <m/>
    <m/>
    <m/>
    <n v="0"/>
    <n v="628.04"/>
    <s v="NO_CONCILIADO"/>
    <m/>
    <m/>
  </r>
  <r>
    <x v="82"/>
    <m/>
    <x v="82"/>
    <x v="75"/>
    <s v="B21897650002"/>
    <s v="BOD"/>
    <n v="2189765"/>
    <m/>
    <s v="00580012001 DEP.DE CHEQ.AJENOS,RET.DE CAM.,CONCEPTO: DEV. 13% CREDITO FISCAL IVA FACTURAS NO DECLARADAS,DEP.: DEPÓSITOS ADUANEROS BOLIVIANOS , PROCEDENCIA: BANCO UNION S.A., CHEQUE: 1376, FECHA DE EMISION:18/04/2024"/>
    <m/>
    <m/>
    <m/>
    <m/>
    <m/>
    <m/>
    <n v="0"/>
    <n v="9.75"/>
    <s v="NO_CONCILIADO"/>
    <m/>
    <m/>
  </r>
  <r>
    <x v="3"/>
    <m/>
    <x v="3"/>
    <x v="75"/>
    <s v="B21897680002"/>
    <s v="BOD"/>
    <n v="2189768"/>
    <m/>
    <s v="00099021001 DEP.DE CHEQ.AJENOS,RET.DE CAM.,CONCEPTO: DAVID VASQUEZ VISCARRA,DEP.: BANCO UNION S.A. , PROCEDENCIA: BANCO UNION S.A., CHEQUE: 202469, FECHA DE EMISION:22/04/2024"/>
    <m/>
    <m/>
    <m/>
    <m/>
    <m/>
    <m/>
    <n v="0"/>
    <n v="2538.77"/>
    <s v="NO_CONCILIADO"/>
    <m/>
    <m/>
  </r>
  <r>
    <x v="99"/>
    <m/>
    <x v="99"/>
    <x v="75"/>
    <s v="O21897700002"/>
    <s v="BOD"/>
    <n v="2189770"/>
    <m/>
    <s v="00347012002 DEPOSITO DE EFECTIVO, DEPOSITANTE: AFCOOP - DCF, CONCEPTO: DEVOLUCION POR RETENCION DE FONDO EN AVANCE PARA CURSO DE CAPACITACION, CUENTA DE DEPOSITO: CUENTA UNICA DEL TESORO"/>
    <m/>
    <m/>
    <m/>
    <m/>
    <m/>
    <m/>
    <n v="0"/>
    <n v="14.4"/>
    <s v="NO_CONCILIADO"/>
    <m/>
    <m/>
  </r>
  <r>
    <x v="87"/>
    <m/>
    <x v="87"/>
    <x v="75"/>
    <s v="O21897800002"/>
    <s v="BOD"/>
    <n v="2189780"/>
    <m/>
    <s v="00099021001 DEPOSITO DE EFECTIVO, DEPOSITANTE: ALEXANDER GONZALES CANDIA, CONCEPTO: N° DE PREVENTIVO 478, CUENTA DE DEPOSITO: CUENTA UNICA DEL TESORO/DJBR"/>
    <m/>
    <m/>
    <m/>
    <m/>
    <m/>
    <m/>
    <n v="0"/>
    <n v="808.32"/>
    <s v="NO_CONCILIADO"/>
    <m/>
    <m/>
  </r>
  <r>
    <x v="3"/>
    <m/>
    <x v="3"/>
    <x v="75"/>
    <s v="O21897810002"/>
    <s v="BOD"/>
    <n v="2189781"/>
    <m/>
    <s v="00099021001 DEPOSITO DE EFECTIVO, DEPOSITANTE: ARIEL ROCABADO URZAGASTE, CONCEPTO: REVERSION DE BOLETA HABER MENSUAL, CUENTA DE DEPOSITO: CUENTA UNICA DEL TESORO"/>
    <m/>
    <m/>
    <m/>
    <m/>
    <m/>
    <m/>
    <n v="0"/>
    <n v="2482.64"/>
    <s v="NO_CONCILIADO"/>
    <m/>
    <m/>
  </r>
  <r>
    <x v="23"/>
    <m/>
    <x v="23"/>
    <x v="75"/>
    <s v="B21897840002"/>
    <s v="BOD"/>
    <n v="2189784"/>
    <m/>
    <s v="00423012001 DEP.DE CHEQ.AJENOS,RET.DE CAM.,CONCEPTO: CONVENIO INTERINSTITUCIONAL,DEP.: UNIVALLE S.A. , PROCEDENCIA: BANCO NACIONAL DE BOLIVIA S.A., CHEQUE: 4754, FECHA DE EMISION:17/04/2024"/>
    <m/>
    <m/>
    <m/>
    <m/>
    <m/>
    <m/>
    <n v="0"/>
    <n v="4176"/>
    <s v="NO_CONCILIADO"/>
    <m/>
    <m/>
  </r>
  <r>
    <x v="23"/>
    <m/>
    <x v="23"/>
    <x v="75"/>
    <s v="B21897860002"/>
    <s v="BOD"/>
    <n v="2189786"/>
    <m/>
    <s v="00423012001 DEP.DE CHEQ.AJENOS,RET.DE CAM.,CONCEPTO: CONVENIO INTERINSTITUCIONAL,DEP.: UNIVALLE S.A. , PROCEDENCIA: BANCO NACIONAL DE BOLIVIA S.A., CHEQUE: 4755, FECHA DE EMISION:17/04/2024"/>
    <m/>
    <m/>
    <m/>
    <m/>
    <m/>
    <m/>
    <n v="0"/>
    <n v="3340.8"/>
    <s v="NO_CONCILIADO"/>
    <m/>
    <m/>
  </r>
  <r>
    <x v="9"/>
    <m/>
    <x v="9"/>
    <x v="75"/>
    <s v="O21897870002"/>
    <s v="BOD"/>
    <n v="2189787"/>
    <m/>
    <s v="00099031004 DEPOSITO DE EFECTIVO, DEPOSITANTE: MINISTERIO DE ECONOMIA Y FINANZAS PUBLICAS, CONCEPTO: POR ANULACION DE NOCRE, CUENTA DE DEPOSITO: CUENTA UNICA DEL TESORO"/>
    <m/>
    <m/>
    <m/>
    <m/>
    <m/>
    <m/>
    <n v="0"/>
    <n v="50"/>
    <s v="NO_CONCILIADO"/>
    <m/>
    <m/>
  </r>
  <r>
    <x v="45"/>
    <m/>
    <x v="45"/>
    <x v="75"/>
    <s v="B21897890002"/>
    <s v="BOD"/>
    <n v="2189789"/>
    <m/>
    <s v="00660012006 DEP.DE CHEQ.AJENOS,RET.DE CAM.,CONCEPTO: RECUPERACION POR EXTRAVIO DE CREDENCIAL NERCY LISBETH ROJAS INFANTE,DEP.: ORGANO JUDICIAL DAF-LA PAZ , PROCEDENCIA: BANCO UNION S.A., CHEQUE: 3032, FECHA DE EMISION:11/04/2024"/>
    <m/>
    <m/>
    <m/>
    <m/>
    <m/>
    <m/>
    <n v="0"/>
    <n v="70"/>
    <s v="NO_CONCILIADO"/>
    <m/>
    <m/>
  </r>
  <r>
    <x v="13"/>
    <m/>
    <x v="13"/>
    <x v="75"/>
    <s v="O21897930002"/>
    <s v="BOD"/>
    <n v="2189793"/>
    <m/>
    <s v="00046171101 DEPOSITO DE EFECTIVO, DEPOSITANTE: DISMEDISUR SRL, CONCEPTO: MULTA SEGUN RESOLUCION ADMINISTRATIVA N° S/03, CUENTA DE DEPOSITO: CUENTA UNICA DEL TESORO"/>
    <m/>
    <m/>
    <m/>
    <m/>
    <m/>
    <m/>
    <n v="0"/>
    <n v="10000"/>
    <s v="NO_CONCILIADO"/>
    <m/>
    <m/>
  </r>
  <r>
    <x v="3"/>
    <m/>
    <x v="3"/>
    <x v="75"/>
    <s v="O21897950002"/>
    <s v="BOD"/>
    <n v="2189795"/>
    <m/>
    <s v="00099021001 DEPOSITO DE EFECTIVO, DEPOSITANTE: PORFIRIO LIMACHI, CONCEPTO: COBRO INDEBIDO-DEVOLUCION, CUENTA DE DEPOSITO: CUENTA UNICA DEL TESORO"/>
    <m/>
    <m/>
    <m/>
    <m/>
    <m/>
    <m/>
    <n v="0"/>
    <n v="950"/>
    <s v="NO_CONCILIADO"/>
    <m/>
    <m/>
  </r>
  <r>
    <x v="3"/>
    <m/>
    <x v="3"/>
    <x v="75"/>
    <s v="O21898300002"/>
    <s v="BOD"/>
    <n v="2189830"/>
    <m/>
    <s v="00099021001 DEPOSITO DE EFECTIVO, DEPOSITANTE: SILEZ BAZAN CESAR ADALID, CONCEPTO: DEVOLUCION DE VIATICO SILEZ BAZAN CESAR ADALID DEVENGADO N°108, CUENTA DE DEPOSITO: CUENTA UNICA DEL TESORO"/>
    <m/>
    <m/>
    <m/>
    <m/>
    <m/>
    <m/>
    <n v="0"/>
    <n v="553"/>
    <s v="NO_CONCILIADO"/>
    <m/>
    <m/>
  </r>
  <r>
    <x v="3"/>
    <m/>
    <x v="3"/>
    <x v="75"/>
    <s v="O21898310002"/>
    <s v="BOD"/>
    <n v="2189831"/>
    <m/>
    <s v="00099021001 DEPOSITO DE EFECTIVO, DEPOSITANTE: ALAN FERNANDO BARRIENTOS FIGUEROA, CONCEPTO: DEVOLUCION DE VIATICO ALAN FERNANDO BARRIENTOS, DEVENGADO N°107, CUENTA DE DEPOSITO: CUENTA UNICA DEL TESORO"/>
    <m/>
    <m/>
    <m/>
    <m/>
    <m/>
    <m/>
    <n v="0"/>
    <n v="323"/>
    <s v="NO_CONCILIADO"/>
    <m/>
    <m/>
  </r>
  <r>
    <x v="100"/>
    <m/>
    <x v="100"/>
    <x v="75"/>
    <s v="O21898610002"/>
    <s v="BOD"/>
    <n v="2189861"/>
    <m/>
    <s v="00590012001 DEPOSITO DE EFECTIVO, DEPOSITANTE: JOSE LUIS SEGUNDO CALLEJAS, CONCEPTO: DEVOLUCION DE RECURSOS POR FALTANTE DE VALES DE COMBUSTIBLE, CUENTA DE DEPOSITO: CUENTA UNICA DEL TESORO"/>
    <m/>
    <m/>
    <m/>
    <m/>
    <m/>
    <m/>
    <n v="0"/>
    <n v="678.8"/>
    <s v="NO_CONCILIADO"/>
    <m/>
    <m/>
  </r>
  <r>
    <x v="101"/>
    <m/>
    <x v="101"/>
    <x v="75"/>
    <s v="S10905720002"/>
    <s v="CRV"/>
    <n v="1090572"/>
    <m/>
    <s v="||TRANSFERENCIA DE RECURSOS A LA FUNDACION CULTURAL DEL BCB,POR EL 2DO TRIMESTRE-24(4TO DESEMBOLSO)-INVERSION PARA LA EJECUCION PROYECTO AMPL.CENTRO CULTURAL MUSEO NUÑEZ DEL PRADO-LP.S/G BCB-GADM-SCONT-DAF-INF-2024-74,FC-BCB-PDCIA.N°572/2024.AUTORIZ.DE LA GADM.BCB-HRE-TGL-2024-6139 TRANSFERENCIA A LA LIBRETA 293144202 FC-BCB PROYECTOS RESTAU.CC-MMNP Y AMP.CC.MMNP-LA PAZ"/>
    <m/>
    <m/>
    <m/>
    <m/>
    <m/>
    <m/>
    <n v="0"/>
    <n v="290310.37"/>
    <s v="NO_CONCILIADO"/>
    <m/>
    <m/>
  </r>
  <r>
    <x v="0"/>
    <m/>
    <x v="0"/>
    <x v="75"/>
    <s v="G26682130001"/>
    <s v="CVD"/>
    <n v="2668213"/>
    <m/>
    <s v="COBRO COSTOS DE PAPELERIA SEGUN TRANSFERENCIA DEL EXTERIOR POR ORDEN DE TRADENER LIMITADA (BRAZIL CURITIBA) REF.: CRED INV PPA TD 01 24 FECHA VALOR 19/04/2024 LIB. 00513012007 YPFB - RECURSOS NACIONALIZACIÓN"/>
    <m/>
    <m/>
    <m/>
    <m/>
    <m/>
    <m/>
    <n v="50"/>
    <n v="0"/>
    <s v="NO_CONCILIADO"/>
    <m/>
    <m/>
  </r>
  <r>
    <x v="0"/>
    <m/>
    <x v="0"/>
    <x v="75"/>
    <s v="G26682150001"/>
    <s v="CVD"/>
    <n v="2668215"/>
    <m/>
    <s v="COBRO COSTOS DE PAPELERIA SEGUN TRANSFERENCIA DEL EXTERIOR POR ORDEN DE MGAS COMERCIALIZADORA DE GAS (BRAZIL RIO DE JANEIRO) REF.: CRED INV EXB MC 06/24, EXB MCC 06/24 FECHA VALOR 19/04/2024 LIB. 00513012007 YPFB - RECURSOS NACIONALIZACIÓN"/>
    <m/>
    <m/>
    <m/>
    <m/>
    <m/>
    <m/>
    <n v="50"/>
    <n v="0"/>
    <s v="NO_CONCILIADO"/>
    <m/>
    <m/>
  </r>
  <r>
    <x v="102"/>
    <m/>
    <x v="102"/>
    <x v="75"/>
    <s v="Q19968940002"/>
    <s v="CRV"/>
    <n v="1996894"/>
    <m/>
    <s v="NUMERO DE LIBRETA CUT: 00153018004 OPERACIÓN E18 TRANSFERENCIA DEL SISTEMA FINANCIERO POR CUENTA DE TERCEROS A LA CUT SOL. ESC. UNDP REPRESENTATIVE IN BOLIVIA"/>
    <m/>
    <m/>
    <m/>
    <m/>
    <m/>
    <m/>
    <n v="0"/>
    <n v="203018"/>
    <s v="NO_CONCILIADO"/>
    <m/>
    <m/>
  </r>
  <r>
    <x v="9"/>
    <m/>
    <x v="9"/>
    <x v="75"/>
    <s v="G26684910003"/>
    <s v="COB"/>
    <n v="18550"/>
    <m/>
    <s v="PAGO A CAF PRÉSTAMO CFA005702 VCTO. 22-04-2024 POR CUENTA DE TGN , NTI. 018550 VALOR 22-04-2024 CAPITAL USD 9.164.110,97 INTERESES USD 3.137.461,69 CTA. 3987 CUENTA UNICA DEL TESORO LIB. 00099021001 REF.: COMISIONES BANCARIAS"/>
    <m/>
    <m/>
    <m/>
    <m/>
    <m/>
    <m/>
    <n v="59342.15"/>
    <n v="0"/>
    <s v="NO_CONCILIADO"/>
    <m/>
    <m/>
  </r>
  <r>
    <x v="9"/>
    <m/>
    <x v="9"/>
    <x v="75"/>
    <s v="G26684920003"/>
    <s v="COB"/>
    <n v="18551"/>
    <m/>
    <s v="PAGO A CAF PRÉSTAMO CFA007357 VCTO. 22-04-2024 POR CUENTA DE TGN , NTI. 018551 VALOR 22-04-2024 CAPITAL USD 3.324.662,16 INTERESES USD 1.565.086,38 CTA. 3987 CUENTA UNICA DEL TESORO LIB. 00099021001 REF.: COMISIONES BANCARIAS"/>
    <m/>
    <m/>
    <m/>
    <m/>
    <m/>
    <m/>
    <n v="23750.55"/>
    <n v="0"/>
    <s v="NO_CONCILIADO"/>
    <m/>
    <m/>
  </r>
  <r>
    <x v="9"/>
    <m/>
    <x v="9"/>
    <x v="75"/>
    <s v="G26684930003"/>
    <s v="COB"/>
    <n v="18631"/>
    <m/>
    <s v="PAGO A BID PRÉSTAMO 2822/BL-BO VCTO. 22-04-2024 POR CUENTA DE TGN , NTI. 018631 VALOR 22-04-2024 INTERESES USD 8.759,30 CTA. 3987 CUENTA UNICA DEL TESORO LIB. 00099021001 REF.: COMISIONES BANCARIAS"/>
    <m/>
    <m/>
    <m/>
    <m/>
    <m/>
    <m/>
    <n v="312.05"/>
    <n v="0"/>
    <s v="NO_CONCILIADO"/>
    <m/>
    <m/>
  </r>
  <r>
    <x v="9"/>
    <m/>
    <x v="9"/>
    <x v="75"/>
    <s v="G26684940003"/>
    <s v="COB"/>
    <n v="18630"/>
    <m/>
    <s v="PAGO A BID PRÉSTAMO 2822/BL-BO VCTO. 22-04-2024 POR CUENTA DE TGN , NTI. 018630 VALOR 22-04-2024 CAPITAL USD 588.333,33 INTERESES USD 398.347,71 CTA. 3987 CUENTA UNICA DEL TESORO LIB. 00099021001 REF.: COMISIONES BANCARIAS"/>
    <m/>
    <m/>
    <m/>
    <m/>
    <m/>
    <m/>
    <n v="5008.0600000000004"/>
    <n v="0"/>
    <s v="NO_CONCILIADO"/>
    <m/>
    <m/>
  </r>
  <r>
    <x v="9"/>
    <m/>
    <x v="9"/>
    <x v="75"/>
    <s v="G26684950003"/>
    <s v="COB"/>
    <n v="18758"/>
    <m/>
    <s v="PAGO A FONPLATA PRÉSTAMO BOL 27/2016 VCTO. 22-04-2024 POR CUENTA DE TGN , NTI. 018758 VALOR 22-04-2024 CAPITAL USD 956.049,25 INTERESES USD 654.406,00 COMISIONES USD 72.615,69 CTA. 3987 CUENTA UNICA DEL TESORO LIB. 00099021001 REF.: COMISIONES BANCARIAS"/>
    <m/>
    <m/>
    <m/>
    <m/>
    <m/>
    <m/>
    <n v="8352.11"/>
    <n v="0"/>
    <s v="NO_CONCILIADO"/>
    <m/>
    <m/>
  </r>
  <r>
    <x v="44"/>
    <m/>
    <x v="44"/>
    <x v="76"/>
    <s v="O21900380002"/>
    <s v="BOD"/>
    <n v="2190038"/>
    <m/>
    <s v="00041031107 DEPOSITO DE EFECTIVO, DEPOSITANTE: JORGE ALFREDO LUQUE CARI, CONCEPTO: DEVOLUCION DE RECURSOS NO GASTADOS  PSAJES, CUENTA DE DEPOSITO: CUENTA UNICA DEL TESORO"/>
    <m/>
    <m/>
    <m/>
    <m/>
    <m/>
    <m/>
    <n v="0"/>
    <n v="85"/>
    <s v="NO_CONCILIADO"/>
    <m/>
    <m/>
  </r>
  <r>
    <x v="12"/>
    <m/>
    <x v="12"/>
    <x v="76"/>
    <s v="O21900390002"/>
    <s v="BOD"/>
    <n v="2190039"/>
    <m/>
    <s v="00099021001 DEPOSITO DE EFECTIVO, DEPOSITANTE: JESUS JUAN SALAS GONZALES, CONCEPTO: PASE DE ACCESO MAGNETICO TARJETA, CUENTA DE DEPOSITO: CUENTA UNICA DEL TESORO/DJBR"/>
    <m/>
    <m/>
    <m/>
    <m/>
    <m/>
    <m/>
    <n v="0"/>
    <n v="120"/>
    <s v="NO_CONCILIADO"/>
    <m/>
    <m/>
  </r>
  <r>
    <x v="15"/>
    <m/>
    <x v="15"/>
    <x v="76"/>
    <s v="O21900500002"/>
    <s v="BOD"/>
    <n v="2190050"/>
    <m/>
    <s v="00099021001 DEPOSITO DE EFECTIVO, DEPOSITANTE: GUSTAVO POMA MATTA, CONCEPTO: DEVOLUCION DE SALARIO NO JUSTIFICADO, CUENTA DE DEPOSITO: CUENTA UNICA DEL TESORO/DJBR"/>
    <m/>
    <m/>
    <m/>
    <m/>
    <m/>
    <m/>
    <n v="0"/>
    <n v="1853.85"/>
    <s v="NO_CONCILIADO"/>
    <m/>
    <m/>
  </r>
  <r>
    <x v="55"/>
    <m/>
    <x v="55"/>
    <x v="76"/>
    <s v="O21900510002"/>
    <s v="BOD"/>
    <n v="2190051"/>
    <m/>
    <s v="00132042002 DEPOSITO DE EFECTIVO, DEPOSITANTE: OMAR W. CONDORI  SEA, CONCEPTO: DEVOLUCION DE FONDOS EN AVANCE C31 154, CUENTA DE DEPOSITO: CUENTA UNICA DEL TESORO"/>
    <m/>
    <m/>
    <m/>
    <m/>
    <m/>
    <m/>
    <n v="0"/>
    <n v="8000"/>
    <s v="NO_CONCILIADO"/>
    <m/>
    <m/>
  </r>
  <r>
    <x v="3"/>
    <m/>
    <x v="3"/>
    <x v="76"/>
    <s v="O21900530002"/>
    <s v="BOD"/>
    <n v="2190053"/>
    <m/>
    <s v="00099021001 DEPOSITO DE EFECTIVO, DEPOSITANTE: LOURDES ALIAGA ZAPATA, CONCEPTO: DOBLE PERCEPCION DEL MES DE ABRIL 2024, CUENTA DE DEPOSITO: CUENTA UNICA DEL TESORO"/>
    <m/>
    <m/>
    <m/>
    <m/>
    <m/>
    <m/>
    <n v="0"/>
    <n v="2000"/>
    <s v="NO_CONCILIADO"/>
    <m/>
    <m/>
  </r>
  <r>
    <x v="98"/>
    <m/>
    <x v="98"/>
    <x v="76"/>
    <s v="B21900660002"/>
    <s v="BOD"/>
    <n v="2190066"/>
    <m/>
    <s v="00070011102 DEP.DE CHEQ.AJENOS,RET.DE CAM.,CONCEPTO: DEVOLUCION DE PASAJES DE BOA GESTION 2023,SEGUN H.R. MTEPS/2024 - 06186,DEP.: MINISTERIO DE TRABAJO EMPLEO Y PREVISION SOCIAL , PROCEDENCIA: BANCO UNION S.A., CHEQUE: 11253, FECHA DE EMISION:22/04/2024"/>
    <m/>
    <m/>
    <m/>
    <m/>
    <m/>
    <m/>
    <n v="0"/>
    <n v="335"/>
    <s v="NO_CONCILIADO"/>
    <m/>
    <m/>
  </r>
  <r>
    <x v="3"/>
    <m/>
    <x v="3"/>
    <x v="76"/>
    <s v="B21900700002"/>
    <s v="BOD"/>
    <n v="2190070"/>
    <m/>
    <s v="00099021001 DEP.DE CHEQ.AJENOS,RET.DE CAM.,CONCEPTO: CAROLINA ALDANA SILVA,DEP.: BANCO UNION S.A. , PROCEDENCIA: BANCO UNION S.A., CHEQUE: 202470, FECHA DE EMISION:23/04/2024"/>
    <m/>
    <m/>
    <m/>
    <m/>
    <m/>
    <m/>
    <n v="0"/>
    <n v="411.83"/>
    <s v="NO_CONCILIADO"/>
    <m/>
    <m/>
  </r>
  <r>
    <x v="103"/>
    <m/>
    <x v="103"/>
    <x v="76"/>
    <s v="O21900760002"/>
    <s v="BOD"/>
    <n v="2190076"/>
    <m/>
    <s v="00053014101 DEPOSITO DE EFECTIVO, DEPOSITANTE: ROBERTO SANTIAGO ZUBIETA DAVEZIES CI: 5642684, CONCEPTO: DEVOLUCION DE MEDIO DIA DE VIATICOS, CUENTA DE DEPOSITO: CUENTA UNICA DEL TESORO"/>
    <m/>
    <m/>
    <m/>
    <m/>
    <m/>
    <m/>
    <n v="0"/>
    <n v="185.5"/>
    <s v="NO_CONCILIADO"/>
    <m/>
    <m/>
  </r>
  <r>
    <x v="44"/>
    <m/>
    <x v="44"/>
    <x v="76"/>
    <s v="B21900770002"/>
    <s v="BOD"/>
    <n v="2190077"/>
    <m/>
    <s v="00041041105 DEP.DE CHEQ.AJENOS,RET.DE CAM.,CONCEPTO: DEVOLUCIONES DE LOS DEPÓSITOS NO IDENTIFICADOS Y POR MULTAS A FAVOR DE PRO BOLIVIA,DEP.: PRO-BOLIVIA , PROCEDENCIA: BANCO UNION S.A., CHEQUE: 709, FECHA DE EMISION:19/04/2024"/>
    <m/>
    <m/>
    <m/>
    <m/>
    <m/>
    <m/>
    <n v="0"/>
    <n v="10000"/>
    <s v="NO_CONCILIADO"/>
    <m/>
    <m/>
  </r>
  <r>
    <x v="44"/>
    <m/>
    <x v="44"/>
    <x v="76"/>
    <s v="B21900790002"/>
    <s v="BOD"/>
    <n v="2190079"/>
    <m/>
    <s v="00041041103 DEP.DE CHEQ.AJENOS,RET.DE CAM.,CONCEPTO: DEVOLUCIONES DE LOS DEPÓSITOS NO IDENTIFICADOS Y POR MULTAS A FAVOR DE PRO BOLIVIA,DEP.: PRO-BOLIVIA , PROCEDENCIA: BANCO UNION S.A., CHEQUE: 711, FECHA DE EMISION:19/04/2024"/>
    <m/>
    <m/>
    <m/>
    <m/>
    <m/>
    <m/>
    <n v="0"/>
    <n v="5445.18"/>
    <s v="NO_CONCILIADO"/>
    <m/>
    <m/>
  </r>
  <r>
    <x v="44"/>
    <m/>
    <x v="44"/>
    <x v="76"/>
    <s v="B21900820002"/>
    <s v="BOD"/>
    <n v="2190082"/>
    <m/>
    <s v="00041041104 DEP.DE CHEQ.AJENOS,RET.DE CAM.,CONCEPTO: DEVOLUCIONES DE LOS DEPÓSITOS NO IDENTIFICADOS Y POR MULTAS A FAVOR DE PRO BOLIVIA,DEP.: PRO-BOLIVIA , PROCEDENCIA: BANCO UNION S.A., CHEQUE: 708, FECHA DE EMISION:19/04/2024"/>
    <m/>
    <m/>
    <m/>
    <m/>
    <m/>
    <m/>
    <n v="0"/>
    <n v="30000"/>
    <s v="NO_CONCILIADO"/>
    <m/>
    <m/>
  </r>
  <r>
    <x v="3"/>
    <m/>
    <x v="3"/>
    <x v="76"/>
    <s v="B21900840002"/>
    <s v="BOD"/>
    <n v="2190084"/>
    <m/>
    <s v="00099021001 DEP.DE CHEQ.AJENOS,RET.DE CAM.,CONCEPTO: DEPÓSITOS CORRESPONDIENTE A LA DEUDA DE LA CAJA NACIONAL DE SALUD DE MONICA ALEJANDRA PANDO SOLARES,DEP.: MONICA ALEJANDRA PANDO SOLARES"/>
    <m/>
    <m/>
    <m/>
    <m/>
    <m/>
    <m/>
    <n v="0"/>
    <n v="271.05"/>
    <s v="NO_CONCILIADO"/>
    <m/>
    <m/>
  </r>
  <r>
    <x v="3"/>
    <m/>
    <x v="3"/>
    <x v="76"/>
    <s v="B21900860002"/>
    <s v="BOD"/>
    <n v="2190086"/>
    <m/>
    <s v="00099021001 DEP.DE CHEQ.AJENOS,RET.DE CAM.,CONCEPTO: DEPÓSITO CORRESPONDIENTE A LA DEUDA DE LA CAJA NACIONAL DE SALUD DE MAURICIO OSSMAN MAMANI PACHECO,DEP.: MAURICIO OSSMAN MAMANI PACHECO"/>
    <m/>
    <m/>
    <m/>
    <m/>
    <m/>
    <m/>
    <n v="0"/>
    <n v="271.05"/>
    <s v="NO_CONCILIADO"/>
    <m/>
    <m/>
  </r>
  <r>
    <x v="18"/>
    <m/>
    <x v="18"/>
    <x v="76"/>
    <s v="B21900880002"/>
    <s v="BOD"/>
    <n v="2190088"/>
    <m/>
    <s v="00099021001 DEP.DE CHEQ.AJENOS,RET.DE CAM.,CONCEPTO: PAGO POR INCAPACIDADES TEMPORALES REEMBOLSO MINISTERIO DE ECONOMIA Y FINANZAS  PUBLICAS,DEP.: CAJA NACIONAL DE SALUD , PROCEDENCIA: BANCO UNION S.A., CHEQUE: 35545, FECHA DE EMISION:23/04/2024"/>
    <m/>
    <m/>
    <m/>
    <m/>
    <m/>
    <m/>
    <n v="0"/>
    <n v="402438.46"/>
    <s v="NO_CONCILIADO"/>
    <m/>
    <m/>
  </r>
  <r>
    <x v="3"/>
    <m/>
    <x v="3"/>
    <x v="76"/>
    <s v="B21900890002"/>
    <s v="BOD"/>
    <n v="2190089"/>
    <m/>
    <s v="00099021001 DEP.DE CHEQ.AJENOS,RET.DE CAM.,CONCEPTO: DEPÓSITO CORRESPONDIENTE A LA DEUDA DE LA CAJA NACIONAL DE SALUD DE ASUR ADNER ORIHUELA ARDAYA,DEP.: ASUR ADNER ORIHUELA ARDAYA , PROCEDENCIA: BANCO UNION S.A., CHEQUE: 712, FECHA DE EMISION:19/04/2024"/>
    <m/>
    <m/>
    <m/>
    <m/>
    <m/>
    <m/>
    <n v="0"/>
    <n v="271.05"/>
    <s v="NO_CONCILIADO"/>
    <m/>
    <m/>
  </r>
  <r>
    <x v="3"/>
    <m/>
    <x v="3"/>
    <x v="76"/>
    <s v="B21900910002"/>
    <s v="BOD"/>
    <n v="2190091"/>
    <m/>
    <s v="00099021001 DEP.DE CHEQ.AJENOS,RET.DE CAM.,CONCEPTO: DEPÓSITO CORRESPONDIENTE A LA DEUDA DE LA CAJA NACIONAL DE SALUD DE PABLO OCTAVIO CISNEROS AGUILAR,DEP.: PABLO OCTAVIO CISNEROS AGUILAR"/>
    <m/>
    <m/>
    <m/>
    <m/>
    <m/>
    <m/>
    <n v="0"/>
    <n v="4212.4799999999996"/>
    <s v="NO_CONCILIADO"/>
    <m/>
    <m/>
  </r>
  <r>
    <x v="75"/>
    <m/>
    <x v="75"/>
    <x v="76"/>
    <s v="O21900920002"/>
    <s v="BOD"/>
    <n v="2190092"/>
    <m/>
    <s v="00865012001 DEPOSITO DE EFECTIVO, DEPOSITANTE: FONDESIF, CONCEPTO: DEVOLUCION PAGO SERVICIO DE FOTOCOPIAS, CUENTA DE DEPOSITO: CUENTA UNICA DEL TESORO"/>
    <m/>
    <m/>
    <m/>
    <m/>
    <m/>
    <m/>
    <n v="0"/>
    <n v="119"/>
    <s v="NO_CONCILIADO"/>
    <m/>
    <m/>
  </r>
  <r>
    <x v="44"/>
    <m/>
    <x v="44"/>
    <x v="76"/>
    <s v="B21900930002"/>
    <s v="BOD"/>
    <n v="2190093"/>
    <m/>
    <s v="00041044201 DEP.DE CHEQ.AJENOS,RET.DE CAM.,CONCEPTO: DEVOLUCION DE VIATICOS NO UTILIZADOS DE LUIS VLADIMIR VERA SANCHEZ,DEP.: LUIS VLADIMIR VERA SANCHEZ , PROCEDENCIA: BANCO UNION S.A., CHEQUE: 703, FECHA DE EMISION:19/04/2024"/>
    <m/>
    <m/>
    <m/>
    <m/>
    <m/>
    <m/>
    <n v="0"/>
    <n v="1484"/>
    <s v="NO_CONCILIADO"/>
    <m/>
    <m/>
  </r>
  <r>
    <x v="9"/>
    <m/>
    <x v="9"/>
    <x v="76"/>
    <s v="O21900940002"/>
    <s v="BOD"/>
    <n v="2190094"/>
    <m/>
    <s v="00099031004 DEPOSITO DE EFECTIVO, DEPOSITANTE: MINISTERIO DE ECONOMIA Y FINANZAS PUBLICAS, CONCEPTO: POR ANULACION, CUENTA DE DEPOSITO: CUENTA UNICA DEL TESORO"/>
    <m/>
    <m/>
    <m/>
    <m/>
    <m/>
    <m/>
    <n v="0"/>
    <n v="50"/>
    <s v="NO_CONCILIADO"/>
    <m/>
    <m/>
  </r>
  <r>
    <x v="3"/>
    <m/>
    <x v="3"/>
    <x v="76"/>
    <s v="B21900950002"/>
    <s v="BOD"/>
    <n v="2190095"/>
    <m/>
    <s v="00099021001 DEP.DE CHEQ.AJENOS,RET.DE CAM.,CONCEPTO: PAGO POR DESCUENTO RECURSOS PUBLICOS,DEP.: CAJA NACIONAL DE SALUD , PROCEDENCIA: BANCO UNION S.A., CHEQUE: 75036, FECHA DE EMISION:22/04/2024"/>
    <m/>
    <m/>
    <m/>
    <m/>
    <m/>
    <m/>
    <n v="0"/>
    <n v="12790.75"/>
    <s v="NO_CONCILIADO"/>
    <m/>
    <m/>
  </r>
  <r>
    <x v="44"/>
    <m/>
    <x v="44"/>
    <x v="76"/>
    <s v="B21900970002"/>
    <s v="BOD"/>
    <n v="2190097"/>
    <m/>
    <s v="00041044201 DEP.DE CHEQ.AJENOS,RET.DE CAM.,CONCEPTO: DEVOLUCION DE VIATICOS NO UTILIZADOS DE LENNY FERNANDEZ CACERES,DEP.: LENNY FERNANDEZ CACERES , PROCEDENCIA: BANCO UNION S.A., CHEQUE: 702, FECHA DE EMISION:19/04/2024"/>
    <m/>
    <m/>
    <m/>
    <m/>
    <m/>
    <m/>
    <n v="0"/>
    <n v="5565"/>
    <s v="NO_CONCILIADO"/>
    <m/>
    <m/>
  </r>
  <r>
    <x v="2"/>
    <m/>
    <x v="2"/>
    <x v="76"/>
    <s v="O21901030002"/>
    <s v="BOD"/>
    <n v="2190103"/>
    <m/>
    <s v="00015011108 DEPOSITO DE EFECTIVO, DEPOSITANTE: JUBILADOS BANCA PRIVADA, CONCEPTO: PAGO SERVICIO DE AGUA POTABLE (20% FACTURA ABRIL 2024), CUENTA DE DEPOSITO: CUENTA UNICA DEL TESORO"/>
    <m/>
    <m/>
    <m/>
    <m/>
    <m/>
    <m/>
    <n v="0"/>
    <n v="202.92"/>
    <s v="NO_CONCILIADO"/>
    <m/>
    <m/>
  </r>
  <r>
    <x v="53"/>
    <m/>
    <x v="53"/>
    <x v="76"/>
    <s v="B21901080002"/>
    <s v="BOD"/>
    <n v="2190108"/>
    <m/>
    <s v="00078031108 DEP.DE CHEQ.AJENOS,RET.DE CAM.,CONCEPTO: DEPÓSITO POR EJECUCION DE BOLETA DE AMPLIAMIENTO DE CONTRATO  TALLER  GONI GAS,DEP.: EEC-GNV , PROCEDENCIA: BANCO UNION S.A., CHEQUE: 296, FECHA DE EMISION:17/04/2024"/>
    <m/>
    <m/>
    <m/>
    <m/>
    <m/>
    <m/>
    <n v="0"/>
    <n v="29534.400000000001"/>
    <s v="NO_CONCILIADO"/>
    <m/>
    <m/>
  </r>
  <r>
    <x v="13"/>
    <m/>
    <x v="13"/>
    <x v="76"/>
    <s v="O21901110002"/>
    <s v="BOD"/>
    <n v="2190111"/>
    <m/>
    <s v="00046171101 DEPOSITO DE EFECTIVO, DEPOSITANTE: DISTRIBUIDORA DE MEDICAMENTOS JHOSMAR, CONCEPTO: SANCION POR INCUMPLIMIENTO A LA NORMA, CUENTA DE DEPOSITO: CUENTA UNICA DEL TESORO"/>
    <m/>
    <m/>
    <m/>
    <m/>
    <m/>
    <m/>
    <n v="0"/>
    <n v="20000"/>
    <s v="NO_CONCILIADO"/>
    <m/>
    <m/>
  </r>
  <r>
    <x v="44"/>
    <m/>
    <x v="44"/>
    <x v="76"/>
    <s v="O21901380002"/>
    <s v="BOD"/>
    <n v="2190138"/>
    <m/>
    <s v="00041031107 DEPOSITO DE EFECTIVO, DEPOSITANTE: HUMBERTO MARISCAL AUZA, CONCEPTO: DEVOLUCION DE VIATICOS NO UTILIZADOS, CUENTA DE DEPOSITO: CUENTA UNICA DEL TESORO"/>
    <m/>
    <m/>
    <m/>
    <m/>
    <m/>
    <m/>
    <n v="0"/>
    <n v="1110"/>
    <s v="NO_CONCILIADO"/>
    <m/>
    <m/>
  </r>
  <r>
    <x v="44"/>
    <m/>
    <x v="44"/>
    <x v="76"/>
    <s v="O21901390002"/>
    <s v="BOD"/>
    <n v="2190139"/>
    <m/>
    <s v="00041031107 DEPOSITO DE EFECTIVO, DEPOSITANTE: BLADIMIR CARDOZO BENAVIDES, CONCEPTO: DEVOLUCION DE VIATICOS NO UTILIZADOS, CUENTA DE DEPOSITO: CUENTA UNICA DEL TESORO"/>
    <m/>
    <m/>
    <m/>
    <m/>
    <m/>
    <m/>
    <n v="0"/>
    <n v="1110"/>
    <s v="NO_CONCILIADO"/>
    <m/>
    <m/>
  </r>
  <r>
    <x v="79"/>
    <m/>
    <x v="79"/>
    <x v="76"/>
    <s v="O21901510002"/>
    <s v="BOD"/>
    <n v="2190151"/>
    <m/>
    <s v="00099021001 DEPOSITO DE EFECTIVO, DEPOSITANTE: JESUS ALBERTO TROCHE QUISPE, CONCEPTO: DEVOLUCION DE PASAJE AEREO, CUENTA DE DEPOSITO: CUENTA UNICA DEL TESORO/DJBR"/>
    <m/>
    <m/>
    <m/>
    <m/>
    <m/>
    <m/>
    <n v="0"/>
    <n v="972"/>
    <s v="NO_CONCILIADO"/>
    <m/>
    <m/>
  </r>
  <r>
    <x v="13"/>
    <m/>
    <x v="13"/>
    <x v="76"/>
    <s v="O21901580002"/>
    <s v="BOD"/>
    <n v="2190158"/>
    <m/>
    <s v="00046171101 DEPOSITO DE EFECTIVO, DEPOSITANTE: MEDICALFACIL SRL, CONCEPTO: SANCION, CUENTA DE DEPOSITO: CUENTA UNICA DEL TESORO"/>
    <m/>
    <m/>
    <m/>
    <m/>
    <m/>
    <m/>
    <n v="0"/>
    <n v="4000"/>
    <s v="NO_CONCILIADO"/>
    <m/>
    <m/>
  </r>
  <r>
    <x v="9"/>
    <m/>
    <x v="9"/>
    <x v="76"/>
    <s v="G26696150003"/>
    <s v="COB"/>
    <n v="18765"/>
    <m/>
    <s v="PAGO A FONPLATA PRÉSTAMO BOL 29/2017 VCTO. 23-04-2024 POR CUENTA DE TGN , NTI. 018765 VALOR 23-04-2024 CAPITAL USD 520.555,55 INTERESES USD 271.095,53 CTA. 3987 CUENTA UNICA DEL TESORO LIB. 00099021001 REF.: COMISIONES BANCARIAS"/>
    <m/>
    <m/>
    <m/>
    <m/>
    <m/>
    <m/>
    <n v="4071.54"/>
    <n v="0"/>
    <s v="NO_CONCILIADO"/>
    <m/>
    <m/>
  </r>
  <r>
    <x v="55"/>
    <m/>
    <x v="55"/>
    <x v="76"/>
    <s v="S10907660001"/>
    <s v="COB"/>
    <n v="1090766"/>
    <m/>
    <s v="||COMISION TRANSFERENCIA FDOS.AL EXTERIOR 0,10% S/USD 33.167,77 REEM. GASTOS COMUNICACIÓN BS220.- Y EMISION COMPROBANTE CONTABLE BS50.- REF: PAGO 36 LC I-2022-23 P/C ECEBOL A/F THYSSENKRUPP INDUSTRIAL SOLUTIONS SAU EN COMPLEMENTO A COMPROBANTE S-1090763 DE LA FECHA. LIB: 00132032001 ECEBOL - GESTION OPERATIVA REF: COMISIONES PAGO 36 LC I-2022-23."/>
    <m/>
    <m/>
    <m/>
    <m/>
    <m/>
    <m/>
    <n v="497.55"/>
    <n v="0"/>
    <s v="NO_CONCILIADO"/>
    <m/>
    <m/>
  </r>
  <r>
    <x v="55"/>
    <m/>
    <x v="55"/>
    <x v="76"/>
    <s v="S10907890001"/>
    <s v="COB"/>
    <n v="1090789"/>
    <m/>
    <s v="||AMPLIACION DE VALIDEZ 0,15% S/USD93.514.-POR 101 DIAS,COMISION ENMIENDA LC BS220.-REEMBS.GSTS.COMUNICACION BS220.-Y EMISION COMP.CONTABLE BS50.-,S/G NOTA SEDEM/GG/EV N° 0185/2024,15/04/2024.REF.:I-2023-41 P/C ENVIBOL A/F CHANGSHU BROTHER GLASS MOULD CO., LTD. LIB.00132072003 SEDEM-AMPL. PLANTA ENVASES DE VIDRIO EN ZUDAÑEZ-CH.REF.:COMIS.ENM.1 LC I-2023-41"/>
    <m/>
    <m/>
    <m/>
    <m/>
    <m/>
    <m/>
    <n v="759.94"/>
    <n v="0"/>
    <s v="NO_CONCILIADO"/>
    <m/>
    <m/>
  </r>
  <r>
    <x v="53"/>
    <m/>
    <x v="53"/>
    <x v="76"/>
    <s v="S10908660001"/>
    <s v="COB"/>
    <n v="1090866"/>
    <m/>
    <s v="||COMISION TRANSFERENCIA FONDOS AL EXTERIOR 0,10% S/USD 196.850.- REEM. GASTOS COMUNICACION BS220.- Y EMISION COMPROBANTE CONTABLE BS50.- REF: PAGO 2 LC I-2023-56 P/C MHE EEC-GNV A/F FABER INDUSTRIE S.P.A. EN COMPLEMENTO A COMPROBANTE S-1090863 DE LA FECHA. LIB:00078034201 MHE-EEC-GNV FONDO DE CONVERSION DE VEHICULOS REF:COMISION PAGO 2 LC I-2023-56."/>
    <m/>
    <m/>
    <m/>
    <m/>
    <m/>
    <m/>
    <n v="1620.39"/>
    <n v="0"/>
    <s v="NO_CONCILIADO"/>
    <m/>
    <m/>
  </r>
  <r>
    <x v="0"/>
    <m/>
    <x v="0"/>
    <x v="76"/>
    <s v="S10908700001"/>
    <s v="COB"/>
    <n v="1090870"/>
    <m/>
    <s v="||COMISION TRANSFERENCIA FONDOS AL EXTERIOR 0,10% S/USD 526.690,10 REEM. GASTOS COMUNICACION BS220.- Y EMISION COMPROBANTE CONTABLE BS50.- REF: PAGO 1 LC I-2023-51 P/C YPFB A/F MAKEEN GAS SOLUTIONS A/S EN COMPLEMENTO A COMPROBANTE S-1090868 DE LA FECHA. LIB:00513072001 YPFB-OPERACIONES GNRGD REF:COMISION PAGO 1 LC I-2023-51."/>
    <m/>
    <m/>
    <m/>
    <m/>
    <m/>
    <m/>
    <n v="3883.09"/>
    <n v="0"/>
    <s v="NO_CONCILIADO"/>
    <m/>
    <m/>
  </r>
  <r>
    <x v="90"/>
    <m/>
    <x v="90"/>
    <x v="77"/>
    <s v="O21903520002"/>
    <s v="BOD"/>
    <n v="2190352"/>
    <m/>
    <s v="00099021001 DEPOSITO DE EFECTIVO, DEPOSITANTE: UNIVERSIDAD MAYOR DE SAN ANDRES, CONCEPTO: PAGO DE SERV BASICOS A LA PROCURADURIA GRAL DEL ESTADO POR EL MES DE FEBRERO DE 2024, CUENTA DE DEPOSITO: CUENTA UNICA DEL TESORO"/>
    <m/>
    <m/>
    <m/>
    <m/>
    <m/>
    <m/>
    <n v="0"/>
    <n v="926.28"/>
    <s v="NO_CONCILIADO"/>
    <m/>
    <m/>
  </r>
  <r>
    <x v="13"/>
    <m/>
    <x v="13"/>
    <x v="77"/>
    <s v="O21903560002"/>
    <s v="BOD"/>
    <n v="2190356"/>
    <m/>
    <s v="00046171101 DEPOSITO DE EFECTIVO, DEPOSITANTE: SYROS CORP., CONCEPTO: SANCION JURIDICA, CUENTA DE DEPOSITO: CUENTA UNICA DEL TESORO"/>
    <m/>
    <m/>
    <m/>
    <m/>
    <m/>
    <m/>
    <n v="0"/>
    <n v="1000"/>
    <s v="NO_CONCILIADO"/>
    <m/>
    <m/>
  </r>
  <r>
    <x v="60"/>
    <m/>
    <x v="60"/>
    <x v="77"/>
    <s v="B21903570002"/>
    <s v="BOD"/>
    <n v="2190357"/>
    <m/>
    <s v="00291012002 DEP.DE CHEQ.AJENOS,RET.DE CAM.,CONCEPTO: DEVOLUCION DE PASAJES AEREOS-REG TRAVEL SRL,DEP.: ADMINISTRADORA BOLIVIANA DE CARRETERAS , PROCEDENCIA: BANCO UNION S.A., CHEQUE: 17911, FECHA DE EMISION:15/04/2024"/>
    <m/>
    <m/>
    <m/>
    <m/>
    <m/>
    <m/>
    <n v="0"/>
    <n v="1209"/>
    <s v="NO_CONCILIADO"/>
    <m/>
    <m/>
  </r>
  <r>
    <x v="16"/>
    <m/>
    <x v="16"/>
    <x v="77"/>
    <s v="B21903590002"/>
    <s v="BOD"/>
    <n v="2190359"/>
    <m/>
    <s v="00099021001 DEP.DE CHEQ.AJENOS,RET.DE CAM.,CONCEPTO: INCAPACIDAD TEMPORAL DE LA CAJA PETROLERA DE SALUD,DEP.: AUTORIDAD DE FISCALIZACION DEL JUEGO , PROCEDENCIA: BANCO UNION S.A., CHEQUE: 2880, FECHA DE EMISION:16/04/2024"/>
    <m/>
    <m/>
    <m/>
    <m/>
    <m/>
    <m/>
    <n v="0"/>
    <n v="9517.43"/>
    <s v="NO_CONCILIADO"/>
    <m/>
    <m/>
  </r>
  <r>
    <x v="73"/>
    <m/>
    <x v="73"/>
    <x v="77"/>
    <s v="B21903600002"/>
    <s v="BOD"/>
    <n v="2190360"/>
    <m/>
    <s v="00373024105 DEP.DE CHEQ.AJENOS,RET.DE CAM.,CONCEPTO: DEVOLUCION DE RECURSOS NO EJECUTADOS PROYECTO CONSTRUCCION SISTEMA DE MICRORIEGO CHOJLLAPAMPA,DEP.: GOBIERNO AUTONOMO MUNICIPAL DE CHUMA"/>
    <m/>
    <m/>
    <m/>
    <m/>
    <m/>
    <m/>
    <n v="0"/>
    <n v="2324.15"/>
    <s v="NO_CONCILIADO"/>
    <m/>
    <m/>
  </r>
  <r>
    <x v="13"/>
    <m/>
    <x v="13"/>
    <x v="77"/>
    <s v="O21903720002"/>
    <s v="BOD"/>
    <n v="2190372"/>
    <m/>
    <s v="00046171101 DEPOSITO DE EFECTIVO, DEPOSITANTE: TEQUIRLAB SRL, CONCEPTO: SANCION PECUNIARIA, CUENTA DE DEPOSITO: CUENTA UNICA DEL TESORO"/>
    <m/>
    <m/>
    <m/>
    <m/>
    <m/>
    <m/>
    <n v="0"/>
    <n v="10000"/>
    <s v="NO_CONCILIADO"/>
    <m/>
    <m/>
  </r>
  <r>
    <x v="21"/>
    <m/>
    <x v="21"/>
    <x v="77"/>
    <s v="O21903730002"/>
    <s v="BOD"/>
    <n v="2190373"/>
    <m/>
    <s v="00016011101 DEPOSITO DE EFECTIVO, DEPOSITANTE: ANDRES GABRIEL ARCE VELASQUEZ, CONCEPTO: DEVOLUCION DE PASAJES, CUENTA DE DEPOSITO: CUENTA UNICA DEL TESORO"/>
    <m/>
    <m/>
    <m/>
    <m/>
    <m/>
    <m/>
    <n v="0"/>
    <n v="318"/>
    <s v="NO_CONCILIADO"/>
    <m/>
    <m/>
  </r>
  <r>
    <x v="57"/>
    <m/>
    <x v="57"/>
    <x v="77"/>
    <s v="B21903750002"/>
    <s v="BOD"/>
    <n v="2190375"/>
    <m/>
    <s v="00099021001 DEP.DE CHEQ.AJENOS,RET.DE CAM.,CONCEPTO: REVERSION AL TGN POR PAGO INDEBIDO BONO FRONTERA GESTION 2020 DEL PERSONAL DE LAS FUERZAS ARMADAS,DEP.: MINISTERIO DE DEFENSA , PROCEDENCIA: BANCO UNION S.A., CHEQUE: 21850, FECHA DE EMISION:23/04/2024"/>
    <m/>
    <m/>
    <m/>
    <m/>
    <m/>
    <m/>
    <n v="0"/>
    <n v="151933.92000000001"/>
    <s v="NO_CONCILIADO"/>
    <m/>
    <m/>
  </r>
  <r>
    <x v="12"/>
    <m/>
    <x v="12"/>
    <x v="77"/>
    <s v="O21903760002"/>
    <s v="BOD"/>
    <n v="2190376"/>
    <m/>
    <s v="00099021001 DEPOSITO DE EFECTIVO, DEPOSITANTE: ANTONIO AGUSTIN CONDORI PATTY, CONCEPTO: REPOSICION DE TARJETA VEHICULAR, CUENTA DE DEPOSITO: CUENTA UNICA DEL TESORO/DJBR"/>
    <m/>
    <m/>
    <m/>
    <m/>
    <m/>
    <m/>
    <n v="0"/>
    <n v="120"/>
    <s v="NO_CONCILIADO"/>
    <m/>
    <m/>
  </r>
  <r>
    <x v="3"/>
    <m/>
    <x v="3"/>
    <x v="77"/>
    <s v="B21903780002"/>
    <s v="BOD"/>
    <n v="2190378"/>
    <m/>
    <s v="00099021001 DEP.DE CHEQ.AJENOS,RET.DE CAM.,CONCEPTO: MARIANELA BARRIENTOS ROMERO,DEP.: BANCO UNION S.A. , PROCEDENCIA: BANCO UNION S.A., CHEQUE: 202471, FECHA DE EMISION:24/04/2024"/>
    <m/>
    <m/>
    <m/>
    <m/>
    <m/>
    <m/>
    <n v="0"/>
    <n v="2419.25"/>
    <s v="NO_CONCILIADO"/>
    <m/>
    <m/>
  </r>
  <r>
    <x v="71"/>
    <m/>
    <x v="71"/>
    <x v="77"/>
    <s v="B21903790002"/>
    <s v="BOD"/>
    <n v="2190379"/>
    <m/>
    <s v="00099021001 DEP.DE CHEQ.AJENOS,RET.DE CAM.,CONCEPTO: DEVOLUCION DE PASAJES AEREOS INTERNACIONALES NO UTILIZADOS A SAO PAOLO -VICEMINISTERIO DE DEPORTES,DEP.: BOLIVIANA DE AVIACION , PROCEDENCIA: BANCO UNION S.A., CHEQUE: 17950, FECHA DE EMISION:24/04/2024"/>
    <m/>
    <m/>
    <m/>
    <m/>
    <m/>
    <m/>
    <n v="0"/>
    <n v="2238"/>
    <s v="NO_CONCILIADO"/>
    <m/>
    <m/>
  </r>
  <r>
    <x v="84"/>
    <m/>
    <x v="84"/>
    <x v="77"/>
    <s v="B21903820002"/>
    <s v="BOD"/>
    <n v="2190382"/>
    <m/>
    <s v="00389022001 DEP.DE CHEQ.AJENOS,RET.DE CAM.,CONCEPTO: DESCUENTO POR LICENCIAS SIN GOCE DE HABER REG. LA PAZ,DEP.: NAABOL/LAPAZ , PROCEDENCIA: BANCO UNION S.A., CHEQUE: 594, FECHA DE EMISION:22/04/2024"/>
    <m/>
    <m/>
    <m/>
    <m/>
    <m/>
    <m/>
    <n v="0"/>
    <n v="2038.15"/>
    <s v="NO_CONCILIADO"/>
    <m/>
    <m/>
  </r>
  <r>
    <x v="84"/>
    <m/>
    <x v="84"/>
    <x v="77"/>
    <s v="B21903830002"/>
    <s v="BOD"/>
    <n v="2190383"/>
    <m/>
    <s v="00389052001 DEP.DE CHEQ.AJENOS,RET.DE CAM.,CONCEPTO: DESCUENTO POR LICENCIAS SIN GICE DE HABER, REG.BENI,DEP.: NAABOL/BENI , PROCEDENCIA: BANCO UNION S.A., CHEQUE: 593, FECHA DE EMISION:22/04/2024"/>
    <m/>
    <m/>
    <m/>
    <m/>
    <m/>
    <m/>
    <n v="0"/>
    <n v="509.63"/>
    <s v="NO_CONCILIADO"/>
    <m/>
    <m/>
  </r>
  <r>
    <x v="84"/>
    <m/>
    <x v="84"/>
    <x v="77"/>
    <s v="B21903840002"/>
    <s v="BOD"/>
    <n v="2190384"/>
    <m/>
    <s v="00389032001 DEP.DE CHEQ.AJENOS,RET.DE CAM.,CONCEPTO: DESCUENTO POR LICENCIAS SIN GICE DE HABER, REG. COCHABAMBA,DEP.: NAABOL/COCHABAMBA , PROCEDENCIA: BANCO UNION S.A., CHEQUE: 592, FECHA DE EMISION:22/04/2024"/>
    <m/>
    <m/>
    <m/>
    <m/>
    <m/>
    <m/>
    <n v="0"/>
    <n v="3275.99"/>
    <s v="NO_CONCILIADO"/>
    <m/>
    <m/>
  </r>
  <r>
    <x v="84"/>
    <m/>
    <x v="84"/>
    <x v="77"/>
    <s v="B21903850002"/>
    <s v="BOD"/>
    <n v="2190385"/>
    <m/>
    <s v="00389042001 DEP.DE CHEQ.AJENOS,RET.DE CAM.,CONCEPTO: DESCUENTO POR LICENCIAS SIN GICE DE HABER, REG. SANTA CRUZ,DEP.: NAABOL/SANTA CRUZ , PROCEDENCIA: BANCO UNION S.A., CHEQUE: 591, FECHA DE EMISION:22/04/2024"/>
    <m/>
    <m/>
    <m/>
    <m/>
    <m/>
    <m/>
    <n v="0"/>
    <n v="2677.33"/>
    <s v="NO_CONCILIADO"/>
    <m/>
    <m/>
  </r>
  <r>
    <x v="24"/>
    <m/>
    <x v="24"/>
    <x v="77"/>
    <s v="O21903870002"/>
    <s v="BOD"/>
    <n v="2190387"/>
    <m/>
    <s v="00344012001 DEPOSITO DE EFECTIVO, DEPOSITANTE: VIVIANA BARRA  IRIONDO, CONCEPTO: DEVOLUCION DE RECURSOS ECONOMICO POR RENUNCIA AL  CARGO, CUENTA DE DEPOSITO: CUENTA UNICA DEL TESORO"/>
    <m/>
    <m/>
    <m/>
    <m/>
    <m/>
    <m/>
    <n v="0"/>
    <n v="1012"/>
    <s v="NO_CONCILIADO"/>
    <m/>
    <m/>
  </r>
  <r>
    <x v="11"/>
    <m/>
    <x v="11"/>
    <x v="77"/>
    <s v="O21903880002"/>
    <s v="BOD"/>
    <n v="2190388"/>
    <m/>
    <s v="00587012001 DEPOSITO DE EFECTIVO, DEPOSITANTE: EBC-JOSE ANGEL CORI SANDON, CONCEPTO: DEVOLUCION AL COMPROBANTE N°180,2 DE LA GESTION 2024, CUENTA DE DEPOSITO: CUENTA UNICA DEL TESORO"/>
    <m/>
    <m/>
    <m/>
    <m/>
    <m/>
    <m/>
    <n v="0"/>
    <n v="10000"/>
    <s v="NO_CONCILIADO"/>
    <m/>
    <m/>
  </r>
  <r>
    <x v="44"/>
    <m/>
    <x v="44"/>
    <x v="77"/>
    <s v="B21903900002"/>
    <s v="BOD"/>
    <n v="2190390"/>
    <m/>
    <s v="00041011103 DEP.DE CHEQ.AJENOS,RET.DE CAM.,CONCEPTO: TRANSFERENCIA DE RECURSOS POR LA EMISION DE AUTORIZACIONES PREVIAS DE IMPORTACION MARZO 2024,DEP.: MDPYEP , PROCEDENCIA: BANCO UNION S.A., CHEQUE: 1306, FECHA DE EMISION:22/04/2024"/>
    <m/>
    <m/>
    <m/>
    <m/>
    <m/>
    <m/>
    <n v="0"/>
    <n v="290540"/>
    <s v="NO_CONCILIADO"/>
    <m/>
    <m/>
  </r>
  <r>
    <x v="13"/>
    <m/>
    <x v="13"/>
    <x v="77"/>
    <s v="O21903910002"/>
    <s v="BOD"/>
    <n v="2190391"/>
    <m/>
    <s v="00046171101 DEPOSITO DE EFECTIVO, DEPOSITANTE: ULTRABIONATURALS  SRL, CONCEPTO: PAGO  SANCION PECUNIARIA, CUENTA DE DEPOSITO: CUENTA UNICA DEL TESORO"/>
    <m/>
    <m/>
    <m/>
    <m/>
    <m/>
    <m/>
    <n v="0"/>
    <n v="840"/>
    <s v="NO_CONCILIADO"/>
    <m/>
    <m/>
  </r>
  <r>
    <x v="44"/>
    <m/>
    <x v="44"/>
    <x v="77"/>
    <s v="B21903920002"/>
    <s v="BOD"/>
    <n v="2190392"/>
    <m/>
    <s v="00041011104 DEP.DE CHEQ.AJENOS,RET.DE CAM.,CONCEPTO: TRANSFERENCIA DE RECURSOS POR LA EMISION DE SELLO HECHO EN BOLIVIA MES DE MARZO 2024,DEP.: MDPYEP , PROCEDENCIA: BANCO UNION S.A., CHEQUE: 1307, FECHA DE EMISION:22/04/2024"/>
    <m/>
    <m/>
    <m/>
    <m/>
    <m/>
    <m/>
    <n v="0"/>
    <n v="37450"/>
    <s v="NO_CONCILIADO"/>
    <m/>
    <m/>
  </r>
  <r>
    <x v="55"/>
    <m/>
    <x v="55"/>
    <x v="77"/>
    <s v="O21903980002"/>
    <s v="BOD"/>
    <n v="2190398"/>
    <m/>
    <s v="00132072001 DEPOSITO DE EFECTIVO, DEPOSITANTE: GUIMER SULLCAMANI ROJAS, CONCEPTO: PAGO POR FACTURA NO DECLARADA DEL PREV PENDIENTE, CUENTA DE DEPOSITO: CUENTA UNICA DEL TESORO"/>
    <m/>
    <m/>
    <m/>
    <m/>
    <m/>
    <m/>
    <n v="0"/>
    <n v="92"/>
    <s v="NO_CONCILIADO"/>
    <m/>
    <m/>
  </r>
  <r>
    <x v="13"/>
    <m/>
    <x v="13"/>
    <x v="77"/>
    <s v="O21904040002"/>
    <s v="BOD"/>
    <n v="2190404"/>
    <m/>
    <s v="00046171101 DEPOSITO DE EFECTIVO, DEPOSITANTE: STERYMEB, CONCEPTO: SANCION PECUNARIA, CUENTA DE DEPOSITO: CUENTA UNICA DEL TESORO"/>
    <m/>
    <m/>
    <m/>
    <m/>
    <m/>
    <m/>
    <n v="0"/>
    <n v="500"/>
    <s v="NO_CONCILIADO"/>
    <m/>
    <m/>
  </r>
  <r>
    <x v="58"/>
    <m/>
    <x v="58"/>
    <x v="77"/>
    <s v="B21904100002"/>
    <s v="BOD"/>
    <n v="2190410"/>
    <m/>
    <s v="00595012002 DEP.DE CHEQ.AJENOS,RET.DE CAM.,CONCEPTO: SUBSIDIO  POR INCAPACIDAD TEMPORAL CORRESPONDIENTE AL MES DE NOVIEMBRE 2023,DEP.: CAJA DE SALUD DE LA BANCA PRIVADA , PROCEDENCIA: BANCO NACIONAL DE BOLIVIA S.A., CHEQUE: 7220296, FECHA DE EMISION:17/04/2024"/>
    <m/>
    <m/>
    <m/>
    <m/>
    <m/>
    <m/>
    <n v="0"/>
    <n v="236.28"/>
    <s v="NO_CONCILIADO"/>
    <m/>
    <m/>
  </r>
  <r>
    <x v="45"/>
    <m/>
    <x v="45"/>
    <x v="77"/>
    <s v="B21904110002"/>
    <s v="BOD"/>
    <n v="2190411"/>
    <m/>
    <s v="00660102001 DEP.DE CHEQ.AJENOS,RET.DE CAM.,CONCEPTO: DEVOLUCION DE VIATICOS ASIGNADOS,DEP.: ORGANO JUDICIAL-DISTRITO POTOSI , PROCEDENCIA: BANCO UNION S.A., CHEQUE: 474, FECHA DE EMISION:22/04/2024"/>
    <m/>
    <m/>
    <m/>
    <m/>
    <m/>
    <m/>
    <n v="0"/>
    <n v="277"/>
    <s v="CONCILIADO_PARCIAL"/>
    <m/>
    <m/>
  </r>
  <r>
    <x v="58"/>
    <m/>
    <x v="58"/>
    <x v="77"/>
    <s v="B21904120002"/>
    <s v="BOD"/>
    <n v="2190412"/>
    <m/>
    <s v="00595012002 DEP.DE CHEQ.AJENOS,RET.DE CAM.,CONCEPTO: SUBSIDIO POR INCAPACIDAD TEMPORAL CORRESPONDIENTE A OCTUBRE 2023,DEP.: CAJA DE SALUD DE LA BANCA PRIVADA , PROCEDENCIA: BANCO NACIONAL DE BOLIVIA S.A., CHEQUE: 7220124, FECHA DE EMISION:17/04/2024"/>
    <m/>
    <m/>
    <m/>
    <m/>
    <m/>
    <m/>
    <n v="0"/>
    <n v="183.87"/>
    <s v="NO_CONCILIADO"/>
    <m/>
    <m/>
  </r>
  <r>
    <x v="3"/>
    <m/>
    <x v="3"/>
    <x v="77"/>
    <s v="O21904150002"/>
    <s v="BOD"/>
    <n v="2190415"/>
    <m/>
    <s v="00099021001 DEPOSITO DE EFECTIVO, DEPOSITANTE: CYNTHIA FERNANDEZ FERNANDEZ, CONCEPTO: DEVOLUCION DE EXCEDENTE DE LLAMADAS POR EL MES DE MARZO 2024 INTERNO 3853, E1, CUENTA DE DEPOSITO: CUENTA UNICA DEL TESORO"/>
    <m/>
    <m/>
    <m/>
    <m/>
    <m/>
    <m/>
    <n v="0"/>
    <n v="20.56"/>
    <s v="NO_CONCILIADO"/>
    <m/>
    <m/>
  </r>
  <r>
    <x v="4"/>
    <m/>
    <x v="4"/>
    <x v="77"/>
    <s v="O21904250002"/>
    <s v="BOD"/>
    <n v="2190425"/>
    <m/>
    <s v="00206044302 DEPOSITO DE EFECTIVO, DEPOSITANTE: HECTOR HUGO ACARAPI CONDORI, CONCEPTO: DEVOLUCION DE HONORARIOS, CUENTA DE DEPOSITO: CUENTA UNICA DEL TESORO"/>
    <m/>
    <m/>
    <m/>
    <m/>
    <m/>
    <m/>
    <n v="0"/>
    <n v="2311.1999999999998"/>
    <s v="NO_CONCILIADO"/>
    <m/>
    <m/>
  </r>
  <r>
    <x v="79"/>
    <m/>
    <x v="79"/>
    <x v="77"/>
    <s v="O21904440002"/>
    <s v="BOD"/>
    <n v="2190444"/>
    <m/>
    <s v="00099021001 DEPOSITO DE EFECTIVO, DEPOSITANTE: MINISTERIO DE DESARROLLO RURAL Y TIERRA, CONCEPTO: PAGO DE SERVICIO DE AGUA POTABLE EPSAS UC-CNAPE CORRESPONDIENTE AL MES DE FEBRERO, CUENTA DE DEPOSITO: CUENTA UNICA DEL TESORO"/>
    <m/>
    <m/>
    <m/>
    <m/>
    <m/>
    <m/>
    <n v="0"/>
    <n v="34.119999999999997"/>
    <s v="NO_CONCILIADO"/>
    <m/>
    <m/>
  </r>
  <r>
    <x v="21"/>
    <m/>
    <x v="21"/>
    <x v="77"/>
    <s v="O21904490002"/>
    <s v="BOD"/>
    <n v="2190449"/>
    <m/>
    <s v="00099021001 DEPOSITO DE EFECTIVO, DEPOSITANTE: MARIA SOLEDAD CHINO MAMANI CI6785524 LP, CONCEPTO: PAGO POR DEVOLUCION DE CONTRATO DGSU-016/2018 DE LA EX-BECARIA MARIA SOLEDAD CHINO MAMANI, CUENTA DE DEPOSITO: CUENTA UNICA DEL TESORO"/>
    <m/>
    <m/>
    <m/>
    <m/>
    <m/>
    <m/>
    <n v="0"/>
    <n v="2000"/>
    <s v="NO_CONCILIADO"/>
    <m/>
    <m/>
  </r>
  <r>
    <x v="73"/>
    <m/>
    <x v="73"/>
    <x v="77"/>
    <s v="J05931530002"/>
    <s v="NTE"/>
    <n v="8090650"/>
    <m/>
    <s v="A:00373024108 A: 00373024108 Transferencia de recursos a requerimiento del Fondo de Desarrollo Indígena s/g CITE: FDI/DGE/EXT/N°0176/2024 y de acuerdo al Informe CITE: MEFP/VTCP/DGPOT/UPCFTGN/INF/Nº31/2024 para el Desembolso de recursos al Fondo de Desarrollo Indígena para programa y proyectos de los GAM, (H.R.2024-16763-R)."/>
    <m/>
    <m/>
    <m/>
    <m/>
    <m/>
    <m/>
    <n v="0"/>
    <n v="3198896.48"/>
    <s v="NO_CONCILIADO"/>
    <m/>
    <m/>
  </r>
  <r>
    <x v="73"/>
    <m/>
    <x v="73"/>
    <x v="77"/>
    <s v="J05931540002"/>
    <s v="NTE"/>
    <n v="8094395"/>
    <m/>
    <s v="A:00373024109 A: 00373024109 Transferencia de recursos a requerimiento del Fondo de Desarrollo Indígena s/g nota CITE: FDI/DGE/EXT/N°0176/2024 que corresponde al primer desembolso de programa y proyectos de la tercera y cuarta cartera de proyector del FDI y en virtud al Informe MEFP/VTCP/DGPOT/ UPCFTGN/INF/Nº31/2024 (H.R. 2024-16763-R)."/>
    <m/>
    <m/>
    <m/>
    <m/>
    <m/>
    <m/>
    <n v="0"/>
    <n v="32765791.969999999"/>
    <s v="NO_CONCILIADO"/>
    <m/>
    <m/>
  </r>
  <r>
    <x v="9"/>
    <m/>
    <x v="9"/>
    <x v="77"/>
    <s v="G26713480003"/>
    <s v="COB"/>
    <n v="18623"/>
    <m/>
    <s v="PAGO A FND PRÉSTAMO NDF-160 VCTO. 24-04-2024 POR CUENTA DE TGN , NTI. 018623 VALOR 24-04-2024 CAPITAL USD 133.259,15 INTERESES USD 10.414,47 CTA. 3987 CUENTA UNICA DEL TESORO LIB. 00099021001 REF.: COMISIONES BANCARIAS"/>
    <m/>
    <m/>
    <m/>
    <m/>
    <m/>
    <m/>
    <n v="959.91"/>
    <n v="0"/>
    <s v="NO_CONCILIADO"/>
    <m/>
    <m/>
  </r>
  <r>
    <x v="9"/>
    <m/>
    <x v="9"/>
    <x v="77"/>
    <s v="G26713470003"/>
    <s v="COB"/>
    <n v="18604"/>
    <m/>
    <s v="PAGO A FND PRÉSTAMO NDF-322 VCTO. 24-04-2024 POR CUENTA DE TGN , NTI. 018604 VALOR 24-04-2024 CAPITAL USD 130.373,62 INTERESES USD 14.058,25 CTA. 3987 CUENTA UNICA DEL TESORO LIB. 00099021001 REF.: COMISIONES BANCARIAS"/>
    <m/>
    <m/>
    <m/>
    <m/>
    <m/>
    <m/>
    <n v="963.55"/>
    <n v="0"/>
    <s v="NO_CONCILIADO"/>
    <m/>
    <m/>
  </r>
  <r>
    <x v="9"/>
    <m/>
    <x v="9"/>
    <x v="77"/>
    <s v="G26713460003"/>
    <s v="COB"/>
    <n v="18607"/>
    <m/>
    <s v="PAGO A FND PRÉSTAMO NDF-320 VCTO. 24-04-2024 POR CUENTA DE TGN , NTI. 018607 VALOR 24-04-2024 CAPITAL USD 35.452,74 INTERESES USD 3.822,75 CTA. 3987 CUENTA UNICA DEL TESORO LIB. 00099021001 REF.: COMISIONES BANCARIAS"/>
    <m/>
    <m/>
    <m/>
    <m/>
    <m/>
    <m/>
    <n v="458.58"/>
    <n v="0"/>
    <s v="NO_CONCILIADO"/>
    <m/>
    <m/>
  </r>
  <r>
    <x v="9"/>
    <m/>
    <x v="9"/>
    <x v="77"/>
    <s v="G26713450003"/>
    <s v="COB"/>
    <n v="18585"/>
    <m/>
    <s v="PAGO A FND PRÉSTAMO NDF 291 VCTO. 24-04-2024 POR CUENTA DE TGN , NTI. 018585 VALOR 24-04-2024 CAPITAL USD 69.718,23 INTERESES USD 7.258,89 CTA. 3987 CUENTA UNICA DEL TESORO LIB. 00099021001 REF.: COMISIONES BANCARIAS"/>
    <m/>
    <m/>
    <m/>
    <m/>
    <m/>
    <m/>
    <n v="639.62"/>
    <n v="0"/>
    <s v="NO_CONCILIADO"/>
    <m/>
    <m/>
  </r>
  <r>
    <x v="9"/>
    <m/>
    <x v="9"/>
    <x v="77"/>
    <s v="G26711860003"/>
    <s v="COB"/>
    <n v="18546"/>
    <m/>
    <s v="PAGO A CAF PRÉSTAMO CFA010968 VCTO. 24-04-2024 POR CUENTA DE TGN , NTI. 018546 VALOR 24-04-2024 INTERESES USD 3.862.164,17 CTA. 3987 CUENTA UNICA DEL TESORO LIB. 00099021001 REF.: COMISIONES BANCARIAS"/>
    <m/>
    <m/>
    <m/>
    <m/>
    <m/>
    <m/>
    <n v="18816.080000000002"/>
    <n v="0"/>
    <s v="NO_CONCILIADO"/>
    <m/>
    <m/>
  </r>
  <r>
    <x v="9"/>
    <m/>
    <x v="9"/>
    <x v="77"/>
    <s v="G26711850003"/>
    <s v="COB"/>
    <n v="18545"/>
    <m/>
    <s v="PAGO A CAF PRÉSTAMO CFA009609 VCTO. 24-04-2024 POR CUENTA DE TGN , NTI. 018545 VALOR 24-04-2024 CAPITAL USD 364.392,78 INTERESES USD 141.660,64 COMISIONES USD 24.362,39 CTA. 3987 CUENTA UNICA DEL TESORO LIB. 00099021001 REF.: COMISIONES BANCARIAS"/>
    <m/>
    <m/>
    <m/>
    <m/>
    <m/>
    <m/>
    <n v="2817.05"/>
    <n v="0"/>
    <s v="NO_CONCILIADO"/>
    <m/>
    <m/>
  </r>
  <r>
    <x v="9"/>
    <m/>
    <x v="9"/>
    <x v="77"/>
    <s v="G26713500003"/>
    <s v="COB"/>
    <n v="18588"/>
    <m/>
    <s v="PAGO A FND PRÉSTAMO NFD - 45 VCTO. 24-04-2024 POR CUENTA DE TGN , NTI. 018588 VALOR 24-04-2024 CAPITAL EUR 96.216,93 INTERESES EUR 5.412,20 CTA. 3987 CUENTA UNICA DEL TESORO LIB. 00099021001 REF.: COMISIONES BANCARIAS"/>
    <m/>
    <m/>
    <m/>
    <m/>
    <m/>
    <m/>
    <n v="792.46"/>
    <n v="0"/>
    <s v="NO_CONCILIADO"/>
    <m/>
    <m/>
  </r>
  <r>
    <x v="9"/>
    <m/>
    <x v="9"/>
    <x v="77"/>
    <s v="G26713490003"/>
    <s v="COB"/>
    <n v="18590"/>
    <m/>
    <s v="PAGO A FND PRÉSTAMO NDF-157 VCTO. 24-04-2024 POR CUENTA DE TGN , NTI. 018590 VALOR 24-04-2024 CAPITAL USD 132.331,03 INTERESES USD 10.832,74 CTA. 3987 CUENTA UNICA DEL TESORO LIB. 00099021001 REF.: COMISIONES BANCARIAS"/>
    <m/>
    <m/>
    <m/>
    <m/>
    <m/>
    <m/>
    <n v="957.44"/>
    <n v="0"/>
    <s v="NO_CONCILIADO"/>
    <m/>
    <m/>
  </r>
  <r>
    <x v="78"/>
    <m/>
    <x v="78"/>
    <x v="77"/>
    <s v="Q19981340002"/>
    <s v="CRV"/>
    <n v="1998134"/>
    <m/>
    <s v="NUMERO DE LIBRETA CUT: 03420102001 OPERACIÓN E18 TRANSFERENCIA DEL SISTEMA FINANCIERO POR CUENTA DE TERCEROS A LA CUT TRANSFERENCIA DE RECURSOS DEL FIDEICOMISO AEVIVIENDA"/>
    <m/>
    <m/>
    <m/>
    <m/>
    <m/>
    <m/>
    <n v="0"/>
    <n v="720597.1"/>
    <s v="NO_CONCILIADO"/>
    <m/>
    <m/>
  </r>
  <r>
    <x v="84"/>
    <m/>
    <x v="84"/>
    <x v="77"/>
    <s v="G26713510001"/>
    <s v="DEV"/>
    <n v="2671351"/>
    <m/>
    <s v="COBRO DE OBLIGACIONES A LA NAVEGACIÓN AÉREA Y AEROPUERTOS BOLIVIANOS - NAABOL, PRÉSTAMO ICO 01020033.0 EQUIP. AEROPUERTO J. WILSTERMAN, VCTO. 24/04/2024, CUT 3987 LIBRETA Nº 00389012001 NAABOL - ADMINISTRACIÓN CENTRAL"/>
    <m/>
    <m/>
    <m/>
    <m/>
    <m/>
    <m/>
    <n v="1424436.18"/>
    <n v="0"/>
    <s v="NO_CONCILIADO"/>
    <m/>
    <m/>
  </r>
  <r>
    <x v="9"/>
    <m/>
    <x v="9"/>
    <x v="77"/>
    <s v="G26715100003"/>
    <s v="COB"/>
    <n v="18586"/>
    <m/>
    <s v="PAGO A FND PRÉSTAMO NDF 367 VCTO. 24-04-2024 POR CUENTA DE TGN , NTI. 018586 VALOR 24-04-2024 CAPITAL EUR 49.226,27 INTERESES EUR 6.830,14 CTA. 3987 CUENTA UNICA DEL TESORO LIB. 00099021001 REF.: COMISIONES BANCARIAS"/>
    <m/>
    <m/>
    <m/>
    <m/>
    <m/>
    <m/>
    <n v="558.19000000000005"/>
    <n v="0"/>
    <s v="NO_CONCILIADO"/>
    <m/>
    <m/>
  </r>
  <r>
    <x v="9"/>
    <m/>
    <x v="9"/>
    <x v="77"/>
    <s v="G26715110003"/>
    <s v="COB"/>
    <n v="18589"/>
    <m/>
    <s v="PAGO A FND PRÉSTAMO NDF-358 VCTO. 24-04-2024 POR CUENTA DE TGN , NTI. 018589 VALOR 24-04-2024 CAPITAL EUR 95.690,58 INTERESES EUR 13.635,91 CTA. 3987 CUENTA UNICA DEL TESORO LIB. 00099021001 REF.: COMISIONES BANCARIAS"/>
    <m/>
    <m/>
    <m/>
    <m/>
    <m/>
    <m/>
    <n v="832.04"/>
    <n v="0"/>
    <s v="NO_CONCILIADO"/>
    <m/>
    <m/>
  </r>
  <r>
    <x v="27"/>
    <m/>
    <x v="27"/>
    <x v="77"/>
    <s v="G26718070002"/>
    <s v="CRV"/>
    <n v="2671807"/>
    <m/>
    <s v="TRANSFERENCIA DEL EXTERIOR SEGUN SWIFT NO.6193 Y NO.6242 DE FECHA 24/04/2024 ORDENANTE: BOLIVIANA DE AVIACIÓN-BOA INC (DORAL FL) REF.: CRED INV 856 RFB 2883163 LIB. 00525012001 LBP-TRANSPORTES AEREOS BOLIVIANOS (4030001162)"/>
    <m/>
    <m/>
    <m/>
    <m/>
    <m/>
    <m/>
    <n v="0"/>
    <n v="166938.1"/>
    <s v="NO_CONCILIADO"/>
    <m/>
    <m/>
  </r>
  <r>
    <x v="25"/>
    <m/>
    <x v="25"/>
    <x v="77"/>
    <s v="G26718130002"/>
    <s v="CRV"/>
    <n v="2671813"/>
    <m/>
    <s v="TRANSFERENCIA DEL EXTERIOR SEGUN SWIFT NO.6240 Y NO.6245 DE FECHA 24/04/2024 ORDENANTE: LITECH FZCO (AE/DXB) REF.: CRED URI PAYMENT FOR THE INV AT 05.04.2024 FOR CARBNONATE LITHIUM LIB. 00597012001 RECURSOS PROPIOS VENTAS YLB"/>
    <m/>
    <m/>
    <m/>
    <m/>
    <m/>
    <m/>
    <n v="0"/>
    <n v="891800"/>
    <s v="NO_CONCILIADO"/>
    <m/>
    <m/>
  </r>
  <r>
    <x v="18"/>
    <m/>
    <x v="18"/>
    <x v="77"/>
    <s v="G26718100001"/>
    <s v="CVD"/>
    <n v="2671810"/>
    <m/>
    <s v="COBRO COSTOS DE PAPELERIA POR REGULARIZACION DE TRANSFERENCIA DEL EXTERIOR POR ORDEN DE PERMANENT COURT OF ARBITRATION (GRAVENHAGE) REF.: CASO CPA NO. 2020-47 LIB. 00099021001 TGN-RECURSOS ORDINARIOS (3987)"/>
    <m/>
    <m/>
    <m/>
    <m/>
    <m/>
    <m/>
    <n v="50"/>
    <n v="0"/>
    <s v="NO_CONCILIADO"/>
    <m/>
    <m/>
  </r>
  <r>
    <x v="0"/>
    <m/>
    <x v="0"/>
    <x v="77"/>
    <s v="G26718120001"/>
    <s v="CVD"/>
    <n v="2671812"/>
    <m/>
    <s v="COBRO COSTOS DE PAPELERIA SEGUN TRANSFERENCIA DEL EXTERIOR POR ORDEN DE FIDEICOMISO HERCO-CKM (LIMA PERU) REF.: CRED EMB 15-07 CISTERNAS CONT 48 ADENDAS FECHA VALOR 24/04/2024 LIB. 00513062002 YPFB - EXPORTACIÓN DE GLP Y OTROS-BOLIVIANOS"/>
    <m/>
    <m/>
    <m/>
    <m/>
    <m/>
    <m/>
    <n v="50"/>
    <n v="0"/>
    <s v="NO_CONCILIADO"/>
    <m/>
    <m/>
  </r>
  <r>
    <x v="25"/>
    <m/>
    <x v="25"/>
    <x v="77"/>
    <s v="G26718140001"/>
    <s v="CVD"/>
    <n v="2671814"/>
    <m/>
    <s v="COBRO COSTOS DE PAPELERIA SEGUN TRANSFERENCIA DEL EXTERIOR POR ORDEN DE LITECH FZCO (AE/DXB) REF.: CRED URI PAYMENT FOR THE INV AT 05.04.2024 FOR CARBNONATE LITHIUM LIB. 00597032001 YLB-COMERCIALIZACION DE DIVERSAS SALES"/>
    <m/>
    <m/>
    <m/>
    <m/>
    <m/>
    <m/>
    <n v="50"/>
    <n v="0"/>
    <s v="NO_CONCILIADO"/>
    <m/>
    <m/>
  </r>
  <r>
    <x v="0"/>
    <m/>
    <x v="0"/>
    <x v="77"/>
    <s v="G26718210001"/>
    <s v="CVD"/>
    <n v="2671821"/>
    <m/>
    <s v="COBRO COSTOS DE PAPELERIA SEGUN TRANSFERENCIA DEL EXTERIOR POR ORDEN DE SOLGAS SA (SAN BORJA LIMA PERU) REF.: CRED FACTURA 1626 FECHA VALOR 23/04/2024 LIB. 00513062002 YPFB - EXPORTACIÓN DE GLP Y OTROS-BOLIVIANOS"/>
    <m/>
    <m/>
    <m/>
    <m/>
    <m/>
    <m/>
    <n v="50"/>
    <n v="0"/>
    <s v="NO_CONCILIADO"/>
    <m/>
    <m/>
  </r>
  <r>
    <x v="0"/>
    <m/>
    <x v="0"/>
    <x v="77"/>
    <s v="G26718230001"/>
    <s v="CVD"/>
    <n v="2671823"/>
    <m/>
    <s v="COBRO COSTOS DE PAPELERIA SEGUN TRANSFERENCIA DEL EXTERIOR POR ORDEN DE COMPANHIA MATOGROSSENSE DE GAS (CUIABA BRASIL) REF.: CRED INV EXBTOPMT1424 FECHA VALOR 23/04/2024 LIB. 00513012007 YPFB - RECURSOS NACIONALIZACIÓN"/>
    <m/>
    <m/>
    <m/>
    <m/>
    <m/>
    <m/>
    <n v="50"/>
    <n v="0"/>
    <s v="NO_CONCILIADO"/>
    <m/>
    <m/>
  </r>
  <r>
    <x v="55"/>
    <m/>
    <x v="55"/>
    <x v="77"/>
    <s v="Q19986480002"/>
    <s v="CRV"/>
    <n v="1998648"/>
    <m/>
    <s v="NUMERO DE LIBRETA CUT: 00132049201 OPERACIÓN E82 TRANSFERENCIA BDP FINPRO A LA CUT DESEMBOLSO N°14 FINPRO - OP20026 - IMPLEMENTACIÓN DE LA PLANTA DE BIOINSUMOS EN SANTA CRUZ"/>
    <m/>
    <m/>
    <m/>
    <m/>
    <m/>
    <m/>
    <n v="0"/>
    <n v="1746353.62"/>
    <s v="NO_CONCILIADO"/>
    <m/>
    <m/>
  </r>
  <r>
    <x v="0"/>
    <m/>
    <x v="0"/>
    <x v="77"/>
    <s v="G26718270001"/>
    <s v="CVD"/>
    <n v="2671827"/>
    <m/>
    <s v="COBRO COSTOS DE PAPELERIA SEGUN TRANSFERENCIA DEL EXTERIOR POR ORDEN DE COMPANHIA MATOGROSSENSE DE GAS (CUIABA BRASIL) REF.: CRED INV EXBMT2624 FECHA VALOR 23/04/2024 LIB. 00513012007 YPFB - RECURSOS NACIONALIZACIÓN"/>
    <m/>
    <m/>
    <m/>
    <m/>
    <m/>
    <m/>
    <n v="50"/>
    <n v="0"/>
    <s v="NO_CONCILIADO"/>
    <m/>
    <m/>
  </r>
  <r>
    <x v="61"/>
    <m/>
    <x v="61"/>
    <x v="77"/>
    <s v="S10909640003"/>
    <s v="COB"/>
    <n v="1090964"/>
    <m/>
    <s v="||TRANSFERENCIA DE FONDOS S/G MENSAJES SWIFT NROS. 6253 Y 6251 DE LA FECHA Y NOTA CITE DGAC/10571/2024 DE F.14.03.2024 (HRE-TGL-4549) Y CORREO ELECTRONICO DE LA FECHA DE LA DIRECCION GENERAL DE AERONAUTICA CIVIL (SECTOR PÚBLICO). DEBITO DE LA LIBRETA 00117012001 DGAC, REPOSICIÓN DE ÚTILES DE ESCRITORIO."/>
    <m/>
    <m/>
    <m/>
    <m/>
    <m/>
    <m/>
    <n v="50"/>
    <n v="0"/>
    <s v="NO_CONCILIADO"/>
    <m/>
    <m/>
  </r>
  <r>
    <x v="61"/>
    <m/>
    <x v="61"/>
    <x v="77"/>
    <s v="S10909540003"/>
    <s v="COB"/>
    <n v="1090954"/>
    <m/>
    <s v="||TRANSFERENCIA DE FONDOS S/G. MENSAJES SWIFT NROS. 6191 Y 6189 DE LA FECHA, Y NOTA REMITIDA POR LA DIRECCIÓN GENERAL DE AERONAUTICA CIVIL CITE: DGAC/10571/2024 DE FECHA 14/03/2024 (HRE-TGL-4549) (SECTOR PÚBLICO). DÉBITO DE LA LIBRETA 00117012001 DGAC, REPOSICIÓN ÚTILES DE ESCRITORIO."/>
    <m/>
    <m/>
    <m/>
    <m/>
    <m/>
    <m/>
    <n v="50"/>
    <n v="0"/>
    <s v="NO_CONCILIADO"/>
    <m/>
    <m/>
  </r>
  <r>
    <x v="100"/>
    <m/>
    <x v="100"/>
    <x v="78"/>
    <s v="O21906180002"/>
    <s v="BOD"/>
    <n v="2190618"/>
    <m/>
    <s v="00590012001 DEPOSITO DE EFECTIVO, DEPOSITANTE: SIXTO LIMACHI MAMANI, CONCEPTO: DEVOLUCION DE VIATICOS, CUENTA DE DEPOSITO: CUENTA UNICA DEL TESORO"/>
    <m/>
    <m/>
    <m/>
    <m/>
    <m/>
    <m/>
    <n v="0"/>
    <n v="40"/>
    <s v="NO_CONCILIADO"/>
    <m/>
    <m/>
  </r>
  <r>
    <x v="83"/>
    <m/>
    <x v="83"/>
    <x v="78"/>
    <s v="B21906350002"/>
    <s v="BOD"/>
    <n v="2190635"/>
    <m/>
    <s v="00290012001 DEP.DE CHEQ.AJENOS,RET.DE CAM.,CONCEPTO: TRAMITE N° 9963704 PARA REGISTRO COMO OTROS INGRESOS,DEP.: SERVICIO DE IMPUESTOS NACIONALES , PROCEDENCIA: BANCO UNION S.A., CHEQUE: 7572, FECHA DE EMISION:22/04/2024"/>
    <m/>
    <m/>
    <m/>
    <m/>
    <m/>
    <m/>
    <n v="0"/>
    <n v="414438.48"/>
    <s v="NO_CONCILIADO"/>
    <m/>
    <m/>
  </r>
  <r>
    <x v="18"/>
    <m/>
    <x v="18"/>
    <x v="78"/>
    <s v="O21906360002"/>
    <s v="BOD"/>
    <n v="2190636"/>
    <m/>
    <s v="00099021001 DEPOSITO DE EFECTIVO, DEPOSITANTE: ARMANDO SARDINAS CRUZ CI 3707041-1T, CONCEPTO: DEVOLUCION DE SALARIO EXCEDENTAL AL PRESIDENTE MES ENERO 2023, CUENTA DE DEPOSITO: CUENTA UNICA DEL TESORO"/>
    <m/>
    <m/>
    <m/>
    <m/>
    <m/>
    <m/>
    <n v="0"/>
    <n v="479.91"/>
    <s v="NO_CONCILIADO"/>
    <m/>
    <m/>
  </r>
  <r>
    <x v="18"/>
    <m/>
    <x v="18"/>
    <x v="78"/>
    <s v="O21906400002"/>
    <s v="BOD"/>
    <n v="2190640"/>
    <m/>
    <s v="00099021001 DEPOSITO DE EFECTIVO, DEPOSITANTE: ARMANDO SARDINAS CRUZ CI 3707041-1T, CONCEPTO: DEVOLUCION DEL SALARIO EXCEDENTAL AL PRESIDENTE MES FEBRERO 2023, CUENTA DE DEPOSITO: CUENTA UNICA DEL TESORO"/>
    <m/>
    <m/>
    <m/>
    <m/>
    <m/>
    <m/>
    <n v="0"/>
    <n v="479.91"/>
    <s v="NO_CONCILIADO"/>
    <m/>
    <m/>
  </r>
  <r>
    <x v="18"/>
    <m/>
    <x v="18"/>
    <x v="78"/>
    <s v="O21906410002"/>
    <s v="BOD"/>
    <n v="2190641"/>
    <m/>
    <s v="00099021001 DEPOSITO DE EFECTIVO, DEPOSITANTE: ARMANDO SARDINAS CRUZ CI 3707041-1T, CONCEPTO: DEVOLUCION DEL SALARIO EXCEDENTAL AL PRESIDENTE MES MARZO 2023, CUENTA DE DEPOSITO: CUENTA UNICA DEL TESORO"/>
    <m/>
    <m/>
    <m/>
    <m/>
    <m/>
    <m/>
    <n v="0"/>
    <n v="479.91"/>
    <s v="NO_CONCILIADO"/>
    <m/>
    <m/>
  </r>
  <r>
    <x v="18"/>
    <m/>
    <x v="18"/>
    <x v="78"/>
    <s v="O21906440002"/>
    <s v="BOD"/>
    <n v="2190644"/>
    <m/>
    <s v="00099021001 DEPOSITO DE EFECTIVO, DEPOSITANTE: ARMANDO SARDINAS CRUZ CI 3707041-1T, CONCEPTO: DEVOLUCION DEL SALARIO EXCEDENTAL AL PRESIDENTE MES ABRIL 2023, CUENTA DE DEPOSITO: CUENTA UNICA DEL TESORO"/>
    <m/>
    <m/>
    <m/>
    <m/>
    <m/>
    <m/>
    <n v="0"/>
    <n v="479.91"/>
    <s v="NO_CONCILIADO"/>
    <m/>
    <m/>
  </r>
  <r>
    <x v="18"/>
    <m/>
    <x v="18"/>
    <x v="78"/>
    <s v="O21906480002"/>
    <s v="BOD"/>
    <n v="2190648"/>
    <m/>
    <s v="00099021001 DEPOSITO DE EFECTIVO, DEPOSITANTE: ARMANDO SARDINAS CRUZ CI 3707041-1T, CONCEPTO: DEVOLUCION DEL SALARIO EXCEDENTAL AL PRESIDENTE MES MAYO 2023, CUENTA DE DEPOSITO: CUENTA UNICA DEL TESORO"/>
    <m/>
    <m/>
    <m/>
    <m/>
    <m/>
    <m/>
    <n v="0"/>
    <n v="479.91"/>
    <s v="NO_CONCILIADO"/>
    <m/>
    <m/>
  </r>
  <r>
    <x v="18"/>
    <m/>
    <x v="18"/>
    <x v="78"/>
    <s v="O21906500002"/>
    <s v="BOD"/>
    <n v="2190650"/>
    <m/>
    <s v="00099021001 DEPOSITO DE EFECTIVO, DEPOSITANTE: ARMANDO SARDINAS CRUZ CI 3707041-1T, CONCEPTO: DEVOLUCION DEL SALARIO EXCEDENTAL AL PRESIDENTE MES JUNIO 2023, CUENTA DE DEPOSITO: CUENTA UNICA DEL TESORO"/>
    <m/>
    <m/>
    <m/>
    <m/>
    <m/>
    <m/>
    <n v="0"/>
    <n v="479.91"/>
    <s v="NO_CONCILIADO"/>
    <m/>
    <m/>
  </r>
  <r>
    <x v="18"/>
    <m/>
    <x v="18"/>
    <x v="78"/>
    <s v="O21906510002"/>
    <s v="BOD"/>
    <n v="2190651"/>
    <m/>
    <s v="00099021001 DEPOSITO DE EFECTIVO, DEPOSITANTE: ARMANDO SARDINAS CRUZ CI 3707041-1T, CONCEPTO: DEVOLUCION DEL SALARIO EXCEDENTAL AL PRESIDENTE MES JULIO 2023, CUENTA DE DEPOSITO: CUENTA UNICA DEL TESORO"/>
    <m/>
    <m/>
    <m/>
    <m/>
    <m/>
    <m/>
    <n v="0"/>
    <n v="479.91"/>
    <s v="NO_CONCILIADO"/>
    <m/>
    <m/>
  </r>
  <r>
    <x v="18"/>
    <m/>
    <x v="18"/>
    <x v="78"/>
    <s v="O21906530002"/>
    <s v="BOD"/>
    <n v="2190653"/>
    <m/>
    <s v="00099021001 DEPOSITO DE EFECTIVO, DEPOSITANTE: ARMANDO SARDINAS CRUZ CI 3707041-1T, CONCEPTO: DEVOLUCION DEL SALARIO EXCEDENTAL AL PRESIDENTE MES AGOSTO 2023, CUENTA DE DEPOSITO: CUENTA UNICA DEL TESORO"/>
    <m/>
    <m/>
    <m/>
    <m/>
    <m/>
    <m/>
    <n v="0"/>
    <n v="479.91"/>
    <s v="NO_CONCILIADO"/>
    <m/>
    <m/>
  </r>
  <r>
    <x v="18"/>
    <m/>
    <x v="18"/>
    <x v="78"/>
    <s v="O21906540002"/>
    <s v="BOD"/>
    <n v="2190654"/>
    <m/>
    <s v="00099021001 DEPOSITO DE EFECTIVO, DEPOSITANTE: ARMANDO SARDINAS CRUZ CI 3707041-1T, CONCEPTO: DEVOLUCION DEL SALARIO EXCEDENTAL AL PRESIDENTE MES SEPTIEMBRE 2023, CUENTA DE DEPOSITO: CUENTA UNICA DEL TESORO"/>
    <m/>
    <m/>
    <m/>
    <m/>
    <m/>
    <m/>
    <n v="0"/>
    <n v="479.91"/>
    <s v="NO_CONCILIADO"/>
    <m/>
    <m/>
  </r>
  <r>
    <x v="18"/>
    <m/>
    <x v="18"/>
    <x v="78"/>
    <s v="O21906550002"/>
    <s v="BOD"/>
    <n v="2190655"/>
    <m/>
    <s v="00099021001 DEPOSITO DE EFECTIVO, DEPOSITANTE: ARMANDO SARDINAS CRUZ CI 3707041-1T, CONCEPTO: DEVOLUCION DEL SALARIO EXCEDENTAL AL PRESIDENTE MES OCTUBRE 2023, CUENTA DE DEPOSITO: CUENTA UNICA DEL TESORO"/>
    <m/>
    <m/>
    <m/>
    <m/>
    <m/>
    <m/>
    <n v="0"/>
    <n v="479.91"/>
    <s v="NO_CONCILIADO"/>
    <m/>
    <m/>
  </r>
  <r>
    <x v="18"/>
    <m/>
    <x v="18"/>
    <x v="78"/>
    <s v="O21906570002"/>
    <s v="BOD"/>
    <n v="2190657"/>
    <m/>
    <s v="00099021001 DEPOSITO DE EFECTIVO, DEPOSITANTE: ARMANDO SARDINAS CRUZ CI 3707041-1T, CONCEPTO: DEVOLUCION DEL SALARIO EXCEDENTAL AL PRESIDENTE MES NOVIEMBRE 2023, CUENTA DE DEPOSITO: CUENTA UNICA DEL TESORO"/>
    <m/>
    <m/>
    <m/>
    <m/>
    <m/>
    <m/>
    <n v="0"/>
    <n v="479.91"/>
    <s v="NO_CONCILIADO"/>
    <m/>
    <m/>
  </r>
  <r>
    <x v="18"/>
    <m/>
    <x v="18"/>
    <x v="78"/>
    <s v="O21906580002"/>
    <s v="BOD"/>
    <n v="2190658"/>
    <m/>
    <s v="00099021001 DEPOSITO DE EFECTIVO, DEPOSITANTE: ARMANDO SARDINAS CRUZ CI 3707041-1T, CONCEPTO: DEVOLUCION DEL SALARIO EXCEDENTAL AL PRESIDENTE MES DICIEMBRE 2023, CUENTA DE DEPOSITO: CUENTA UNICA DEL TESORO"/>
    <m/>
    <m/>
    <m/>
    <m/>
    <m/>
    <m/>
    <n v="0"/>
    <n v="479.91"/>
    <s v="NO_CONCILIADO"/>
    <m/>
    <m/>
  </r>
  <r>
    <x v="104"/>
    <m/>
    <x v="104"/>
    <x v="78"/>
    <s v="B21906610002"/>
    <s v="BOD"/>
    <n v="2190661"/>
    <m/>
    <s v="00030011106 DEP.DE CHEQ.AJENOS,RET.DE CAM.,CONCEPTO: POR REPOSICION DE CREDENCIAL,DEP.: MJTI , PROCEDENCIA: BANCO UNION S.A., CHEQUE: 1157, FECHA DE EMISION:24/04/2024"/>
    <m/>
    <m/>
    <m/>
    <m/>
    <m/>
    <m/>
    <n v="0"/>
    <n v="400"/>
    <s v="NO_CONCILIADO"/>
    <m/>
    <m/>
  </r>
  <r>
    <x v="2"/>
    <m/>
    <x v="2"/>
    <x v="78"/>
    <s v="B21906710002"/>
    <s v="BOD"/>
    <n v="2190671"/>
    <m/>
    <s v="00015011108 DEP.DE CHEQ.AJENOS,RET.DE CAM.,CONCEPTO: DEPÓSITO A LA CUT,DEP.: MINISTERIO DE GOBIERNO , PROCEDENCIA: BANCO UNION S.A., CHEQUE: 52457, FECHA DE EMISION:23/04/2024"/>
    <m/>
    <m/>
    <m/>
    <m/>
    <m/>
    <m/>
    <n v="0"/>
    <n v="23"/>
    <s v="NO_CONCILIADO"/>
    <m/>
    <m/>
  </r>
  <r>
    <x v="13"/>
    <m/>
    <x v="13"/>
    <x v="78"/>
    <s v="O21906720002"/>
    <s v="BOD"/>
    <n v="2190672"/>
    <m/>
    <s v="00046171101 DEPOSITO DE EFECTIVO, DEPOSITANTE: REYNALDO GASPAR VARGAS CANO, CONCEPTO: PAGO DE MULTA RESOLUCION ADMINISTRATIVA N°S/249, CUENTA DE DEPOSITO: CUENTA UNICA DEL TESORO"/>
    <m/>
    <m/>
    <m/>
    <m/>
    <m/>
    <m/>
    <n v="0"/>
    <n v="2500"/>
    <s v="NO_CONCILIADO"/>
    <m/>
    <m/>
  </r>
  <r>
    <x v="20"/>
    <m/>
    <x v="20"/>
    <x v="78"/>
    <s v="B21906780002"/>
    <s v="BOD"/>
    <n v="2190678"/>
    <m/>
    <s v="00099021001 DEP.DE CHEQ.AJENOS,RET.DE CAM.,CONCEPTO: DEVOLUCION DE RECURSOS POR ATRASOS DE CONSULTORES MARZO 2024,DEP.: MEFP , PROCEDENCIA: BANCO UNION S.A., CHEQUE: 1018, FECHA DE EMISION:25/04/2024"/>
    <m/>
    <m/>
    <m/>
    <m/>
    <m/>
    <m/>
    <n v="0"/>
    <n v="974"/>
    <s v="NO_CONCILIADO"/>
    <m/>
    <m/>
  </r>
  <r>
    <x v="20"/>
    <m/>
    <x v="20"/>
    <x v="78"/>
    <s v="B21906830002"/>
    <s v="BOD"/>
    <n v="2190683"/>
    <m/>
    <s v="00099021001 DEP.DE CHEQ.AJENOS,RET.DE CAM.,CONCEPTO: DEVOLUCION DE RECURSOS POR ATRASOS  DE CONSULTORES  FEBRERO 2024,DEP.: MEFP , PROCEDENCIA: BANCO UNION S.A., CHEQUE: 1017, FECHA DE EMISION:25/04/2024"/>
    <m/>
    <m/>
    <m/>
    <m/>
    <m/>
    <m/>
    <n v="0"/>
    <n v="2217.87"/>
    <s v="NO_CONCILIADO"/>
    <m/>
    <m/>
  </r>
  <r>
    <x v="20"/>
    <m/>
    <x v="20"/>
    <x v="78"/>
    <s v="B21906840002"/>
    <s v="BOD"/>
    <n v="2190684"/>
    <m/>
    <s v="00099021001 DEP.DE CHEQ.AJENOS,RET.DE CAM.,CONCEPTO: DEVOLUCION DE RECURSOS POR ATRASOS DE CONSUTLORES ENERO 2024,DEP.: MEFP , PROCEDENCIA: BANCO UNION S.A., CHEQUE: 1015, FECHA DE EMISION:25/04/2024"/>
    <m/>
    <m/>
    <m/>
    <m/>
    <m/>
    <m/>
    <n v="0"/>
    <n v="2189.4"/>
    <s v="NO_CONCILIADO"/>
    <m/>
    <m/>
  </r>
  <r>
    <x v="13"/>
    <m/>
    <x v="13"/>
    <x v="78"/>
    <s v="O21906940002"/>
    <s v="BOD"/>
    <n v="2190694"/>
    <m/>
    <s v="00046171101 DEPOSITO DE EFECTIVO, DEPOSITANTE: BRENDA A. RIOS MENDEZ, CONCEPTO: MS- AGEMED INGRESOS POR VENTA DE SERVICIOS, CUENTA DE DEPOSITO: CUENTA UNICA DEL TESORO"/>
    <m/>
    <m/>
    <m/>
    <m/>
    <m/>
    <m/>
    <n v="0"/>
    <n v="5000"/>
    <s v="NO_CONCILIADO"/>
    <m/>
    <m/>
  </r>
  <r>
    <x v="4"/>
    <m/>
    <x v="4"/>
    <x v="78"/>
    <s v="B21906990002"/>
    <s v="BOD"/>
    <n v="2190699"/>
    <m/>
    <s v="00206044302 DEP.DE CHEQ.AJENOS,RET.DE CAM.,CONCEPTO: DEVOLUCION 7 DIAS DE HABERES DEL MES DE ENERO/2024 DEL A SRA. AMPARO ROCHA DE VASQUEZ CON CI 5820752,DEP.: AMPARO ROCHA DE VASQUEZ"/>
    <m/>
    <m/>
    <m/>
    <m/>
    <m/>
    <m/>
    <n v="0"/>
    <n v="777.7"/>
    <s v="NO_CONCILIADO"/>
    <m/>
    <m/>
  </r>
  <r>
    <x v="81"/>
    <m/>
    <x v="81"/>
    <x v="78"/>
    <s v="B21907000002"/>
    <s v="BOD"/>
    <n v="2190700"/>
    <m/>
    <s v="00287102012 DEP.DE CHEQ.AJENOS,RET.DE CAM.,CONCEPTO: PAGO EMAPA SUPERVISION IMPLEMENTACION INDUSTRIA DE CARNICOS EN EL BENI CERTIFICADO N°2 FAC N°8/2024,DEP.: F.P.S. , PROCEDENCIA: BANCO UNION S.A., CHEQUE: 1797, FECHA DE EMISION:24/04/2024"/>
    <m/>
    <m/>
    <m/>
    <m/>
    <m/>
    <m/>
    <n v="0"/>
    <n v="602446.4"/>
    <s v="NO_CONCILIADO"/>
    <m/>
    <m/>
  </r>
  <r>
    <x v="81"/>
    <m/>
    <x v="81"/>
    <x v="78"/>
    <s v="B21907010002"/>
    <s v="BOD"/>
    <n v="2190701"/>
    <m/>
    <s v="00287102001 DEP.DE CHEQ.AJENOS,RET.DE CAM.,CONCEPTO: REPOSICION PERMISO SINGOCE DE HABERES DICIEMBRE/23 ENERO,FEBRERO Y MARZO/2024,DEP.: F.P.S. , PROCEDENCIA: BANCO UNION S.A., CHEQUE: 1800, FECHA DE EMISION:25/04/2024"/>
    <m/>
    <m/>
    <m/>
    <m/>
    <m/>
    <m/>
    <n v="0"/>
    <n v="12114.03"/>
    <s v="NO_CONCILIADO"/>
    <m/>
    <m/>
  </r>
  <r>
    <x v="55"/>
    <m/>
    <x v="55"/>
    <x v="78"/>
    <s v="O21907020002"/>
    <s v="BOD"/>
    <n v="2190702"/>
    <m/>
    <s v="00132042002 DEPOSITO DE EFECTIVO, DEPOSITANTE: FERNANDO OSORIA FRANCO-EEPAF, CONCEPTO: DEVOLUCION DE PASAJES NO DESCARGADOS, CUENTA DE DEPOSITO: CUENTA UNICA DEL TESORO"/>
    <m/>
    <m/>
    <m/>
    <m/>
    <m/>
    <m/>
    <n v="0"/>
    <n v="1569"/>
    <s v="NO_CONCILIADO"/>
    <m/>
    <m/>
  </r>
  <r>
    <x v="56"/>
    <m/>
    <x v="56"/>
    <x v="78"/>
    <s v="O21907040002"/>
    <s v="BOD"/>
    <n v="2190704"/>
    <m/>
    <s v="00099021001 DEPOSITO DE EFECTIVO, DEPOSITANTE: TANTANI TOLA LUIS FERNANDO-PFEO, CONCEPTO: POR DEVOLUCION PAGO REALIZADO POR ERROR DEL PFEO MES DE FEBRERO 2024 C31 PAGADO PLANILLA N°19, CUENTA DE DEPOSITO: CUENTA UNICA DEL TESORO"/>
    <m/>
    <m/>
    <m/>
    <m/>
    <m/>
    <m/>
    <n v="0"/>
    <n v="1893"/>
    <s v="NO_CONCILIADO"/>
    <m/>
    <m/>
  </r>
  <r>
    <x v="13"/>
    <m/>
    <x v="13"/>
    <x v="78"/>
    <s v="O21907140002"/>
    <s v="BOD"/>
    <n v="2190714"/>
    <m/>
    <s v="00099021001 DEPOSITO DE EFECTIVO, DEPOSITANTE: MAURICIO JORGE ROMERO MENDEZ, CONCEPTO: DEVOLUCION DE FONDOS NO EJECUTADOS N° FR 2, NRO SOL GTO FR 12 NRO OPERACION 1, CUENTA DE DEPOSITO: CUENTA UNICA DEL TESORO/DJBR"/>
    <m/>
    <m/>
    <m/>
    <m/>
    <m/>
    <m/>
    <n v="0"/>
    <n v="1.5"/>
    <s v="NO_CONCILIADO"/>
    <m/>
    <m/>
  </r>
  <r>
    <x v="86"/>
    <m/>
    <x v="86"/>
    <x v="78"/>
    <s v="O21907150002"/>
    <s v="BOD"/>
    <n v="2190715"/>
    <m/>
    <s v="00190012002 DEPOSITO DE EFECTIVO, DEPOSITANTE: SERVICIO GEOLOGICO MINERO, CONCEPTO: COMISION POR LA TRANSFERENCIA DE RECURSOS DEL 40% DE PATENTE MINERA, CUENTA DE DEPOSITO: CUENTA UNICA DEL TESORO"/>
    <m/>
    <m/>
    <m/>
    <m/>
    <m/>
    <m/>
    <n v="0"/>
    <n v="60"/>
    <s v="NO_CONCILIADO"/>
    <m/>
    <m/>
  </r>
  <r>
    <x v="86"/>
    <m/>
    <x v="86"/>
    <x v="78"/>
    <s v="O21907160002"/>
    <s v="BOD"/>
    <n v="2190716"/>
    <m/>
    <s v="00190012003 DEPOSITO DE EFECTIVO, DEPOSITANTE: ARMANDO ELIAS MENDOZA RUIZ, CONCEPTO: DEVOLUCION DE VIATICOS POR VIAJE A TACOBAMBA EL 21/02/2024, CUENTA DE DEPOSITO: CUENTA UNICA DEL TESORO"/>
    <m/>
    <m/>
    <m/>
    <m/>
    <m/>
    <m/>
    <n v="0"/>
    <n v="155.4"/>
    <s v="NO_CONCILIADO"/>
    <m/>
    <m/>
  </r>
  <r>
    <x v="86"/>
    <m/>
    <x v="86"/>
    <x v="78"/>
    <s v="O21907170002"/>
    <s v="BOD"/>
    <n v="2190717"/>
    <m/>
    <s v="00190012003 DEPOSITO DE EFECTIVO, DEPOSITANTE: JOSE LUIS CONDORI VASQUEZ, CONCEPTO: DEVOLUCION DE VIATICOS POR VIAJE A TACOBAMBA EL 21/02/24, CUENTA DE DEPOSITO: CUENTA UNICA DEL TESORO"/>
    <m/>
    <m/>
    <m/>
    <m/>
    <m/>
    <m/>
    <n v="0"/>
    <n v="155.4"/>
    <s v="NO_CONCILIADO"/>
    <m/>
    <m/>
  </r>
  <r>
    <x v="86"/>
    <m/>
    <x v="86"/>
    <x v="78"/>
    <s v="O21907190002"/>
    <s v="BOD"/>
    <n v="2190719"/>
    <m/>
    <s v="00190012003 DEPOSITO DE EFECTIVO, DEPOSITANTE: ROGER RENE ROMERO DIAZ, CONCEPTO: DEVOLUCION DE VIATICOS POR VIAJE A COCAPATA - CBBA, CUENTA DE DEPOSITO: CUENTA UNICA DEL TESORO"/>
    <m/>
    <m/>
    <m/>
    <m/>
    <m/>
    <m/>
    <n v="0"/>
    <n v="259.7"/>
    <s v="NO_CONCILIADO"/>
    <m/>
    <m/>
  </r>
  <r>
    <x v="86"/>
    <m/>
    <x v="86"/>
    <x v="78"/>
    <s v="O21907200002"/>
    <s v="BOD"/>
    <n v="2190720"/>
    <m/>
    <s v="00190012004 DEPOSITO DE EFECTIVO, DEPOSITANTE: ADRIANA KEYLA JIMENEZ ANIBARRO, CONCEPTO: DEVOLUCION DE VIATICOS POR VIAJE A CONCEPCION Y SAN ANTONIO DE LOMERIO, CUENTA DE DEPOSITO: CUENTA UNICA DEL TESORO"/>
    <m/>
    <m/>
    <m/>
    <m/>
    <m/>
    <m/>
    <n v="0"/>
    <n v="222"/>
    <s v="NO_CONCILIADO"/>
    <m/>
    <m/>
  </r>
  <r>
    <x v="86"/>
    <m/>
    <x v="86"/>
    <x v="78"/>
    <s v="O21907210002"/>
    <s v="BOD"/>
    <n v="2190721"/>
    <m/>
    <s v="00190012004 DEPOSITO DE EFECTIVO, DEPOSITANTE: REINA MABEL ACHO MONTAÑO, CONCEPTO: DEVOLUCION DE VIATICOS POR VIAJE A COTAGAITA EL 16/04/24, CUENTA DE DEPOSITO: CUENTA UNICA DEL TESORO"/>
    <m/>
    <m/>
    <m/>
    <m/>
    <m/>
    <m/>
    <n v="0"/>
    <n v="155"/>
    <s v="NO_CONCILIADO"/>
    <m/>
    <m/>
  </r>
  <r>
    <x v="3"/>
    <m/>
    <x v="3"/>
    <x v="78"/>
    <s v="O21907220002"/>
    <s v="BOD"/>
    <n v="2190722"/>
    <m/>
    <s v="00099021001 DEPOSITO DE EFECTIVO, DEPOSITANTE: JHOVANA MORALES CHYNO, CONCEPTO: REVERSION BOLETA HABER MENSUAL MES DE MARZO 2024 SERVICIO 05590113 PROGRAMA 82480010ITEM 99943, CUENTA DE DEPOSITO: CUENTA UNICA DEL TESORO"/>
    <m/>
    <m/>
    <m/>
    <m/>
    <m/>
    <m/>
    <n v="0"/>
    <n v="2059.17"/>
    <s v="NO_CONCILIADO"/>
    <m/>
    <m/>
  </r>
  <r>
    <x v="86"/>
    <m/>
    <x v="86"/>
    <x v="78"/>
    <s v="O21907230002"/>
    <s v="BOD"/>
    <n v="2190723"/>
    <m/>
    <s v="00190012003 DEPOSITO DE EFECTIVO, DEPOSITANTE: JUAN CARLOS MOREJON MENDOZA, CONCEPTO: DEVOLUCION DE VIATICOS POR VIAJE A SUCRE DE 14 AL 16/04, CUENTA DE DEPOSITO: CUENTA UNICA DEL TESORO"/>
    <m/>
    <m/>
    <m/>
    <m/>
    <m/>
    <m/>
    <n v="0"/>
    <n v="1113"/>
    <s v="NO_CONCILIADO"/>
    <m/>
    <m/>
  </r>
  <r>
    <x v="76"/>
    <m/>
    <x v="76"/>
    <x v="78"/>
    <s v="O21907450002"/>
    <s v="BOD"/>
    <n v="2190745"/>
    <m/>
    <s v="00099021001 DEPOSITO DE EFECTIVO, DEPOSITANTE: ROMMER FERNANDO RIVERA PALENQUE, CONCEPTO: DEVOLUCION DE RECURSOS PAGO DE HABERES EN DEMASIA MES DE FEBRERO  2024 PLANILLA 3, CUENTA DE DEPOSITO: CUENTA UNICA DEL TESORO/DJBR"/>
    <m/>
    <m/>
    <m/>
    <m/>
    <m/>
    <m/>
    <n v="0"/>
    <n v="1937.04"/>
    <s v="NO_CONCILIADO"/>
    <m/>
    <m/>
  </r>
  <r>
    <x v="28"/>
    <m/>
    <x v="28"/>
    <x v="78"/>
    <s v="J05932160002"/>
    <s v="NTE"/>
    <n v="8104657"/>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M CHIMORE"/>
    <m/>
    <m/>
    <m/>
    <m/>
    <m/>
    <m/>
    <n v="0"/>
    <n v="5434.9"/>
    <s v="NO_CONCILIADO"/>
    <m/>
    <m/>
  </r>
  <r>
    <x v="20"/>
    <m/>
    <x v="20"/>
    <x v="78"/>
    <s v="J05932170002"/>
    <s v="NTE"/>
    <n v="8088542"/>
    <m/>
    <s v="A:00099021001 DEVOLUCION DEUDA AL TGN POR PARTE DEL SR. GUILLERMO ARAMAYO HERRERA CORRESPONDIENTE AL MES DE MARZO/2024. S/G. INF. SENASIR/UAF/INF N° 716/2024, DE FECHA 16/04/2024"/>
    <m/>
    <m/>
    <m/>
    <m/>
    <m/>
    <m/>
    <n v="0"/>
    <n v="1027.3499999999999"/>
    <s v="NO_CONCILIADO"/>
    <m/>
    <m/>
  </r>
  <r>
    <x v="88"/>
    <m/>
    <x v="88"/>
    <x v="78"/>
    <s v="J05932240002"/>
    <s v="NTE"/>
    <n v="8104599"/>
    <m/>
    <s v="A:00099021001 TRANSFERENCIA DE RECUPERACIONES SEGUN NOTA INTERNA GEF-LCR-DYF-0341-NOT/24 POR CONCEPTO DE PAGO DE INTERES DE ACUERDO A CONTRATO DE FIDEICOMISO &quot;FINANCIAMIENTO DE APOYO A LA REACTIVACION DE LA INVERSION PUBLICA&quot; FIRMADO ENTRE EL MPD Y EL FNDR CORRESPONDIENTE AL GAR GRAN CHACO"/>
    <m/>
    <m/>
    <m/>
    <m/>
    <m/>
    <m/>
    <n v="0"/>
    <n v="9688.7999999999993"/>
    <s v="NO_CONCILIADO"/>
    <m/>
    <m/>
  </r>
  <r>
    <x v="28"/>
    <m/>
    <x v="28"/>
    <x v="78"/>
    <s v="J05932260002"/>
    <s v="NTE"/>
    <n v="8104745"/>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M YAMPARAEZ"/>
    <m/>
    <m/>
    <m/>
    <m/>
    <m/>
    <m/>
    <n v="0"/>
    <n v="7833.57"/>
    <s v="NO_CONCILIADO"/>
    <m/>
    <m/>
  </r>
  <r>
    <x v="88"/>
    <m/>
    <x v="88"/>
    <x v="78"/>
    <s v="J05932270002"/>
    <s v="NTE"/>
    <n v="8104744"/>
    <m/>
    <s v="A:00099021001 TRANSFERENCIA DE RECUPERACIONES SEGUN NOTA INTERNA GEF-LCR-DYF-0341-NOT/24 POR CONCEPTO DE PAGO DE INTERES DE ACUERDO A CONTRATO DE FIDEICOMISO &quot;FINANCIAMIENTO DE APOYO A LA REACTIVACION DE LA INVERSION PUBLICA&quot; FIRMADO ENTRE EL MPD Y EL FNDR CORRESPONDIENTE AL GAM YAMPARAEZ"/>
    <m/>
    <m/>
    <m/>
    <m/>
    <m/>
    <m/>
    <n v="0"/>
    <n v="7833.58"/>
    <s v="NO_CONCILIADO"/>
    <m/>
    <m/>
  </r>
  <r>
    <x v="28"/>
    <m/>
    <x v="28"/>
    <x v="78"/>
    <s v="J05932280002"/>
    <s v="NTE"/>
    <n v="8104604"/>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R GRAN CHACO"/>
    <m/>
    <m/>
    <m/>
    <m/>
    <m/>
    <m/>
    <n v="0"/>
    <n v="9688.7999999999993"/>
    <s v="NO_CONCILIADO"/>
    <m/>
    <m/>
  </r>
  <r>
    <x v="28"/>
    <m/>
    <x v="28"/>
    <x v="78"/>
    <s v="J05932290002"/>
    <s v="NTE"/>
    <n v="8104673"/>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M CHIMORE"/>
    <m/>
    <m/>
    <m/>
    <m/>
    <m/>
    <m/>
    <n v="0"/>
    <n v="11.56"/>
    <s v="NO_CONCILIADO"/>
    <m/>
    <m/>
  </r>
  <r>
    <x v="28"/>
    <m/>
    <x v="28"/>
    <x v="78"/>
    <s v="J05932300002"/>
    <s v="NTE"/>
    <n v="8104699"/>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M CHIMORE"/>
    <m/>
    <m/>
    <m/>
    <m/>
    <m/>
    <m/>
    <n v="0"/>
    <n v="3058.61"/>
    <s v="NO_CONCILIADO"/>
    <m/>
    <m/>
  </r>
  <r>
    <x v="28"/>
    <m/>
    <x v="28"/>
    <x v="78"/>
    <s v="J05932310002"/>
    <s v="NTE"/>
    <n v="8104612"/>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M TARIJA"/>
    <m/>
    <m/>
    <m/>
    <m/>
    <m/>
    <m/>
    <n v="0"/>
    <n v="24826.47"/>
    <s v="NO_CONCILIADO"/>
    <m/>
    <m/>
  </r>
  <r>
    <x v="88"/>
    <m/>
    <x v="88"/>
    <x v="78"/>
    <s v="J05932320002"/>
    <s v="NTE"/>
    <n v="8104605"/>
    <m/>
    <s v="A:00099021001 TRANSFERENCIA DE RECUPERACIONES SEGUN NOTA INTERNA GEF-LCR-DYF-0341-NOT/24 POR CONCEPTO DE PAGO DE INTERES DE ACUERDO A CONTRATO DE FIDEICOMISO &quot;FINANCIAMIENTO DE APOYO A LA REACTIVACION DE LA INVERSION PUBLICA&quot; FIRMADO ENTRE EL MPD Y EL FNDR CORRESPONDIENTE AL GAM TARIJA"/>
    <m/>
    <m/>
    <m/>
    <m/>
    <m/>
    <m/>
    <n v="0"/>
    <n v="24826.47"/>
    <s v="NO_CONCILIADO"/>
    <m/>
    <m/>
  </r>
  <r>
    <x v="28"/>
    <m/>
    <x v="28"/>
    <x v="78"/>
    <s v="J05932330002"/>
    <s v="NTE"/>
    <n v="8104683"/>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M CHIMORE"/>
    <m/>
    <m/>
    <m/>
    <m/>
    <m/>
    <m/>
    <n v="0"/>
    <n v="7506.64"/>
    <s v="NO_CONCILIADO"/>
    <m/>
    <m/>
  </r>
  <r>
    <x v="88"/>
    <m/>
    <x v="88"/>
    <x v="78"/>
    <s v="J05932340002"/>
    <s v="NTE"/>
    <n v="8104647"/>
    <m/>
    <s v="A:00099021001 TRANSFERENCIA DE RECUPERACIONES SEGUN NOTA INTERNA GEF-LCR-DYF-0341-NOT/24 POR CONCEPTO DE PAGO DE INTERES DE ACUERDO A CONTRATO DE FIDEICOMISO &quot;FINANCIAMIENTO DE APOYO A LA REACTIVACION DE LA INVERSION PUBLICA&quot; FIRMADO ENTRE EL MPD Y EL FNDR CORRESPONDIENTE AL GAM TOCO"/>
    <m/>
    <m/>
    <m/>
    <m/>
    <m/>
    <m/>
    <n v="0"/>
    <n v="5434.9"/>
    <s v="NO_CONCILIADO"/>
    <m/>
    <m/>
  </r>
  <r>
    <x v="88"/>
    <m/>
    <x v="88"/>
    <x v="78"/>
    <s v="J05932350002"/>
    <s v="NTE"/>
    <n v="8104698"/>
    <m/>
    <s v="A:00099021001 TRANSFERENCIA DE RECUPERACIONES SEGUN NOTA INTERNA GEF-LCR-DYF-0341-NOT/24 POR CONCEPTO DE PAGO DE INTERES DE ACUERDO A CONTRATO DE FIDEICOMISO &quot;FINANCIAMIENTO DE APOYO A LA REACTIVACION DE LA INVERSION PUBLICA&quot; FIRMADO ENTRE EL MPD Y EL FNDR CORRESPONDIENTE AL GAM CHIMORE"/>
    <m/>
    <m/>
    <m/>
    <m/>
    <m/>
    <m/>
    <n v="0"/>
    <n v="3058.61"/>
    <s v="NO_CONCILIADO"/>
    <m/>
    <m/>
  </r>
  <r>
    <x v="88"/>
    <m/>
    <x v="88"/>
    <x v="78"/>
    <s v="J05932360002"/>
    <s v="NTE"/>
    <n v="8104709"/>
    <m/>
    <s v="A:00099021001 TRANSFERENCIA DE RECUPERACIONES SEGUN NOTA INTERNA GEF-LCR-DYF-0341-NOT/24 POR CONCEPTO DE PAGO DE INTERES DE ACUERDO A CONTRATO DE FIDEICOMISO &quot;FINANCIAMIENTO DE APOYO A LA REACTIVACION DE LA INVERSION PUBLICA&quot; FIRMADO ENTRE EL MPD Y EL FNDR CORRESPONDIENTE AL GAM CHIMORE"/>
    <m/>
    <m/>
    <m/>
    <m/>
    <m/>
    <m/>
    <n v="0"/>
    <n v="11357.29"/>
    <s v="NO_CONCILIADO"/>
    <m/>
    <m/>
  </r>
  <r>
    <x v="88"/>
    <m/>
    <x v="88"/>
    <x v="78"/>
    <s v="J05932370002"/>
    <s v="NTE"/>
    <n v="8104733"/>
    <m/>
    <s v="A:00099021001 TRANSFERENCIA DE RECUPERACIONES SEGUN NOTA INTERNA GEF-LCR-DYF-0341-NOT/24 POR CONCEPTO DE PAGO DE INTERES DE ACUERDO A CONTRATO DE FIDEICOMISO &quot;FINANCIAMIENTO DE APOYO A LA REACTIVACION DE LA INVERSION PUBLICA&quot; FIRMADO ENTRE EL MPD Y EL FNDR CORRESPONDIENTE AL GAM CHIMORE"/>
    <m/>
    <m/>
    <m/>
    <m/>
    <m/>
    <m/>
    <n v="0"/>
    <n v="2523.64"/>
    <s v="NO_CONCILIADO"/>
    <m/>
    <m/>
  </r>
  <r>
    <x v="28"/>
    <m/>
    <x v="28"/>
    <x v="78"/>
    <s v="J05932380002"/>
    <s v="NTE"/>
    <n v="8104740"/>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M CUEVO"/>
    <m/>
    <m/>
    <m/>
    <m/>
    <m/>
    <m/>
    <n v="0"/>
    <n v="3088.93"/>
    <s v="NO_CONCILIADO"/>
    <m/>
    <m/>
  </r>
  <r>
    <x v="88"/>
    <m/>
    <x v="88"/>
    <x v="78"/>
    <s v="J05932440002"/>
    <s v="NTE"/>
    <n v="8104682"/>
    <m/>
    <s v="A:00099021001 TRANSFERENCIA DE RECUPERACIONES SEGUN NOTA INTERNA GEF-LCR-DYF-0341-NOT/24 POR CONCEPTO DE PAGO DE CAPITAL E INTERES DE ACUERDO A CONTRATO DE FIDEICOMISO &quot;FINANCIAMIENTO DE APOYO A LA REACTIVACION DE LA INVERSION PUBLICA&quot; FIRMADO ENTRE EL MPD Y EL FNDR CORRESPONDIENTE AL GAM CHIMORE"/>
    <m/>
    <m/>
    <m/>
    <m/>
    <m/>
    <m/>
    <n v="0"/>
    <n v="47066.75"/>
    <s v="NO_CONCILIADO"/>
    <m/>
    <m/>
  </r>
  <r>
    <x v="28"/>
    <m/>
    <x v="28"/>
    <x v="78"/>
    <s v="J05932450002"/>
    <s v="NTE"/>
    <n v="8104710"/>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M CHIMORE"/>
    <m/>
    <m/>
    <m/>
    <m/>
    <m/>
    <m/>
    <n v="0"/>
    <n v="11357.29"/>
    <s v="NO_CONCILIADO"/>
    <m/>
    <m/>
  </r>
  <r>
    <x v="88"/>
    <m/>
    <x v="88"/>
    <x v="78"/>
    <s v="J05932460002"/>
    <s v="NTE"/>
    <n v="8104739"/>
    <m/>
    <s v="A:00099021001 TRANSFERENCIA DE RECUPERACIONES SEGUN NOTA INTERNA GEF-LCR-DYF-0341-NOT/24 POR CONCEPTO DE PAGO DE INTERES DE ACUERDO A CONTRATO DE FIDEICOMISO &quot;FINANCIAMIENTO DE APOYO A LA REACTIVACION DE LA INVERSION PUBLICA&quot; FIRMADO ENTRE EL MPD Y EL FNDR CORRESPONDIENTE AL GAM CUEVO"/>
    <m/>
    <m/>
    <m/>
    <m/>
    <m/>
    <m/>
    <n v="0"/>
    <n v="3088.93"/>
    <s v="NO_CONCILIADO"/>
    <m/>
    <m/>
  </r>
  <r>
    <x v="88"/>
    <m/>
    <x v="88"/>
    <x v="78"/>
    <s v="J05932470002"/>
    <s v="NTE"/>
    <n v="8104734"/>
    <m/>
    <s v="A:00862012001 TRANSFERENCIA DE RECUPERACIONES SEGUN NOTA INTERNA GEF-LCR-DYF-0341-NOT/24 POR CONCEPTO DE REMUNERACIONES DE ADMINISTRACION QUE CORRESPONDE AL FNDR DE ACUERDO A CONTRATO DE FIDEICOMISO &quot;FINANCIAMIENTO DE APOYO A LA REACTIVACION DE LA INVERSION PUBLICA&quot; CORRESPONDIENTE AL GAM CHIMORE"/>
    <m/>
    <m/>
    <m/>
    <m/>
    <m/>
    <m/>
    <n v="0"/>
    <n v="2523.64"/>
    <s v="NO_CONCILIADO"/>
    <m/>
    <m/>
  </r>
  <r>
    <x v="88"/>
    <m/>
    <x v="88"/>
    <x v="78"/>
    <s v="J05932480002"/>
    <s v="NTE"/>
    <n v="8104672"/>
    <m/>
    <s v="A:00099021001 TRANSFERENCIA DE RECUPERACIONES SEGUN NOTA INTERNA GEF-LCR-DYF-0341-NOT/24 POR CONCEPTO DE PAGO DE INTERES DE ACUERDO A CONTRATO DE FIDEICOMISO &quot;FINANCIAMIENTO DE APOYO A LA REACTIVACION DE LA INVERSION PUBLICA&quot; FIRMADO ENTRE EL MPD Y EL FNDR CORRESPONDIENTE AL GAM CHIMORE"/>
    <m/>
    <m/>
    <m/>
    <m/>
    <m/>
    <m/>
    <n v="0"/>
    <n v="11.57"/>
    <s v="NO_CONCILIADO"/>
    <m/>
    <m/>
  </r>
  <r>
    <x v="25"/>
    <m/>
    <x v="25"/>
    <x v="78"/>
    <s v="G26734050002"/>
    <s v="CRV"/>
    <n v="2673405"/>
    <m/>
    <s v="TRANSFERENCIA DEL EXTERIOR SEGUN SWIFT NO.6397 Y NO.6396 DE FECHA 25/04/2024 ORDENANTE: LITECH - FZCO REF.: URI PAYMENT FOR THE INV AT 05.04.2024 FOR CARBONATE LITHIUM LIB. 00597012001 RECURSOS PROPIOS VENTAS YLB"/>
    <m/>
    <m/>
    <m/>
    <m/>
    <m/>
    <m/>
    <n v="0"/>
    <n v="2092300"/>
    <s v="NO_CONCILIADO"/>
    <m/>
    <m/>
  </r>
  <r>
    <x v="34"/>
    <m/>
    <x v="34"/>
    <x v="78"/>
    <s v="Q19993680002"/>
    <s v="CRV"/>
    <n v="1999368"/>
    <m/>
    <s v="NUMERO DE LIBRETA CUT: 00086014407 OPERACIÓN E75 TRANSFERENCIA DE LA CUENTA FISCAL BUN A LA CUT EN MN TRANSF.FDOS.AL.BCB.GOBIERNO AUTONOMO MUNICIPAL ENTRE RIOS, CITE: GAMER-PO NÂ° 261/2024 CUENTA CUT 3987 LIBRETA NÂ° 00086014407"/>
    <m/>
    <m/>
    <m/>
    <m/>
    <m/>
    <m/>
    <n v="0"/>
    <n v="56160.83"/>
    <s v="NO_CONCILIADO"/>
    <m/>
    <m/>
  </r>
  <r>
    <x v="34"/>
    <m/>
    <x v="34"/>
    <x v="78"/>
    <s v="Q19993700002"/>
    <s v="CRV"/>
    <n v="1999370"/>
    <m/>
    <s v="NUMERO DE LIBRETA CUT: 00086014407 OPERACIÓN E75 TRANSFERENCIA DE LA CUENTA FISCAL BUN A LA CUT EN MN TRANSF.FDOS.AL.BCB.GOBIERNO AUTONOMO MUNICIPAL PADCAYA, CITE: G.A.M.P./CITE DESPACHO - MAE/W.G.Q./M.R./NÂ°0147/2024 CUENTA CUT 3987 LIBRETA NÂ° 00086014407"/>
    <m/>
    <m/>
    <m/>
    <m/>
    <m/>
    <m/>
    <n v="0"/>
    <n v="1195.1600000000001"/>
    <s v="NO_CONCILIADO"/>
    <m/>
    <m/>
  </r>
  <r>
    <x v="25"/>
    <m/>
    <x v="25"/>
    <x v="78"/>
    <s v="G26734060001"/>
    <s v="CVD"/>
    <n v="2673406"/>
    <m/>
    <s v="COBRO COSTOS DE PAPELERIA SEGUN TRANSFERENCIA DEL EXTERIOR POR ORDEN DE LITECH - FZCO REF.: URI PAYMENT FOR THE INV AT 05.04.2024 FOR CARBONATE LITHIUM LIB. 00597032001 YLB-COMERCIALIZACION DE DIVERSAS SALES"/>
    <m/>
    <m/>
    <m/>
    <m/>
    <m/>
    <m/>
    <n v="50"/>
    <n v="0"/>
    <s v="NO_CONCILIADO"/>
    <m/>
    <m/>
  </r>
  <r>
    <x v="44"/>
    <m/>
    <x v="44"/>
    <x v="78"/>
    <s v="J05933240002"/>
    <s v="DAU"/>
    <n v="8087647"/>
    <m/>
    <s v="A:00041014101 Débito Automático al GAM El Choro - Oruro, por incumplimiento al Convenio Intergubernativo (Equipos de Computación) de fecha 23 de julio de 2019, suscrito entre el Ministerio de Desarrollo Productivo y Economía Plural y el GAM El Choro - Oruro, para la dotación de 40 equipos de computación a las Unidades Educativas Fiscales y de Convenio del Subsistema de Educación Regular del Municipio."/>
    <m/>
    <m/>
    <m/>
    <m/>
    <m/>
    <m/>
    <n v="0"/>
    <n v="62640"/>
    <s v="NO_CONCILIADO"/>
    <m/>
    <m/>
  </r>
  <r>
    <x v="69"/>
    <m/>
    <x v="69"/>
    <x v="78"/>
    <s v="S10910800002"/>
    <s v="CRV"/>
    <n v="1091080"/>
    <m/>
    <s v="||TRANSFERENCIA DE FONDOS S/G. MENSAJES SWIFTS NROS.6387-6393, EN ATENCION A NOTA CITE: ABE-DGE 166/2024 DE FECHA 6/3/2024 (HRE-TGL-4111).ENVIADO POR LA AGENCIA BOLIVIANA ESPACIAL. A LA LIBRETA 585012002 ABE - VENTA DE SERVICIOS COMUNICACIÓN; P.CTA. DE SES S A"/>
    <m/>
    <m/>
    <m/>
    <m/>
    <m/>
    <m/>
    <n v="0"/>
    <n v="12896.8"/>
    <s v="NO_CONCILIADO"/>
    <m/>
    <m/>
  </r>
  <r>
    <x v="0"/>
    <m/>
    <x v="0"/>
    <x v="78"/>
    <s v="S10911210001"/>
    <s v="DEV"/>
    <n v="1091121"/>
    <m/>
    <s v="||TRANSFERENCIA DE FONDOS S/G.CITE: MEFP/VTCP/DGPOT/UPCFTGN/N°370/2024 ENVIADA POR EL MINISTERIO DE ECONOMIA Y FINANZAS PUBLICAS. (HRE-TSO-604). DE LA FECHA. DEBITO DE LA LIBRETA N°00513012015 YPFB-HEROES DEL CHACO-BS. (VENTA DE DIVISAS)"/>
    <m/>
    <m/>
    <m/>
    <m/>
    <m/>
    <m/>
    <n v="402215295.83999997"/>
    <n v="0"/>
    <s v="NO_CONCILIADO"/>
    <m/>
    <m/>
  </r>
  <r>
    <x v="0"/>
    <m/>
    <x v="0"/>
    <x v="78"/>
    <s v="S10911210004"/>
    <s v="COB"/>
    <n v="1091121"/>
    <m/>
    <s v="||TRANSFERENCIA DE FONDOS S/G.CITE: MEFP/VTCP/DGPOT/UPCFTGN/N°370/2024 ENVIADA POR EL MINISTERIO DE ECONOMIA Y FINANZAS PUBLICAS. (HRE-TSO-604). DE LA FECHA. DEBITO DE LA LIBRETA N°00513012007 YPFB RECURSOS NACIONALIZACION, REPOSICION DE UTILES DE ESCRITORIO"/>
    <m/>
    <m/>
    <m/>
    <m/>
    <m/>
    <m/>
    <n v="50"/>
    <n v="0"/>
    <s v="NO_CONCILIADO"/>
    <m/>
    <m/>
  </r>
  <r>
    <x v="13"/>
    <m/>
    <x v="13"/>
    <x v="79"/>
    <s v="B21909450002"/>
    <s v="BOD"/>
    <n v="2190945"/>
    <m/>
    <s v="00046024204 DEP.DE CHEQ.AJENOS,RET.DE CAM.,CONCEPTO: POR DEVOLUCION DE BOLETO BOA,DEP.: RAIZA VILLCA , PROCEDENCIA: BANCO UNION S.A., CHEQUE: 17841, FECHA DE EMISION:03/04/2024"/>
    <m/>
    <m/>
    <m/>
    <m/>
    <m/>
    <m/>
    <n v="0"/>
    <n v="392"/>
    <s v="NO_CONCILIADO"/>
    <m/>
    <m/>
  </r>
  <r>
    <x v="20"/>
    <m/>
    <x v="20"/>
    <x v="79"/>
    <s v="B21909470002"/>
    <s v="BOD"/>
    <n v="2190947"/>
    <m/>
    <s v="00035031101 DEP.DE CHEQ.AJENOS,RET.DE CAM.,CONCEPTO: DEVOLUCION DE RECURSOS EVENTO: EXPO 3.6 FERIA INTERNACIONAL,DEP.: MEFP-UCPP , PROCEDENCIA: BANCO UNION S.A., CHEQUE: 518, FECHA DE EMISION:23/04/2024"/>
    <m/>
    <m/>
    <m/>
    <m/>
    <m/>
    <m/>
    <n v="0"/>
    <n v="2142"/>
    <s v="NO_CONCILIADO"/>
    <m/>
    <m/>
  </r>
  <r>
    <x v="20"/>
    <m/>
    <x v="20"/>
    <x v="79"/>
    <s v="B21909490002"/>
    <s v="BOD"/>
    <n v="2190949"/>
    <m/>
    <s v="00035031101 DEP.DE CHEQ.AJENOS,RET.DE CAM.,CONCEPTO: DEVOLUCION DE RECURSOS EVENTO: CARAVANA DE EVANGELISMO,DEP.: MEFP-UCPP , PROCEDENCIA: BANCO UNION S.A., CHEQUE: 520, FECHA DE EMISION:23/04/2024"/>
    <m/>
    <m/>
    <m/>
    <m/>
    <m/>
    <m/>
    <n v="0"/>
    <n v="874.65"/>
    <s v="NO_CONCILIADO"/>
    <m/>
    <m/>
  </r>
  <r>
    <x v="6"/>
    <m/>
    <x v="6"/>
    <x v="79"/>
    <s v="B21909520002"/>
    <s v="BOD"/>
    <n v="2190952"/>
    <m/>
    <s v="00099021001 DEP.DE CHEQ.AJENOS,RET.DE CAM.,CONCEPTO: DEVOLUCION SALDO NO EJECUTADO GAM YANACACHI BONO DE DISCAPACIDAD GESTION 2023,DEP.: GOBIERNO AUTONOMO MUNICIPAL DE YANACACHI , PROCEDENCIA: BANCO UNION S.A., CHEQUE: 6336, FECHA DE EMISION:25/04/2024"/>
    <m/>
    <m/>
    <m/>
    <m/>
    <m/>
    <m/>
    <n v="0"/>
    <n v="250"/>
    <s v="NO_CONCILIADO"/>
    <m/>
    <m/>
  </r>
  <r>
    <x v="3"/>
    <m/>
    <x v="3"/>
    <x v="79"/>
    <s v="B21909540002"/>
    <s v="BOD"/>
    <n v="2190954"/>
    <m/>
    <s v="00099021001 DEP.DE CHEQ.AJENOS,RET.DE CAM.,CONCEPTO: FELIX ROCHA HINOJOSA,DEP.: BANCO UNION , PROCEDENCIA: BANCO UNION S.A., CHEQUE: 204428, FECHA DE EMISION:26/04/2024"/>
    <m/>
    <m/>
    <m/>
    <m/>
    <m/>
    <m/>
    <n v="0"/>
    <n v="4929"/>
    <s v="NO_CONCILIADO"/>
    <m/>
    <m/>
  </r>
  <r>
    <x v="12"/>
    <m/>
    <x v="12"/>
    <x v="79"/>
    <s v="O21909550002"/>
    <s v="BOD"/>
    <n v="2190955"/>
    <m/>
    <s v="00099021001 DEPOSITO DE EFECTIVO, DEPOSITANTE: HECTOR ARCE RODRIGUEZ CI 3796261 CBBA, CONCEPTO: DEVOLUCION DE VIATICOS BS 276,50, CUENTA DE DEPOSITO: CUENTA UNICA DEL TESORO/DJBR"/>
    <m/>
    <m/>
    <m/>
    <m/>
    <m/>
    <m/>
    <n v="0"/>
    <n v="276.5"/>
    <s v="NO_CONCILIADO"/>
    <m/>
    <m/>
  </r>
  <r>
    <x v="56"/>
    <m/>
    <x v="56"/>
    <x v="79"/>
    <s v="O21909560002"/>
    <s v="BOD"/>
    <n v="2190956"/>
    <m/>
    <s v="00222012001 DEPOSITO DE EFECTIVO, DEPOSITANTE: ALFREDO ILLANES AÑAHUAYA, CONCEPTO: DEVOLUCION POR SALDO NO UTILIZADO DEL C-31 1456 A FAVOR DEL INIAF, CUENTA DE DEPOSITO: CUENTA UNICA DEL TESORO"/>
    <m/>
    <m/>
    <m/>
    <m/>
    <m/>
    <m/>
    <n v="0"/>
    <n v="100"/>
    <s v="NO_CONCILIADO"/>
    <m/>
    <m/>
  </r>
  <r>
    <x v="76"/>
    <m/>
    <x v="76"/>
    <x v="79"/>
    <s v="B21909610002"/>
    <s v="BOD"/>
    <n v="2190961"/>
    <m/>
    <s v="00081011101 DEP.DE CHEQ.AJENOS,RET.DE CAM.,CONCEPTO: REEMBOLSO POR BAJAS MEDICAS PARA : MINISTERIO DE OBRAS PUBLICAS SERVICIOS Y VIVIENDA,DEP.: CAJA DE SALUD CORDES , PROCEDENCIA: BANCO UNION S.A., CHEQUE: 36438, FECHA DE EMISION:22/04/2024"/>
    <m/>
    <m/>
    <m/>
    <m/>
    <m/>
    <m/>
    <n v="0"/>
    <n v="26224.82"/>
    <s v="NO_CONCILIADO"/>
    <m/>
    <m/>
  </r>
  <r>
    <x v="44"/>
    <m/>
    <x v="44"/>
    <x v="79"/>
    <s v="B21909620002"/>
    <s v="BOD"/>
    <n v="2190962"/>
    <m/>
    <s v="00099021001 DEP.DE CHEQ.AJENOS,RET.DE CAM.,CONCEPTO: REEMBOLSO POR BAJAS MEDICAS PARA: MINISTERIO DE DESARROLLO PRODUCTIVO Y ECONOMIA PLURAL,DEP.: CAJA DE SALUD CORDES , PROCEDENCIA: BANCO UNION S.A., CHEQUE: 36439, FECHA DE EMISION:22/04/2024"/>
    <m/>
    <m/>
    <m/>
    <m/>
    <m/>
    <m/>
    <n v="0"/>
    <n v="2466.7800000000002"/>
    <s v="NO_CONCILIADO"/>
    <m/>
    <m/>
  </r>
  <r>
    <x v="76"/>
    <m/>
    <x v="76"/>
    <x v="79"/>
    <s v="B21909630002"/>
    <s v="BOD"/>
    <n v="2190963"/>
    <m/>
    <s v="00081011101 DEP.DE CHEQ.AJENOS,RET.DE CAM.,CONCEPTO: REEMBOLSO POR BAJAS MEDICAS PARA: MINISTERIO DE OBRAS PUBLICAS SERVICIOS Y VIVIENDA-MOPSV,DEP.: CAJA DE SALUD CORDES , PROCEDENCIA: BANCO UNION S.A., CHEQUE: 36440, FECHA DE EMISION:22/04/2024"/>
    <m/>
    <m/>
    <m/>
    <m/>
    <m/>
    <m/>
    <n v="0"/>
    <n v="8412.0400000000009"/>
    <s v="NO_CONCILIADO"/>
    <m/>
    <m/>
  </r>
  <r>
    <x v="7"/>
    <m/>
    <x v="7"/>
    <x v="79"/>
    <s v="B21909640002"/>
    <s v="BOD"/>
    <n v="2190964"/>
    <m/>
    <s v="00099021001 DEP.DE CHEQ.AJENOS,RET.DE CAM.,CONCEPTO: PAGO CONTRAPRESTACION ATT GESTION 2023,DEP.: EMPRESA FERROVIARIA ANDINA S.A. , PROCEDENCIA: BANCO DE CREDITO DE BOLIVIA S.A., CHEQUE: 14390, FECHA DE EMISION:25/04/2024"/>
    <m/>
    <m/>
    <m/>
    <m/>
    <m/>
    <m/>
    <n v="0"/>
    <n v="894552.21"/>
    <s v="NO_CONCILIADO"/>
    <m/>
    <m/>
  </r>
  <r>
    <x v="7"/>
    <m/>
    <x v="7"/>
    <x v="79"/>
    <s v="B21909660002"/>
    <s v="BOD"/>
    <n v="2190966"/>
    <m/>
    <s v="00099021001 DEP.DE CHEQ.AJENOS,RET.DE CAM.,CONCEPTO: REEMBOLSO POR BAJAS MEDICAS PARA: A.T.T.,DEP.: CAJA DE SALUD CORDES , PROCEDENCIA: BANCO UNION S.A., CHEQUE: 36441, FECHA DE EMISION:22/04/2024"/>
    <m/>
    <m/>
    <m/>
    <m/>
    <m/>
    <m/>
    <n v="0"/>
    <n v="22777.84"/>
    <s v="NO_CONCILIADO"/>
    <m/>
    <m/>
  </r>
  <r>
    <x v="7"/>
    <m/>
    <x v="7"/>
    <x v="79"/>
    <s v="B21909670002"/>
    <s v="BOD"/>
    <n v="2190967"/>
    <m/>
    <s v="00099021001 DEP.DE CHEQ.AJENOS,RET.DE CAM.,CONCEPTO: PAGO CONTRAPRESTACION ATT GESTION 2023,DEP.: EMPRESA FERROVIARIA ANDINA S.A. , PROCEDENCIA: BANCO DE CREDITO DE BOLIVIA S.A., CHEQUE: 14389, FECHA DE EMISION:25/04/2024"/>
    <m/>
    <m/>
    <m/>
    <m/>
    <m/>
    <m/>
    <n v="0"/>
    <n v="1000000"/>
    <s v="NO_CONCILIADO"/>
    <m/>
    <m/>
  </r>
  <r>
    <x v="78"/>
    <m/>
    <x v="78"/>
    <x v="79"/>
    <s v="B21909680002"/>
    <s v="BOD"/>
    <n v="2190968"/>
    <m/>
    <s v="00342012001 DEP.DE CHEQ.AJENOS,RET.DE CAM.,CONCEPTO: REEMBOLSO POR BAJAS MEDICAS PARA: AGENCIA ESTATAL DE VIVIENDA,DEP.: CAJA DE SALUD CORDES , PROCEDENCIA: BANCO UNION S.A., CHEQUE: 36425, FECHA DE EMISION:22/04/2024"/>
    <m/>
    <m/>
    <m/>
    <m/>
    <m/>
    <m/>
    <n v="0"/>
    <n v="13571.76"/>
    <s v="NO_CONCILIADO"/>
    <m/>
    <m/>
  </r>
  <r>
    <x v="34"/>
    <m/>
    <x v="34"/>
    <x v="79"/>
    <s v="B21909690002"/>
    <s v="BOD"/>
    <n v="2190969"/>
    <m/>
    <s v="00099021001 DEP.DE CHEQ.AJENOS,RET.DE CAM.,CONCEPTO: REEMBOLSO POR BAJAS MEDICAS PARA: MINISTERIO DE MEDIO AMBIENTE Y AGUA,DEP.: CAJA DE SALUD CORDES , PROCEDENCIA: BANCO UNION S.A., CHEQUE: 36426, FECHA DE EMISION:22/04/2024"/>
    <m/>
    <m/>
    <m/>
    <m/>
    <m/>
    <m/>
    <n v="0"/>
    <n v="41069.03"/>
    <s v="NO_CONCILIADO"/>
    <m/>
    <m/>
  </r>
  <r>
    <x v="7"/>
    <m/>
    <x v="7"/>
    <x v="79"/>
    <s v="B21909700002"/>
    <s v="BOD"/>
    <n v="2190970"/>
    <m/>
    <s v="00099021001 DEP.DE CHEQ.AJENOS,RET.DE CAM.,CONCEPTO: PAGO TASA CONTRAPRESTACION ATT GESTION 2023,DEP.: EMPRESA FERROVIARIA ANDINA S.A. , PROCEDENCIA: BANCO DE CREDITO DE BOLIVIA S.A., CHEQUE: 14388, FECHA DE EMISION:25/04/2024"/>
    <m/>
    <m/>
    <m/>
    <m/>
    <m/>
    <m/>
    <n v="0"/>
    <n v="1000000"/>
    <s v="NO_CONCILIADO"/>
    <m/>
    <m/>
  </r>
  <r>
    <x v="3"/>
    <m/>
    <x v="3"/>
    <x v="79"/>
    <s v="B21909710002"/>
    <s v="BOD"/>
    <n v="2190971"/>
    <m/>
    <s v="00099021001 DEP.DE CHEQ.AJENOS,RET.DE CAM.,CONCEPTO: DEVOLUCION PASAJE AEREO RUIZ BALDERRAMA LUIS, C-31, N°42-8 GESTION 2022,DEP.: LIBRA TOURS SRL (BOA) , PROCEDENCIA: BANCO UNION S.A., CHEQUE: 17863, FECHA DE EMISION:04/04/2024"/>
    <m/>
    <m/>
    <m/>
    <m/>
    <m/>
    <m/>
    <n v="0"/>
    <n v="96"/>
    <s v="NO_CONCILIADO"/>
    <m/>
    <m/>
  </r>
  <r>
    <x v="3"/>
    <m/>
    <x v="3"/>
    <x v="79"/>
    <s v="B21909750002"/>
    <s v="BOD"/>
    <n v="2190975"/>
    <m/>
    <s v="00099021001 DEP.DE CHEQ.AJENOS,RET.DE CAM.,CONCEPTO: DEVOLUCION PASAJE AEREO CHAVEZ WILFREDO, C-31 N°42-11 GESTION 2022,DEP.: LIBRA TOURS SRL (BOA) , PROCEDENCIA: BANCO UNION S.A., CHEQUE: 17941, FECHA DE EMISION:19/04/2024"/>
    <m/>
    <m/>
    <m/>
    <m/>
    <m/>
    <m/>
    <n v="0"/>
    <n v="11992.15"/>
    <s v="NO_CONCILIADO"/>
    <m/>
    <m/>
  </r>
  <r>
    <x v="45"/>
    <m/>
    <x v="45"/>
    <x v="79"/>
    <s v="B21909770002"/>
    <s v="BOD"/>
    <n v="2190977"/>
    <m/>
    <s v="00660142001 DEP.DE CHEQ.AJENOS,RET.DE CAM.,CONCEPTO: DEVOLUCION DE VIATICOS GESTION 2024,DEP.: ORGANO JUDICIAL-DISTRITO PANDO , PROCEDENCIA: BANCO UNION S.A., CHEQUE: 318, FECHA DE EMISION:22/04/2024"/>
    <m/>
    <m/>
    <m/>
    <m/>
    <m/>
    <m/>
    <n v="0"/>
    <n v="111"/>
    <s v="NO_CONCILIADO"/>
    <m/>
    <m/>
  </r>
  <r>
    <x v="71"/>
    <m/>
    <x v="71"/>
    <x v="79"/>
    <s v="B21909890002"/>
    <s v="BOD"/>
    <n v="2190989"/>
    <m/>
    <s v="00578012002 DEP.DE CHEQ.AJENOS,RET.DE CAM.,CONCEPTO: REVERSION,DEP.: BOLIVIANA DE AVIACION , PROCEDENCIA: BANCO UNION S.A., CHEQUE: 17980, FECHA DE EMISION:26/04/2024"/>
    <m/>
    <m/>
    <m/>
    <m/>
    <m/>
    <m/>
    <n v="0"/>
    <n v="5321.67"/>
    <s v="NO_CONCILIADO"/>
    <m/>
    <m/>
  </r>
  <r>
    <x v="71"/>
    <m/>
    <x v="71"/>
    <x v="79"/>
    <s v="B21909910002"/>
    <s v="BOD"/>
    <n v="2190991"/>
    <m/>
    <s v="00578012002 DEP.DE CHEQ.AJENOS,RET.DE CAM.,CONCEPTO: REVERSION,DEP.: BOLIVIANA DE AVIACION , PROCEDENCIA: BANCO UNION S.A., CHEQUE: 17978, FECHA DE EMISION:26/04/2024"/>
    <m/>
    <m/>
    <m/>
    <m/>
    <m/>
    <m/>
    <n v="0"/>
    <n v="3821.63"/>
    <s v="NO_CONCILIADO"/>
    <m/>
    <m/>
  </r>
  <r>
    <x v="65"/>
    <m/>
    <x v="65"/>
    <x v="79"/>
    <s v="B21909940002"/>
    <s v="BOD"/>
    <n v="2190994"/>
    <m/>
    <s v="00670182001 DEP.DE CHEQ.AJENOS,RET.DE CAM.,CONCEPTO: DEVOLUCION DE VIATICOS  - VIAJE EN COMISION DE TRABAJO,DEP.: YASMANY RIVAROLA EGUEZ , PROCEDENCIA: BANCO UNION S.A., CHEQUE: 1926, FECHA DE EMISION:23/04/2024"/>
    <m/>
    <m/>
    <m/>
    <m/>
    <m/>
    <m/>
    <n v="0"/>
    <n v="1998"/>
    <s v="NO_CONCILIADO"/>
    <m/>
    <m/>
  </r>
  <r>
    <x v="85"/>
    <m/>
    <x v="85"/>
    <x v="79"/>
    <s v="B21909990002"/>
    <s v="BOD"/>
    <n v="2190999"/>
    <m/>
    <s v="00514012002 DEP.DE CHEQ.AJENOS,RET.DE CAM.,CONCEPTO: TRANSFERENCIA  DEL 5% DE LOS RECURSOS PERCIBIDOS POR VENTA DE SERVICIOS DE TRANSMISION,DEP.: ENDE , PROCEDENCIA: BANCO UNION S.A., CHEQUE: 12355, FECHA DE EMISION:24/04/2024"/>
    <m/>
    <m/>
    <m/>
    <m/>
    <m/>
    <m/>
    <n v="0"/>
    <n v="100000"/>
    <s v="NO_CONCILIADO"/>
    <m/>
    <m/>
  </r>
  <r>
    <x v="12"/>
    <m/>
    <x v="12"/>
    <x v="79"/>
    <s v="O21910070002"/>
    <s v="BOD"/>
    <n v="2191007"/>
    <m/>
    <s v="00099021001 DEPOSITO DE EFECTIVO, DEPOSITANTE: ALDO RAUL TERRAZAS RIVERO, CONCEPTO: DEVOLUCION DE VIATICOS, CUENTA DE DEPOSITO: CUENTA UNICA DEL TESORO/DJBR"/>
    <m/>
    <m/>
    <m/>
    <m/>
    <m/>
    <m/>
    <n v="0"/>
    <n v="276.5"/>
    <s v="NO_CONCILIADO"/>
    <m/>
    <m/>
  </r>
  <r>
    <x v="12"/>
    <m/>
    <x v="12"/>
    <x v="79"/>
    <s v="O21910080002"/>
    <s v="BOD"/>
    <n v="2191008"/>
    <m/>
    <s v="00099021001 DEPOSITO DE EFECTIVO, DEPOSITANTE: SENAIDA ROJAS BANEGAS, CONCEPTO: DEVOLUCION DE VIATICOS, CUENTA DE DEPOSITO: CUENTA UNICA DEL TESORO/DJBR"/>
    <m/>
    <m/>
    <m/>
    <m/>
    <m/>
    <m/>
    <n v="0"/>
    <n v="276.5"/>
    <s v="NO_CONCILIADO"/>
    <m/>
    <m/>
  </r>
  <r>
    <x v="66"/>
    <m/>
    <x v="66"/>
    <x v="79"/>
    <s v="B21910110002"/>
    <s v="BOD"/>
    <n v="2191011"/>
    <m/>
    <s v="00099021001 DEP.DE CHEQ.AJENOS,RET.DE CAM.,CONCEPTO: DEVOLUCION DE RECURSOS VIATICOS GESTION 2020 S/G NI/RRHH N°020/2024,DEP.: INSTITUTO DEL SEGURO AGRARIO , PROCEDENCIA: BANCO UNION S.A., CHEQUE: 1875, FECHA DE EMISION:24/04/2024"/>
    <m/>
    <m/>
    <m/>
    <m/>
    <m/>
    <m/>
    <n v="0"/>
    <n v="7580"/>
    <s v="NO_CONCILIADO"/>
    <m/>
    <m/>
  </r>
  <r>
    <x v="66"/>
    <m/>
    <x v="66"/>
    <x v="79"/>
    <s v="B21910120002"/>
    <s v="BOD"/>
    <n v="2191012"/>
    <m/>
    <s v="00099021001 DEP.DE CHEQ.AJENOS,RET.DE CAM.,CONCEPTO: DEVOLUCION DE RECURSOS DE PASAJES GESTION 2024 SR DANIEL PAREDES,DEP.: INSTITUTO DEL SEGURO AGRARIO , PROCEDENCIA: BANCO UNION S.A., CHEQUE: 1873, FECHA DE EMISION:24/04/2024"/>
    <m/>
    <m/>
    <m/>
    <m/>
    <m/>
    <m/>
    <n v="0"/>
    <n v="942"/>
    <s v="NO_CONCILIADO"/>
    <m/>
    <m/>
  </r>
  <r>
    <x v="66"/>
    <m/>
    <x v="66"/>
    <x v="79"/>
    <s v="B21910140002"/>
    <s v="BOD"/>
    <n v="2191014"/>
    <m/>
    <s v="00099021001 DEP.DE CHEQ.AJENOS,RET.DE CAM.,CONCEPTO: DEVOLUCION DE VIATICOS DE LA GESTION 2020 SR. LIZARDO C. ALIAGA O.,DEP.: INSTITUTO DEL SEGURO AGRARIO , PROCEDENCIA: BANCO UNION S.A., CHEQUE: 1874, FECHA DE EMISION:24/04/2024"/>
    <m/>
    <m/>
    <m/>
    <m/>
    <m/>
    <m/>
    <n v="0"/>
    <n v="1020"/>
    <s v="NO_CONCILIADO"/>
    <m/>
    <m/>
  </r>
  <r>
    <x v="66"/>
    <m/>
    <x v="66"/>
    <x v="79"/>
    <s v="B21910180002"/>
    <s v="BOD"/>
    <n v="2191018"/>
    <m/>
    <s v="00099021001 DEP.DE CHEQ.AJENOS,RET.DE CAM.,CONCEPTO: DEVOLUCION DE RECURSOS  VIATICOS  GESTION 2020 S/G NI /RRHH 016/2024,DEP.: INSTITUTO DEL SEGURO AGRARIO , PROCEDENCIA: BANCO UNION S.A., CHEQUE: 1876, FECHA DE EMISION:24/04/2024"/>
    <m/>
    <m/>
    <m/>
    <m/>
    <m/>
    <m/>
    <n v="0"/>
    <n v="10310"/>
    <s v="NO_CONCILIADO"/>
    <m/>
    <m/>
  </r>
  <r>
    <x v="12"/>
    <m/>
    <x v="12"/>
    <x v="79"/>
    <s v="O21910190002"/>
    <s v="BOD"/>
    <n v="2191019"/>
    <m/>
    <s v="00099021001 DEPOSITO DE EFECTIVO, DEPOSITANTE: MISHEL TERRAZAS ORELLANA, CONCEPTO: PAGO DE SERVICIOS AGUA Y LUZ DEL COMEDOR CAMARA DE DIPUTADOS, CUENTA DE DEPOSITO: CUENTA UNICA DEL TESORO"/>
    <m/>
    <m/>
    <m/>
    <m/>
    <m/>
    <m/>
    <n v="0"/>
    <n v="2000"/>
    <s v="NO_CONCILIADO"/>
    <m/>
    <m/>
  </r>
  <r>
    <x v="8"/>
    <m/>
    <x v="8"/>
    <x v="79"/>
    <s v="O21910340002"/>
    <s v="BOD"/>
    <n v="2191034"/>
    <m/>
    <s v="00099021001 DEPOSITO DE EFECTIVO, DEPOSITANTE: MAURICIO BRAVO BAYA-ASFI, CONCEPTO: DEVOLUCION DE VIATICOS, CUENTA DE DEPOSITO: CUENTA UNICA DEL TESORO"/>
    <m/>
    <m/>
    <m/>
    <m/>
    <m/>
    <m/>
    <n v="0"/>
    <n v="20"/>
    <s v="NO_CONCILIADO"/>
    <m/>
    <m/>
  </r>
  <r>
    <x v="34"/>
    <m/>
    <x v="34"/>
    <x v="79"/>
    <s v="O21910360002"/>
    <s v="BOD"/>
    <n v="2191036"/>
    <m/>
    <s v="00086014407 DEPOSITO DE EFECTIVO, DEPOSITANTE: CIRO RAUL QUIAPE CALLOCOSI-UPEA, CONCEPTO: DEV DE RECURSOS CONVENIO INTERINSTITUCIONAL DE FINANCIAMIENTO N°143 PROY DESARROLLO DE CAPACIDADES, CUENTA DE DEPOSITO: CUENTA UNICA DEL TESORO"/>
    <m/>
    <m/>
    <m/>
    <m/>
    <m/>
    <m/>
    <n v="0"/>
    <n v="35181.35"/>
    <s v="NO_CONCILIADO"/>
    <m/>
    <m/>
  </r>
  <r>
    <x v="21"/>
    <m/>
    <x v="21"/>
    <x v="79"/>
    <s v="O21910630002"/>
    <s v="BOD"/>
    <n v="2191063"/>
    <m/>
    <s v="00016011101 DEPOSITO DE EFECTIVO, DEPOSITANTE: LIBRERIA DEL MINISTERIO DE EDUCACION, CONCEPTO: VENTA DE MATERIAL BIBLIOGRAFICO Y/O MULTIMEDIA DE LA LIBRERIA DEL MINISTERIO DE EDUCACION, CUENTA DE DEPOSITO: CUENTA UNICA DEL TESORO"/>
    <m/>
    <m/>
    <m/>
    <m/>
    <m/>
    <m/>
    <n v="0"/>
    <n v="107.5"/>
    <s v="NO_CONCILIADO"/>
    <m/>
    <m/>
  </r>
  <r>
    <x v="4"/>
    <m/>
    <x v="4"/>
    <x v="79"/>
    <s v="O21910770002"/>
    <s v="BOD"/>
    <n v="2191077"/>
    <m/>
    <s v="00206012001 DEPOSITO DE EFECTIVO, DEPOSITANTE: INSTITUTO NACIONAL DE ESTADISTICA, CONCEPTO: DEPÓSITO POR VENTA DE LA OFICINA CENTRAL LA PAZ DE FECHA 24/04/2024, CUENTA DE DEPOSITO: CUENTA UNICA DEL TESORO"/>
    <m/>
    <m/>
    <m/>
    <m/>
    <m/>
    <m/>
    <n v="0"/>
    <n v="10"/>
    <s v="NO_CONCILIADO"/>
    <m/>
    <m/>
  </r>
  <r>
    <x v="25"/>
    <m/>
    <x v="25"/>
    <x v="79"/>
    <s v="G26746870002"/>
    <s v="CRV"/>
    <n v="2674687"/>
    <m/>
    <s v="TRANSFERENCIA DEL EXTERIOR SEGUN SWIFT NO.6447 Y NO.6452 DE FECHA 26/04/2024 ORDENANTE: ALTMIN PRIVATE LIMITED (INDIA) REF.: CRED URI ADVANCE PAYMENT AGAINST IMPORT LIB. 00597012001 RECURSOS PROPIOS VENTAS YLB"/>
    <m/>
    <m/>
    <m/>
    <m/>
    <m/>
    <m/>
    <n v="0"/>
    <n v="3425.95"/>
    <s v="NO_CONCILIADO"/>
    <m/>
    <m/>
  </r>
  <r>
    <x v="0"/>
    <m/>
    <x v="0"/>
    <x v="79"/>
    <s v="G26746860001"/>
    <s v="CVD"/>
    <n v="2674686"/>
    <m/>
    <s v="COBRO COSTOS DE PAPELERIA SEGUN TRANSFERENCIA DEL EXTERIOR POR ORDEN DE SOLGAS SA (SAN BORJA LIMA PERU) REF.: CRED 550 2290672 FECHA VALOR 25/04/2024 LIB. 00513062002 YPFB - EXPORTACIÓN DE GLP Y OTROS-BOLIVIANOS"/>
    <m/>
    <m/>
    <m/>
    <m/>
    <m/>
    <m/>
    <n v="50"/>
    <n v="0"/>
    <s v="NO_CONCILIADO"/>
    <m/>
    <m/>
  </r>
  <r>
    <x v="25"/>
    <m/>
    <x v="25"/>
    <x v="79"/>
    <s v="G26746880001"/>
    <s v="CVD"/>
    <n v="2674688"/>
    <m/>
    <s v="COBRO COSTOS DE PAPELERIA SEGUN TRANSFERENCIA DEL EXTERIOR POR ORDEN DE ALTMIN PRIVATE LIMITED (INDIA) REF.: CRED URI ADVANCE PAYMENT AGAINST IMPORT LIB. 00597032001 YLB-COMERCIALIZACION DE DIVERSAS SALES"/>
    <m/>
    <m/>
    <m/>
    <m/>
    <m/>
    <m/>
    <n v="50"/>
    <n v="0"/>
    <s v="NO_CONCILIADO"/>
    <m/>
    <m/>
  </r>
  <r>
    <x v="6"/>
    <m/>
    <x v="6"/>
    <x v="79"/>
    <s v="Q20001060002"/>
    <s v="CRV"/>
    <n v="2000106"/>
    <m/>
    <s v="NUMERO DE LIBRETA CUT: 00099021001 OPERACIÓN E75 TRANSFERENCIA DE LA CUENTA FISCAL BUN A LA CUT EN MN TRANSF.FDOS.AL.BCB.GOB. AUTONOMO MCPAL. UYUNI - CUENTA UNICA MUNICIPAL - CUM NOTA, CITE:OF/GAMU/DESP/MAE NÂ° 00456/2024 LIBRETA NÂ° 00099021001"/>
    <m/>
    <m/>
    <m/>
    <m/>
    <m/>
    <m/>
    <n v="0"/>
    <n v="72"/>
    <s v="NO_CONCILIADO"/>
    <m/>
    <m/>
  </r>
  <r>
    <x v="34"/>
    <m/>
    <x v="34"/>
    <x v="79"/>
    <s v="Q20001070002"/>
    <s v="CRV"/>
    <n v="2000107"/>
    <m/>
    <s v="NUMERO DE LIBRETA CUT: 00086014407 OPERACIÓN E75 TRANSFERENCIA DE LA CUENTA FISCAL BUN A LA CUT EN MN TRANSF.FDOS.AL.BCB.GOB. AUTONOMO MUNICIPAL TAPACARI - CUENTA UNICA MUNICIPAL - CUM, CITE: G.A.M.T. NÂ°248/2024 CUENTA CUT 3987069001 LIBRETA NÂ° 00086014407"/>
    <m/>
    <m/>
    <m/>
    <m/>
    <m/>
    <m/>
    <n v="0"/>
    <n v="4979.63"/>
    <s v="NO_CONCILIADO"/>
    <m/>
    <m/>
  </r>
  <r>
    <x v="6"/>
    <m/>
    <x v="6"/>
    <x v="79"/>
    <s v="Q20001080002"/>
    <s v="CRV"/>
    <n v="2000108"/>
    <m/>
    <s v="NUMERO DE LIBRETA CUT: 00099021001 OPERACIÓN E75 TRANSFERENCIA DE LA CUENTA FISCAL BUN A LA CUT EN MN TRANSF.FDOS.AL.BCB.GOBIERNO AUTONOMO MUNICIPAL DE SANTIAGO DE HUARI, CITE: GAMSH/850/2024 CUENTA CUT 3987 LIBRETA NÂ° 00099021001"/>
    <m/>
    <m/>
    <m/>
    <m/>
    <m/>
    <m/>
    <n v="0"/>
    <n v="438"/>
    <s v="NO_CONCILIADO"/>
    <m/>
    <m/>
  </r>
  <r>
    <x v="6"/>
    <m/>
    <x v="6"/>
    <x v="79"/>
    <s v="Q20001100002"/>
    <s v="CRV"/>
    <n v="2000110"/>
    <m/>
    <s v="NUMERO DE LIBRETA CUT: 00099021001 OPERACIÓN E75 TRANSFERENCIA DE LA CUENTA FISCAL BUN A LA CUT EN MN TRANSF.DE.FDOS.AL.BCB.GOBIERNO AUTONOMO MCPAL. DE TIRAQUE CITE NÂ° 271/2024 CUENTA CUT 3987069001 LIBRETA NÂ° 00099021001"/>
    <m/>
    <m/>
    <m/>
    <m/>
    <m/>
    <m/>
    <n v="0"/>
    <n v="2000"/>
    <s v="NO_CONCILIADO"/>
    <m/>
    <m/>
  </r>
  <r>
    <x v="101"/>
    <m/>
    <x v="101"/>
    <x v="79"/>
    <s v="S10912220002"/>
    <s v="CRV"/>
    <n v="1091222"/>
    <m/>
    <s v="||TRANSFERENCIA DE RECURSOS A LA FUNDACION CULTURAL DEL BCB CORRESPONDIENTE AL SEGUNDO TRIMESTRE 2024 (SEGUNDO DESEMBOLSO) PARA GASTOS CORRIENTES, S/G NOTA FC-BCB/SUAF. NE/N° 015/2024, FC BCB. DG EXT N° 016/2024 INF. BCB-GADM-SCONT-DAF-INF-2024-76 Y HOJA DE RUTA: BCB-HRE-TGL-2024-6331. TRANSFERENCIA N° LIBRETA 00293014201 DE LA FUNDACION CULTURAL DEL BANCO CENTRAL DE BOLIVI A"/>
    <m/>
    <m/>
    <m/>
    <m/>
    <m/>
    <m/>
    <n v="0"/>
    <n v="11390302.34"/>
    <s v="NO_CONCILIADO"/>
    <m/>
    <m/>
  </r>
  <r>
    <x v="61"/>
    <m/>
    <x v="61"/>
    <x v="79"/>
    <s v="S10912040003"/>
    <s v="COB"/>
    <n v="1091204"/>
    <m/>
    <s v="||TRANSFERENCIA DE FONDOS S/G MENSAJES SWIFT NROS. 6417 Y 6449 DE LA FECHA Y NOTA CITE DGAC/10571/2024 DE F.14.03.2024 (HRE-TGL-4549) Y CORREO ELECTRONICO DE LA FECHA ENVIADOS POR DE LA DIRECCION GENERAL DE AERONAUTICA CIVIL (SECTOR PÚBLICO). DEBITO DE LA LIBRETA 00117012001 DGAC, REPOSICIÓN DE ÚTILES DE ESCRITORIO."/>
    <m/>
    <m/>
    <m/>
    <m/>
    <m/>
    <m/>
    <n v="50"/>
    <n v="0"/>
    <s v="NO_CONCILIADO"/>
    <m/>
    <m/>
  </r>
  <r>
    <x v="0"/>
    <m/>
    <x v="0"/>
    <x v="79"/>
    <s v="S10912150001"/>
    <s v="COB"/>
    <n v="1091215"/>
    <m/>
    <s v="'COBRO DE'||UTILES DE ESCRITORIO POR EL COMPROBANTE NRO. 1091213 DE LA FECHA, S/G. NOTA GAFC-0803/DFC/URTE-0153/2024 DE FECHA 26/3/2024 (HRE-TGL-5158) ENVIADO POR YACIMIENTOS PETROLIFEROS FISCALES BOLIVIANOS. DÉBITO DE LA LIBRETA 00513022001 YPFB-&quot;OPERACIONES&quot; COBRO DE ÚTILES DE ESCRITORIO."/>
    <m/>
    <m/>
    <m/>
    <m/>
    <m/>
    <m/>
    <n v="50"/>
    <n v="0"/>
    <s v="NO_CONCILIADO"/>
    <m/>
    <m/>
  </r>
  <r>
    <x v="61"/>
    <m/>
    <x v="61"/>
    <x v="79"/>
    <s v="S10912530003"/>
    <s v="COB"/>
    <n v="1091253"/>
    <m/>
    <s v="||TRANSFERENCIA DE FONDOS S/G. MENSAJES SWIFT NROS. 6474 Y 6473 DE LA FECHA, Y NOTA REMITIDA POR LA DIRECCIÓN GENERAL DE AERONAUTICA CIVIL CITE: DGAC/10571/2024 DE FECHA 14/03/2024 (HRE-TGL-4549) (SECTOR PÚBLICO). DÉBITO DE LA LIBRETA 00117012001 DGAC, REPOSICIÓN ÚTILES DE ESCRITORIO."/>
    <m/>
    <m/>
    <m/>
    <m/>
    <m/>
    <m/>
    <n v="50"/>
    <n v="0"/>
    <s v="NO_CONCILIADO"/>
    <m/>
    <m/>
  </r>
  <r>
    <x v="61"/>
    <m/>
    <x v="61"/>
    <x v="79"/>
    <s v="S10912550003"/>
    <s v="COB"/>
    <n v="1091255"/>
    <m/>
    <s v="||TRANSFERENCIA DE FONDOS S/G MENSAJES SWIFT NROS. 6469 Y 6468 DE LA FECHA Y NOTA CITE DGAC/10571/2024 DE F.14.03.2024 (HRE-TGL-4549) DE LA DIRECCION GENERAL DE AERONAUTICA CIVIL (SECTOR PÚBLICO). DEBITO DE LA LIBRETA 00117012001 DGAC, REPOSICIÓN DE ÚTILES DE ESCRITORIO."/>
    <m/>
    <m/>
    <m/>
    <m/>
    <m/>
    <m/>
    <n v="50"/>
    <n v="0"/>
    <s v="NO_CONCILIADO"/>
    <m/>
    <m/>
  </r>
  <r>
    <x v="61"/>
    <m/>
    <x v="61"/>
    <x v="79"/>
    <s v="S10912180003"/>
    <s v="COB"/>
    <n v="1091218"/>
    <m/>
    <s v="||REGULARIZACIÓN DE NUESTRA OPERACIÓN N°1090062 DE FECHA 15/04/2024 SEGÚN NOTAS DGAC-2467/2024 (HRE-TSO-621) ENV. POR DGAC Y CAR/DGE-UNC N°0076/2024 (HRE-TSO-613) (ORIGINAL CURSA EN COMP. N° 1091210) ENV. POR NAABOL. (SECTOR PÚBLICO). DEBITO DE LA LIBRETA 00117012001 DGAC, REPOSICION DE UTILES DE ESCRITORIO."/>
    <m/>
    <m/>
    <m/>
    <m/>
    <m/>
    <m/>
    <n v="50"/>
    <n v="0"/>
    <s v="NO_CONCILIADO"/>
    <m/>
    <m/>
  </r>
  <r>
    <x v="61"/>
    <m/>
    <x v="61"/>
    <x v="79"/>
    <s v="S10912210003"/>
    <s v="COB"/>
    <n v="1091221"/>
    <m/>
    <s v="||REGULARIZACIÓN DE NUESTRA OPERACIÓN N°1090516 DE FECHA 19/04/2024 SEGÚN NOTAS DGAC-2467/2024 (HRE-TSO-621) (ORIGINAL CURSA EN COMP. N° 1091218) ENV. POR DGAC Y CAR/DGE-UNC N°0076/2024 (HRE-TSO-613) (ORIGINAL CURSA EN COMP. N° 1091210) ENV. POR NAABOL. (SECTOR PÚBLICO). DEBITO DE LA LIBRETA 00117012001 DGAC, REPOSICION DE UTILES DE ESCRITORIO."/>
    <m/>
    <m/>
    <m/>
    <m/>
    <m/>
    <m/>
    <n v="50"/>
    <n v="0"/>
    <s v="NO_CONCILIADO"/>
    <m/>
    <m/>
  </r>
  <r>
    <x v="61"/>
    <m/>
    <x v="61"/>
    <x v="79"/>
    <s v="S10912330003"/>
    <s v="COB"/>
    <n v="1091233"/>
    <m/>
    <s v="||REGULARIZACIÓN DE NUESTRA OPERACIÓN N°1090064 DE F.15/04/2024 EN ATENCIÓN A NOTAS CITE: DGAC-2467/2024 DE LA FECHA (HRE-TSO-621) (ORIG.CURSA EN COMPROBANTE N°1091218) Y CITE: CAR/DGE-UNC N°0076/2024 DE F.25/4/2024 (HRE-TSO-613) (ORIG.CURSA EN COMPROBANTE N°1091210). DÉBITO DE LA LIBRETA 00117012001 DGAC, REPOSICIÓN ÚTILES DE ESCRITORIO."/>
    <m/>
    <m/>
    <m/>
    <m/>
    <m/>
    <m/>
    <n v="50"/>
    <n v="0"/>
    <s v="NO_CONCILIADO"/>
    <m/>
    <m/>
  </r>
  <r>
    <x v="61"/>
    <m/>
    <x v="61"/>
    <x v="79"/>
    <s v="S10912270003"/>
    <s v="COB"/>
    <n v="1091227"/>
    <m/>
    <s v="||REGULARIZACIÓN DE NUESTRA OPERACIÓN N°1090437 DE FECHA 18/04/2024 SEGÚN NOTAS DGAC-2467/2024 (HRE-TSO-621) (ORIGINAL CURSA EN COMP. N°1091218) ENV. POR DGAC Y CAR/DGE-UNC N°0076/2024 (HRE-TSO-613) (ORIGINAL CURSA EN COMP. N°1091210) ENV. POR NAABOL. (SECTOR PÚBLICO). DEBITO DE LA LIBRETA 00117012001 DGAC, REPOSICIÓN DE ÚTILES DE ESCRITORIO."/>
    <m/>
    <m/>
    <m/>
    <m/>
    <m/>
    <m/>
    <n v="50"/>
    <n v="0"/>
    <s v="NO_CONCILIADO"/>
    <m/>
    <m/>
  </r>
  <r>
    <x v="61"/>
    <m/>
    <x v="61"/>
    <x v="79"/>
    <s v="S10912310003"/>
    <s v="COB"/>
    <n v="1091231"/>
    <m/>
    <s v="||REGULARIZACIÓN DE NUESTRA OPERACIÓN N°1090186 DE FECHA 16/04/2024 SEGÚN NOTAS DGAC-2467/2024 (HRE-TSO-621) (ORIGINAL CURSA EN COMP. N°1091218) ENV. POR DGAC Y CAR/DGE-UNC N°0076/2024 (HRE-TSO-613) (ORIGINAL CURSA EN COMP. N°1091210) ENV. POR NAABOL. (SECTOR PÚBLICO). DEBITO DE LA LIBRETA 00117012001 DGAC, REPOSICIÓN DE ÚTILES DE ESCRITORIO."/>
    <m/>
    <m/>
    <m/>
    <m/>
    <m/>
    <m/>
    <n v="50"/>
    <n v="0"/>
    <s v="NO_CONCILIADO"/>
    <m/>
    <m/>
  </r>
  <r>
    <x v="61"/>
    <m/>
    <x v="61"/>
    <x v="79"/>
    <s v="S10912370003"/>
    <s v="COB"/>
    <n v="1091237"/>
    <m/>
    <s v="||REGULARIZACIÓN DE NUESTRA OPERACIÓN N°1090505 DE FECHA 19/04/24 SEGÚN NOTA DGAC-2467/2024 DE FECHA 26/04/24 (HRE-TSO-621) (ORIGINAL CURSA EN COMP. N°1091218) Y CAR/DGE-UNC N°0076/2024 DE FECHA 25/04/24 (HRE-TSO-613) (ORIGINAL CURSA EN COMP. N°1091210). (SECTOR PÚBLICO). DÉBITO DE LA LIBRETA 00117012001 DGAC, REPOSICIÓN DE ÚTILES DE ESCRITORIO."/>
    <m/>
    <m/>
    <m/>
    <m/>
    <m/>
    <m/>
    <n v="50"/>
    <n v="0"/>
    <s v="NO_CONCILIADO"/>
    <m/>
    <m/>
  </r>
  <r>
    <x v="61"/>
    <m/>
    <x v="61"/>
    <x v="79"/>
    <s v="S10912390003"/>
    <s v="COB"/>
    <n v="1091239"/>
    <m/>
    <s v="||REGULARIZACIÓN DE NUESTRA OPERACIÓN N°1090312 DE FECHA 17/04/2024 SEGÚN NOTAS DGAC-2467/2024 (HRE-TSO-621) (ORIGINAL CURSA EN COMP. N°1091218) ENV. POR DGAC Y CAR/DGE-UNC N°0076/2024 (HRE-TSO-613) (ORIGINAL CURSA EN COMP. N°1091210) ENV. POR NAABOL. (SECTOR PÚBLICO). DEBITO DE LA LIBRETA 00117012001 DGAC, REPOSICIÓN DE ÚTILES DE ESCRITORIO."/>
    <m/>
    <m/>
    <m/>
    <m/>
    <m/>
    <m/>
    <n v="50"/>
    <n v="0"/>
    <s v="NO_CONCILIADO"/>
    <m/>
    <m/>
  </r>
  <r>
    <x v="36"/>
    <m/>
    <x v="36"/>
    <x v="80"/>
    <s v="B21912600002"/>
    <s v="BOD"/>
    <n v="2191260"/>
    <m/>
    <s v="00212014306 DEP.DE CHEQ.AJENOS,RET.DE CAM.,CONCEPTO: DEVOLUCION PAGO EXCESO VIATICOS JHONNY ALMENDRAS DA-3,DEP.: RESP. TESO-C. SALCEDO , PROCEDENCIA: BANCO UNION S.A., CHEQUE: 6011, FECHA DE EMISION:19/04/2024"/>
    <m/>
    <m/>
    <m/>
    <m/>
    <m/>
    <m/>
    <n v="0"/>
    <n v="687.6"/>
    <s v="NO_CONCILIADO"/>
    <m/>
    <m/>
  </r>
  <r>
    <x v="36"/>
    <m/>
    <x v="36"/>
    <x v="80"/>
    <s v="B21912630002"/>
    <s v="BOD"/>
    <n v="2191263"/>
    <m/>
    <s v="00212012001 DEP.DE CHEQ.AJENOS,RET.DE CAM.,CONCEPTO: EJECUCION GARANTIA A PRIMER REQUERIMIENTO INIBIENES,DEP.: RESP. TESO-C. SALCEDO , PROCEDENCIA: BANCO UNION S.A., CHEQUE: 6013, FECHA DE EMISION:19/04/2024"/>
    <m/>
    <m/>
    <m/>
    <m/>
    <m/>
    <m/>
    <n v="0"/>
    <n v="2539"/>
    <s v="NO_CONCILIADO"/>
    <m/>
    <m/>
  </r>
  <r>
    <x v="105"/>
    <m/>
    <x v="105"/>
    <x v="80"/>
    <s v="O21912700002"/>
    <s v="BOD"/>
    <n v="2191270"/>
    <m/>
    <s v="00099021001 DEPOSITO DE EFECTIVO, DEPOSITANTE: NOEMI CELINA MENDOZA SARCO, CONCEPTO: DEVOLUCION PASAJE, CUENTA DE DEPOSITO: CUENTA UNICA DEL TESORO/DJBR"/>
    <m/>
    <m/>
    <m/>
    <m/>
    <m/>
    <m/>
    <n v="0"/>
    <n v="208"/>
    <s v="NO_CONCILIADO"/>
    <m/>
    <m/>
  </r>
  <r>
    <x v="90"/>
    <m/>
    <x v="90"/>
    <x v="80"/>
    <s v="B21912800002"/>
    <s v="BOD"/>
    <n v="2191280"/>
    <m/>
    <s v="00099021001 DEP.DE CHEQ.AJENOS,RET.DE CAM.,CONCEPTO: PAGO POR CONSUMO DE AGUA MES DE FEBRERO/24 FELCV DE EL ALTO- PROCURADURIA GENERAL DEL ESTADO,DEP.: POLICIA BOLIVIANA , PROCEDENCIA: BANCO UNION S.A., CHEQUE: 5698, FECHA DE EMISION:25/04/2024"/>
    <m/>
    <m/>
    <m/>
    <m/>
    <m/>
    <m/>
    <n v="0"/>
    <n v="3668.48"/>
    <s v="NO_CONCILIADO"/>
    <m/>
    <m/>
  </r>
  <r>
    <x v="62"/>
    <m/>
    <x v="62"/>
    <x v="80"/>
    <s v="O21912810002"/>
    <s v="BOD"/>
    <n v="2191281"/>
    <m/>
    <s v="00292092001 DEPOSITO DE EFECTIVO, DEPOSITANTE: ADALID LOPEZ MELGAR, CONCEPTO: DEVOLUCION DE RECURSOS, CUENTA DE DEPOSITO: CUENTA UNICA DEL TESORO"/>
    <m/>
    <m/>
    <m/>
    <m/>
    <m/>
    <m/>
    <n v="0"/>
    <n v="64.8"/>
    <s v="NO_CONCILIADO"/>
    <m/>
    <m/>
  </r>
  <r>
    <x v="62"/>
    <m/>
    <x v="62"/>
    <x v="80"/>
    <s v="O21912830002"/>
    <s v="BOD"/>
    <n v="2191283"/>
    <m/>
    <s v="00292092001 DEPOSITO DE EFECTIVO, DEPOSITANTE: BELFI URIÑA LOBERA, CONCEPTO: DEVOLUCION DE RECURSOS, CUENTA DE DEPOSITO: CUENTA UNICA DEL TESORO"/>
    <m/>
    <m/>
    <m/>
    <m/>
    <m/>
    <m/>
    <n v="0"/>
    <n v="8"/>
    <s v="NO_CONCILIADO"/>
    <m/>
    <m/>
  </r>
  <r>
    <x v="13"/>
    <m/>
    <x v="13"/>
    <x v="80"/>
    <s v="O21912840002"/>
    <s v="BOD"/>
    <n v="2191284"/>
    <m/>
    <s v="00046024204 DEPOSITO DE EFECTIVO, DEPOSITANTE: LIZETH TADEA GANCI OLMEDO, CONCEPTO: PASAJE AEREO, CUENTA DE DEPOSITO: CUENTA UNICA DEL TESORO"/>
    <m/>
    <m/>
    <m/>
    <m/>
    <m/>
    <m/>
    <n v="0"/>
    <n v="1510"/>
    <s v="NO_CONCILIADO"/>
    <m/>
    <m/>
  </r>
  <r>
    <x v="3"/>
    <m/>
    <x v="3"/>
    <x v="80"/>
    <s v="O21912880002"/>
    <s v="BOD"/>
    <n v="2191288"/>
    <m/>
    <s v="00099021001 DEPOSITO DE EFECTIVO, DEPOSITANTE: WILFREDO YUJRA MAMANI, CONCEPTO: DEVOLUCION DE SUELDO EXCEDENTE ABRIL 2023, CUENTA DE DEPOSITO: CUENTA UNICA DEL TESORO"/>
    <m/>
    <m/>
    <m/>
    <m/>
    <m/>
    <m/>
    <n v="0"/>
    <n v="609.04"/>
    <s v="NO_CONCILIADO"/>
    <m/>
    <m/>
  </r>
  <r>
    <x v="44"/>
    <m/>
    <x v="44"/>
    <x v="80"/>
    <s v="O21912890002"/>
    <s v="BOD"/>
    <n v="2191289"/>
    <m/>
    <s v="00041031107 DEPOSITO DE EFECTIVO, DEPOSITANTE: LUIS ESTEBAN FLORES SAMO, CONCEPTO: DEVOLUCION DE RECURSOS NO UTILIZADOS -PASAJES TERRESTRES, CUENTA DE DEPOSITO: CUENTA UNICA DEL TESORO"/>
    <m/>
    <m/>
    <m/>
    <m/>
    <m/>
    <m/>
    <n v="0"/>
    <n v="160"/>
    <s v="NO_CONCILIADO"/>
    <m/>
    <m/>
  </r>
  <r>
    <x v="3"/>
    <m/>
    <x v="3"/>
    <x v="80"/>
    <s v="O21912900002"/>
    <s v="BOD"/>
    <n v="2191290"/>
    <m/>
    <s v="00099021001 DEPOSITO DE EFECTIVO, DEPOSITANTE: WILFREDO YUJRA MAMANI, CONCEPTO: DEVOLUCION DE SUELDO EXCEDENTE MARZO 2023, CUENTA DE DEPOSITO: CUENTA UNICA DEL TESORO"/>
    <m/>
    <m/>
    <m/>
    <m/>
    <m/>
    <m/>
    <n v="0"/>
    <n v="443.64"/>
    <s v="NO_CONCILIADO"/>
    <m/>
    <m/>
  </r>
  <r>
    <x v="45"/>
    <m/>
    <x v="45"/>
    <x v="80"/>
    <s v="B21913020002"/>
    <s v="BOD"/>
    <n v="2191302"/>
    <m/>
    <s v="00660012006 DEP.DE CHEQ.AJENOS,RET.DE CAM.,CONCEPTO: DEVOLUCION DE VIATICOS GESTIONES ANTERIORES JHONNY SANDI Y RODOLFO QUISBERT,DEP.: ORGANO JUDICIAL - CONSEJO DE LA MAGISTRATURA , PROCEDENCIA: BANCO UNION S.A., CHEQUE: 269, FECHA DE EMISION:25/04/2024"/>
    <m/>
    <m/>
    <m/>
    <m/>
    <m/>
    <m/>
    <n v="0"/>
    <n v="2330"/>
    <s v="NO_CONCILIADO"/>
    <m/>
    <m/>
  </r>
  <r>
    <x v="56"/>
    <m/>
    <x v="56"/>
    <x v="80"/>
    <s v="O21913030002"/>
    <s v="BOD"/>
    <n v="2191303"/>
    <m/>
    <s v="00099021001 DEPOSITO DE EFECTIVO, DEPOSITANTE: JAIME COSME GUTIERREZ HUANCA, CONCEPTO: DEVOLUCION POR SALDO NO UTILIZADO DEL PREVENTIVO C31 (1431) A FAVOR DEL INIAF, CUENTA DE DEPOSITO: CUENTA UNICA DEL TESORO"/>
    <m/>
    <m/>
    <m/>
    <m/>
    <m/>
    <m/>
    <n v="0"/>
    <n v="1036.27"/>
    <s v="NO_CONCILIADO"/>
    <m/>
    <m/>
  </r>
  <r>
    <x v="4"/>
    <m/>
    <x v="4"/>
    <x v="80"/>
    <s v="B21913050002"/>
    <s v="BOD"/>
    <n v="2191305"/>
    <m/>
    <s v="00206044301 DEP.DE CHEQ.AJENOS,RET.DE CAM.,CONCEPTO: DEPÓSITOS POR SALDOS NO EJECUTADOS BID,DEP.: INE-DA 04 , PROCEDENCIA: BANCO UNION S.A., CHEQUE: 1524, FECHA DE EMISION:29/04/2024"/>
    <m/>
    <m/>
    <m/>
    <m/>
    <m/>
    <m/>
    <n v="0"/>
    <n v="6455040.5"/>
    <s v="NO_CONCILIADO"/>
    <m/>
    <m/>
  </r>
  <r>
    <x v="16"/>
    <m/>
    <x v="16"/>
    <x v="80"/>
    <s v="O21913160002"/>
    <s v="BOD"/>
    <n v="2191316"/>
    <m/>
    <s v="00099021001 DEPOSITO DE EFECTIVO, DEPOSITANTE: MAURICIO VEIZAGA VILLAGRA, CONCEPTO: DEVOLUCION REFRIGERIO MES DE MARZO, CUENTA DE DEPOSITO: CUENTA UNICA DEL TESORO/DJBR"/>
    <m/>
    <m/>
    <m/>
    <m/>
    <m/>
    <m/>
    <n v="0"/>
    <n v="18"/>
    <s v="NO_CONCILIADO"/>
    <m/>
    <m/>
  </r>
  <r>
    <x v="85"/>
    <m/>
    <x v="85"/>
    <x v="80"/>
    <s v="B21913170002"/>
    <s v="BOD"/>
    <n v="2191317"/>
    <m/>
    <s v="00514012004 DEP.DE CHEQ.AJENOS,RET.DE CAM.,CONCEPTO: TRANSFERENCIA ENTRE CUENTAS PARA CUMPLIR CON OBLIGACIONES FINANCIERAS DE LA EMPRESA,DEP.: ENDE , PROCEDENCIA: BANCO UNION S.A., CHEQUE: 27342, FECHA DE EMISION:26/04/2024"/>
    <m/>
    <m/>
    <m/>
    <m/>
    <m/>
    <m/>
    <n v="0"/>
    <n v="130973941.42"/>
    <s v="NO_CONCILIADO"/>
    <m/>
    <m/>
  </r>
  <r>
    <x v="85"/>
    <m/>
    <x v="85"/>
    <x v="80"/>
    <s v="B21913180002"/>
    <s v="BOD"/>
    <n v="2191318"/>
    <m/>
    <s v="00514012004 DEP.DE CHEQ.AJENOS,RET.DE CAM.,CONCEPTO: TRANSFERENCIA ENTRE CUENTAS PARA CUMPLIR CON OBLIGACIONES FINANCIERAS DE LA EMPRESA,DEP.: ENDE , PROCEDENCIA: BANCO UNION S.A., CHEQUE: 27344, FECHA DE EMISION:26/04/2024"/>
    <m/>
    <m/>
    <m/>
    <m/>
    <m/>
    <m/>
    <n v="0"/>
    <n v="168622746.94"/>
    <s v="NO_CONCILIADO"/>
    <m/>
    <m/>
  </r>
  <r>
    <x v="85"/>
    <m/>
    <x v="85"/>
    <x v="80"/>
    <s v="B21913190002"/>
    <s v="BOD"/>
    <n v="2191319"/>
    <m/>
    <s v="00514012004 DEP.DE CHEQ.AJENOS,RET.DE CAM.,CONCEPTO: TRANSFERENCIA ENTRE CUENTAS PARA CUMPLIR CON OBLIGACIONES FINANCIERAS DE LA EMPRESA,DEP.: ENDE , PROCEDENCIA: BANCO UNION S.A., CHEQUE: 27340, FECHA DE EMISION:26/04/2024"/>
    <m/>
    <m/>
    <m/>
    <m/>
    <m/>
    <m/>
    <n v="0"/>
    <n v="150709880.97999999"/>
    <s v="NO_CONCILIADO"/>
    <m/>
    <m/>
  </r>
  <r>
    <x v="58"/>
    <m/>
    <x v="58"/>
    <x v="80"/>
    <s v="B21913260002"/>
    <s v="BOD"/>
    <n v="2191326"/>
    <m/>
    <s v="00595012002 DEP.DE CHEQ.AJENOS,RET.DE CAM.,CONCEPTO: DEPÓSITO DEVOLUCION DE LA CSBP POR SUBSIDIOS DE INCAPACIDAD TEMP. REGIONAL COBIJA AL FON. ROTATIVO,DEP.: CAJA DE SALUD DE LA BANCA PRIVADA"/>
    <m/>
    <m/>
    <m/>
    <m/>
    <m/>
    <m/>
    <n v="0"/>
    <n v="472.26"/>
    <s v="NO_CONCILIADO"/>
    <m/>
    <m/>
  </r>
  <r>
    <x v="65"/>
    <m/>
    <x v="65"/>
    <x v="80"/>
    <s v="B21913270002"/>
    <s v="BOD"/>
    <n v="2191327"/>
    <m/>
    <s v="00670142001 DEP.DE CHEQ.AJENOS,RET.DE CAM.,CONCEPTO: CIERRE FONDO ROTATIVO,DEP.: SERECI ORURO , PROCEDENCIA: BANCO UNION S.A., CHEQUE: 1343, FECHA DE EMISION:25/04/2024"/>
    <m/>
    <m/>
    <m/>
    <m/>
    <m/>
    <m/>
    <n v="0"/>
    <n v="20000"/>
    <s v="NO_CONCILIADO"/>
    <m/>
    <m/>
  </r>
  <r>
    <x v="58"/>
    <m/>
    <x v="58"/>
    <x v="80"/>
    <s v="B21913280002"/>
    <s v="BOD"/>
    <n v="2191328"/>
    <m/>
    <s v="00595012002 DEP.DE CHEQ.AJENOS,RET.DE CAM.,CONCEPTO: DEPÓSITOS POR DEMASIA EN DESCARGOS DE FON. RATATIVO Y CAJAS CHICAS 2023.,DEP.: GESTORA PUBLICA DE SEGURIDAD SOCIAL DE LARGO PLAZO , PROCEDENCIA: BANCO UNION S.A., CHEQUE: 1576, FECHA DE EMISION:29/04/2024"/>
    <m/>
    <m/>
    <m/>
    <m/>
    <m/>
    <m/>
    <n v="0"/>
    <n v="358.44"/>
    <s v="NO_CONCILIADO"/>
    <m/>
    <m/>
  </r>
  <r>
    <x v="4"/>
    <m/>
    <x v="4"/>
    <x v="80"/>
    <s v="B21913290002"/>
    <s v="BOD"/>
    <n v="2191329"/>
    <m/>
    <s v="00206012001 DEP.DE CHEQ.AJENOS,RET.DE CAM.,CONCEPTO: DEPÓSITO POR LA VENTA DE OFICINA DPTAL INE SANTA CRUZ DEL PERIODO FISCAL ABRIL/2024,DEP.: INSTITUTO NACIONAL DE ESTADISTICA , PROCEDENCIA: BANCO UNION S.A., CHEQUE: 6002, FECHA DE EMISION:25/04/2024"/>
    <m/>
    <m/>
    <m/>
    <m/>
    <m/>
    <m/>
    <n v="0"/>
    <n v="48"/>
    <s v="NO_CONCILIADO"/>
    <m/>
    <m/>
  </r>
  <r>
    <x v="58"/>
    <m/>
    <x v="58"/>
    <x v="80"/>
    <s v="B21913310002"/>
    <s v="BOD"/>
    <n v="2191331"/>
    <m/>
    <s v="00595012002 DEP.DE CHEQ.AJENOS,RET.DE CAM.,CONCEPTO: DEPÓSITO PRO REPOSICION DE CREDITO FISCAL IVA POR FACTURAS NO DECLARADAS FUERA DE PLAZO GESTION 2023,DEP.: GESTORA PUBLICA DE SEGURIDAD SOCIAL A LARGO PLAZO"/>
    <m/>
    <m/>
    <m/>
    <m/>
    <m/>
    <m/>
    <n v="0"/>
    <n v="3305.89"/>
    <s v="NO_CONCILIADO"/>
    <m/>
    <m/>
  </r>
  <r>
    <x v="106"/>
    <m/>
    <x v="106"/>
    <x v="80"/>
    <s v="B21913320002"/>
    <s v="BOD"/>
    <n v="2191332"/>
    <m/>
    <s v="00099021001 DEP.DE CHEQ.AJENOS,RET.DE CAM.,CONCEPTO: REEMBOLSO DE SUBSIDIO DE INCAPACIDAD TEMPORAL MAZRO /2024,DEP.: CONTRALORIA GENERAL DEL ESTADO , PROCEDENCIA: BANCO NACIONAL DE BOLIVIA S.A., CHEQUE: 5080643, FECHA DE EMISION:11/04/2024"/>
    <m/>
    <m/>
    <m/>
    <m/>
    <m/>
    <m/>
    <n v="0"/>
    <n v="1166.5899999999999"/>
    <s v="NO_CONCILIADO"/>
    <m/>
    <m/>
  </r>
  <r>
    <x v="45"/>
    <m/>
    <x v="45"/>
    <x v="80"/>
    <s v="B21913390002"/>
    <s v="BOD"/>
    <n v="2191339"/>
    <m/>
    <s v="00660012002 DEP.DE CHEQ.AJENOS,RET.DE CAM.,CONCEPTO: REVERSION DE PLANILLA 2,65 Y 2,77,DEP.: ORGANO JUDICIAL - DAF NACIONAL , PROCEDENCIA: BANCO UNION S.A., CHEQUE: 1061, FECHA DE EMISION:26/04/2024"/>
    <m/>
    <m/>
    <m/>
    <m/>
    <m/>
    <m/>
    <n v="0"/>
    <n v="2842.16"/>
    <s v="CONCILIADO_PARCIAL"/>
    <m/>
    <m/>
  </r>
  <r>
    <x v="28"/>
    <m/>
    <x v="28"/>
    <x v="80"/>
    <s v="O21913580002"/>
    <s v="BOD"/>
    <n v="2191358"/>
    <m/>
    <s v="00862012001 DEPOSITO DE EFECTIVO, DEPOSITANTE: HERBERTH JAVIER ESCOBAR COLQUE, CONCEPTO: DEVOLUCION AFP LICENCIA SIN GOCE DE HABERES MARZO Y ABRIL 2023, CUENTA DE DEPOSITO: CUENTA UNICA DEL TESORO"/>
    <m/>
    <m/>
    <m/>
    <m/>
    <m/>
    <m/>
    <n v="0"/>
    <n v="524.85"/>
    <s v="NO_CONCILIADO"/>
    <m/>
    <m/>
  </r>
  <r>
    <x v="12"/>
    <m/>
    <x v="12"/>
    <x v="80"/>
    <s v="O21913590002"/>
    <s v="BOD"/>
    <n v="2191359"/>
    <m/>
    <s v="00099021001 DEPOSITO DE EFECTIVO, DEPOSITANTE: ALEIDA JOSEFF TELLEZ, CONCEPTO: DEVOLUCION DE VIATICOS DE MEDIO DIA, CUENTA DE DEPOSITO: CUENTA UNICA DEL TESORO/DJBRR"/>
    <m/>
    <m/>
    <m/>
    <m/>
    <m/>
    <m/>
    <n v="0"/>
    <n v="276.5"/>
    <s v="NO_CONCILIADO"/>
    <m/>
    <m/>
  </r>
  <r>
    <x v="83"/>
    <m/>
    <x v="83"/>
    <x v="80"/>
    <s v="O21913610002"/>
    <s v="BOD"/>
    <n v="2191361"/>
    <m/>
    <s v="00290012001 DEPOSITO DE EFECTIVO, DEPOSITANTE: DANIEL ESCOBAR PINTO, CONCEPTO: DEPÓSITO POR DEVOLUCION  VIATICOS - COBIJA, CUENTA DE DEPOSITO: CUENTA UNICA DEL TESORO"/>
    <m/>
    <m/>
    <m/>
    <m/>
    <m/>
    <m/>
    <n v="0"/>
    <n v="391"/>
    <s v="NO_CONCILIADO"/>
    <m/>
    <m/>
  </r>
  <r>
    <x v="34"/>
    <m/>
    <x v="34"/>
    <x v="80"/>
    <s v="O21913640002"/>
    <s v="BOD"/>
    <n v="2191364"/>
    <m/>
    <s v="00086011109 DEPOSITO DE EFECTIVO, DEPOSITANTE: MARCO ANTONIO POMA MAMANI, CONCEPTO: REPOSICION DE CREDENCIAL, CUENTA DE DEPOSITO: CUENTA UNICA DEL TESORO"/>
    <m/>
    <m/>
    <m/>
    <m/>
    <m/>
    <m/>
    <n v="0"/>
    <n v="50"/>
    <s v="NO_CONCILIADO"/>
    <m/>
    <m/>
  </r>
  <r>
    <x v="88"/>
    <m/>
    <x v="88"/>
    <x v="80"/>
    <s v="J05934620002"/>
    <s v="NTE"/>
    <n v="8111946"/>
    <m/>
    <s v="A:00099021001 TRANSFERENCIA DE RECUPERACIONES SEGÚN NOTA INTERNA GEF-LCR-JSZ-0349-NOT/24, POR CONCEPTO DE PAGO DE CAPITAL E INTERESES DE ACUERDO A CONTRATO DE FIDEICOMISO “PROGRAMA APOYO A LA EJECUCION DE LA INVERSION PUBLICA&quot; FIRMADO ENTRE EL MINISTERIO DE PLANIFICACION Y EL FNDR, CORRESPONDIENTE AL GAM CARAPARI"/>
    <m/>
    <m/>
    <m/>
    <m/>
    <m/>
    <m/>
    <n v="0"/>
    <n v="546737.1"/>
    <s v="NO_CONCILIADO"/>
    <m/>
    <m/>
  </r>
  <r>
    <x v="28"/>
    <m/>
    <x v="28"/>
    <x v="80"/>
    <s v="J05934630002"/>
    <s v="NTE"/>
    <n v="8111962"/>
    <m/>
    <s v="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CARAPARI"/>
    <m/>
    <m/>
    <m/>
    <m/>
    <m/>
    <m/>
    <n v="0"/>
    <n v="53260.36"/>
    <s v="NO_CONCILIADO"/>
    <m/>
    <m/>
  </r>
  <r>
    <x v="88"/>
    <m/>
    <x v="88"/>
    <x v="80"/>
    <s v="J05934640002"/>
    <s v="NTE"/>
    <n v="8111971"/>
    <m/>
    <s v="A:00099021001 TRANSFERENCIA DE RECUPERACIONES SEGÚN NOTA INTERNA GEF-LCR-JSZ-0349-NOT/24, POR CONCEPTO DE PAGO DE CAPITAL E INTERESES DE ACUERDO A CONTRATO DE FIDEICOMISO “PROGRAMA APOYO A LA EJECUCION DE LA INVERSION PUBLICA&quot; FIRMADO ENTRE EL MINISTERIO DE PLANIFICACION Y EL FNDR, CORRESPONDIENTE AL GAM CHIMORE"/>
    <m/>
    <m/>
    <m/>
    <m/>
    <m/>
    <m/>
    <n v="0"/>
    <n v="41189.72"/>
    <s v="NO_CONCILIADO"/>
    <m/>
    <m/>
  </r>
  <r>
    <x v="28"/>
    <m/>
    <x v="28"/>
    <x v="80"/>
    <s v="J05934650002"/>
    <s v="NTE"/>
    <n v="8111974"/>
    <m/>
    <s v="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CHIMORE"/>
    <m/>
    <m/>
    <m/>
    <m/>
    <m/>
    <m/>
    <n v="0"/>
    <n v="4012.08"/>
    <s v="NO_CONCILIADO"/>
    <m/>
    <m/>
  </r>
  <r>
    <x v="88"/>
    <m/>
    <x v="88"/>
    <x v="80"/>
    <s v="J05934690002"/>
    <s v="NTE"/>
    <n v="8112044"/>
    <m/>
    <s v="A:00099021001 TRANSFERENCIA DE RECUPERACIONES SEGÚN NOTA INTERNA GEF-LCR-JSZ-0349-NOT/24, POR CONCEPTO DE PAGO DE CAPITAL E INTERESES DE ACUERDO A CONTRATO DE FIDEICOMISO “PROGRAMA APOYO A LA EJECUCION DE LA INVERSION PUBLICA&quot; FIRMADO ENTRE EL MINISTERIO DE PLANIFICACION Y EL FNDR, CORRESPONDIENTE AL GAM BERMEJO"/>
    <m/>
    <m/>
    <m/>
    <m/>
    <m/>
    <m/>
    <n v="0"/>
    <n v="195953.7"/>
    <s v="NO_CONCILIADO"/>
    <m/>
    <m/>
  </r>
  <r>
    <x v="88"/>
    <m/>
    <x v="88"/>
    <x v="80"/>
    <s v="J05934660002"/>
    <s v="NTE"/>
    <n v="8111975"/>
    <m/>
    <s v="A:00099021001 TRANSFERENCIA DE RECUPERACIONES SEGÚN NOTA INTERNA GEF-LCR-JSZ-0349-NOT/24, POR CONCEPTO DE PAGO DE CAPITAL E INTERESES DE ACUERDO A CONTRATO DE FIDEICOMISO “PROGRAMA APOYO A LA EJECUCION DE LA INVERSION PUBLICA&quot; FIRMADO ENTRE EL MINISTERIO DE PLANIFICACION Y EL FNDR, CORRESPONDIENTE AL GAM YACUIBA"/>
    <m/>
    <m/>
    <m/>
    <m/>
    <m/>
    <m/>
    <n v="0"/>
    <n v="1767668.81"/>
    <s v="NO_CONCILIADO"/>
    <m/>
    <m/>
  </r>
  <r>
    <x v="28"/>
    <m/>
    <x v="28"/>
    <x v="80"/>
    <s v="J05934670002"/>
    <s v="NTE"/>
    <n v="8111986"/>
    <m/>
    <s v="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YACUIBA"/>
    <m/>
    <m/>
    <m/>
    <m/>
    <m/>
    <m/>
    <n v="0"/>
    <n v="163540.26"/>
    <s v="NO_CONCILIADO"/>
    <m/>
    <m/>
  </r>
  <r>
    <x v="88"/>
    <m/>
    <x v="88"/>
    <x v="80"/>
    <s v="J05934680002"/>
    <s v="NTE"/>
    <n v="8111987"/>
    <m/>
    <s v="A:00099021001 TRANSFERENCIA DE RECUPERACIONES SEGÚN NOTA INTERNA GEF-LCR-JSZ-0349-NOT/24, POR CONCEPTO DE PAGO DE CAPITAL E INTERESES DE ACUERDO A CONTRATO DE FIDEICOMISO “PROGRAMA APOYO A LA EJECUCION DE LA INVERSION PUBLICA&quot; FIRMADO ENTRE EL MINISTERIO DE PLANIFICACION Y EL FNDR, CORRESPONDIENTE AL GAM YACUIBA"/>
    <m/>
    <m/>
    <m/>
    <m/>
    <m/>
    <m/>
    <n v="0"/>
    <n v="1016353.32"/>
    <s v="NO_CONCILIADO"/>
    <m/>
    <m/>
  </r>
  <r>
    <x v="28"/>
    <m/>
    <x v="28"/>
    <x v="80"/>
    <s v="J05934700002"/>
    <s v="NTE"/>
    <n v="8112005"/>
    <m/>
    <s v="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YACUIBA"/>
    <m/>
    <m/>
    <m/>
    <m/>
    <m/>
    <m/>
    <n v="0"/>
    <n v="102351.23"/>
    <s v="NO_CONCILIADO"/>
    <m/>
    <m/>
  </r>
  <r>
    <x v="28"/>
    <m/>
    <x v="28"/>
    <x v="80"/>
    <s v="J05934710002"/>
    <s v="NTE"/>
    <n v="8112013"/>
    <m/>
    <s v="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ALALAY"/>
    <m/>
    <m/>
    <m/>
    <m/>
    <m/>
    <m/>
    <n v="0"/>
    <n v="1755.46"/>
    <s v="NO_CONCILIADO"/>
    <m/>
    <m/>
  </r>
  <r>
    <x v="28"/>
    <m/>
    <x v="28"/>
    <x v="80"/>
    <s v="J05934720002"/>
    <s v="NTE"/>
    <n v="8112082"/>
    <m/>
    <s v="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BERMEJO"/>
    <m/>
    <m/>
    <m/>
    <m/>
    <m/>
    <m/>
    <n v="0"/>
    <n v="18129.740000000002"/>
    <s v="NO_CONCILIADO"/>
    <m/>
    <m/>
  </r>
  <r>
    <x v="88"/>
    <m/>
    <x v="88"/>
    <x v="80"/>
    <s v="J05934730002"/>
    <s v="NTE"/>
    <n v="8112006"/>
    <m/>
    <s v="A:00099021001 TRANSFERENCIA DE RECUPERACIONES SEGÚN NOTA INTERNA GEF-LCR-JSZ-0349-NOT/24, POR CONCEPTO DE PAGO DE CAPITAL E INTERESES DE ACUERDO A CONTRATO DE FIDEICOMISO “PROGRAMA APOYO A LA EJECUCION DE LA INVERSION PUBLICA&quot; FIRMADO ENTRE EL MINISTERIO DE PLANIFICACION Y EL FNDR, CORRESPONDIENTE AL GAM ALALAY"/>
    <m/>
    <m/>
    <m/>
    <m/>
    <m/>
    <m/>
    <n v="0"/>
    <n v="18021.68"/>
    <s v="NO_CONCILIADO"/>
    <m/>
    <m/>
  </r>
  <r>
    <x v="88"/>
    <m/>
    <x v="88"/>
    <x v="80"/>
    <s v="J05934740002"/>
    <s v="NTE"/>
    <n v="8112083"/>
    <m/>
    <s v="A:00099021001 TRANSFERENCIA DE RECUPERACIONES SEGÚN NOTA INTERNA GEF-LCR-JSZ-0349-NOT/24, POR CONCEPTO DE PAGO DE CAPITAL E INTERESES DE ACUERDO A CONTRATO DE FIDEICOMISO “PROGRAMA APOYO A LA EJECUCION DE LA INVERSION PUBLICA&quot; FIRMADO ENTRE EL MINISTERIO DE PLANIFICACION Y EL FNDR, CORRESPONDIENTE AL GAD TARIJA"/>
    <m/>
    <m/>
    <m/>
    <m/>
    <m/>
    <m/>
    <n v="0"/>
    <n v="2681788.4900000002"/>
    <s v="NO_CONCILIADO"/>
    <m/>
    <m/>
  </r>
  <r>
    <x v="28"/>
    <m/>
    <x v="28"/>
    <x v="80"/>
    <s v="J05934750002"/>
    <s v="NTE"/>
    <n v="8112104"/>
    <m/>
    <s v="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D TARIJA"/>
    <m/>
    <m/>
    <m/>
    <m/>
    <m/>
    <m/>
    <n v="0"/>
    <n v="337349.14"/>
    <s v="NO_CONCILIADO"/>
    <m/>
    <m/>
  </r>
  <r>
    <x v="88"/>
    <m/>
    <x v="88"/>
    <x v="80"/>
    <s v="J05934760002"/>
    <s v="NTE"/>
    <n v="8112103"/>
    <m/>
    <s v="A:00099021001 TRANSFERENCIA DE RECUPERACIONES SEGÚN NOTA INTERNA GEF-LCR-JSZ-0349-NOT/24, POR CONCEPTO DE PAGO DE CAPITAL E INTERESES DE ACUERDO A CONTRATO DE FIDEICOMISO “PROGRAMA APOYO A LA EJECUCION DE LA INVERSION PUBLICA&quot; FIRMADO ENTRE EL MINISTERIO DE PLANIFICACION Y EL FNDR, CORRESPONDIENTE AL GAD TARIJA"/>
    <m/>
    <m/>
    <m/>
    <m/>
    <m/>
    <m/>
    <n v="0"/>
    <n v="3646328.71"/>
    <s v="NO_CONCILIADO"/>
    <m/>
    <m/>
  </r>
  <r>
    <x v="28"/>
    <m/>
    <x v="28"/>
    <x v="80"/>
    <s v="J05934770002"/>
    <s v="NTE"/>
    <n v="8112102"/>
    <m/>
    <s v="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D TARIJA"/>
    <m/>
    <m/>
    <m/>
    <m/>
    <m/>
    <m/>
    <n v="0"/>
    <n v="261219.46"/>
    <s v="NO_CONCILIADO"/>
    <m/>
    <m/>
  </r>
  <r>
    <x v="88"/>
    <m/>
    <x v="88"/>
    <x v="80"/>
    <s v="J05934780002"/>
    <s v="NTE"/>
    <n v="8112131"/>
    <m/>
    <s v="A:00099021001 TRANSFERENCIA DE RECUPERACIONES SEGÚN NOTA INTERNA GEF-LCR-JSZ-0349-NOT/24, POR CONCEPTO DE PAGO DE CAPITAL E INTERESES DE ACUERDO A CONTRATO DE FIDEICOMISO “PROGRAMA APOYO A LA EJECUCION DE LA INVERSION PUBLICA&quot; FIRMADO ENTRE EL MINISTERIO DE PLANIFICACION Y EL FNDR, CORRESPONDIENTE AL GAM CULPINA"/>
    <m/>
    <m/>
    <m/>
    <m/>
    <m/>
    <m/>
    <n v="0"/>
    <n v="13785.82"/>
    <s v="NO_CONCILIADO"/>
    <m/>
    <m/>
  </r>
  <r>
    <x v="28"/>
    <m/>
    <x v="28"/>
    <x v="80"/>
    <s v="J05934790002"/>
    <s v="NTE"/>
    <n v="8112153"/>
    <m/>
    <s v="A:00862012001 TRANSFERENCIA DE RECUPERACIONES SEGÚN NOTA INTERNA GEF-LCR-JSZ-0349-NOT/24, POR CONCEPTO DE REMUNERACION POR ADMINISTRACION DE FIDEICOMISO QUE CORRESPONDE AL FNDR DE ACUERDO A CONTRATO DE FIDEICOMISO “ PROGRAMA APOYO A LA EJECUCION DE LA INVERSION PUBLICA CORRESPONDIENTE AL GAM CULPINA"/>
    <m/>
    <m/>
    <m/>
    <m/>
    <m/>
    <m/>
    <n v="0"/>
    <n v="8767.59"/>
    <s v="NO_CONCILIADO"/>
    <m/>
    <m/>
  </r>
  <r>
    <x v="9"/>
    <m/>
    <x v="9"/>
    <x v="80"/>
    <s v="G26763810003"/>
    <s v="COB"/>
    <n v="18547"/>
    <m/>
    <s v="PAGO A CAF PRÉSTAMO CFA010546 VCTO. 29-04-2024 POR CUENTA DE TGN , NTI. 018547 VALOR 29-04-2024 CAPITAL USD 3.850.000,00 INTERESES USD 2.915.206,13 CTA. 3987 CUENTA UNICA DEL TESORO LIB. 00099021001 REF.: COMISIONES BANCARIAS"/>
    <m/>
    <m/>
    <m/>
    <m/>
    <m/>
    <m/>
    <n v="32756.28"/>
    <n v="0"/>
    <s v="NO_CONCILIADO"/>
    <m/>
    <m/>
  </r>
  <r>
    <x v="65"/>
    <m/>
    <x v="65"/>
    <x v="80"/>
    <s v="Q20008800002"/>
    <s v="CRV"/>
    <n v="2000880"/>
    <m/>
    <s v="NUMERO DE LIBRETA CUT: 00670014102 OPERACIÓN E75 TRANSFERENCIA DE LA CUENTA FISCAL BUN A LA CUT EN MN TRANSF.FDOS.AL.BCB.GOBIERNO AUTONOMO MUNICIPAL DE CORIPATA CITE: GAMC/MAE-JSB/DAF/NÂ°0238/2024 CUENTA CUT 3987 LIBRETA NÂ° 00670014102"/>
    <m/>
    <m/>
    <m/>
    <m/>
    <m/>
    <m/>
    <n v="0"/>
    <n v="26666"/>
    <s v="NO_CONCILIADO"/>
    <m/>
    <m/>
  </r>
  <r>
    <x v="0"/>
    <m/>
    <x v="0"/>
    <x v="80"/>
    <s v="S10913920001"/>
    <s v="COB"/>
    <n v="1091392"/>
    <m/>
    <s v="'COBRO DE'||ÚTILES DE ESCRITORIO POR EL COMPROBANTE N°1091391 SEGÚN NOTA CITE: GAFC-0803/DFC/URTE-0153/2024 DE FECHA 26/03/2024 (HRE-TGL-5158) DE YACIMIENTOS PETROLÍFEROS FISCALES BOLIVIANOS. (SECTOR PÚBLICO). DÉBITO DE LA LIBRETA 00513022001 YPFB - OPERACIONES, REPOSICIÓN DE ÚTILES DE ESCRITORIO."/>
    <m/>
    <m/>
    <m/>
    <m/>
    <m/>
    <m/>
    <n v="50"/>
    <n v="0"/>
    <s v="NO_CONCILIADO"/>
    <m/>
    <m/>
  </r>
  <r>
    <x v="61"/>
    <m/>
    <x v="61"/>
    <x v="80"/>
    <s v="S10913900003"/>
    <s v="COB"/>
    <n v="1091390"/>
    <m/>
    <s v="||TRANSFERENCIA DE FONDOS SEGÚN MENSAJE SWIFT N°6490 DE LA FECHA Y NOTA CITE: DGAC/10571/2024 (HRE-TGL-4549) DE FECHA 14/03/2024 DE LA DIRECCIÓN GENERAL DE AERONÁUTICA CIVIL. (SECTOR PÚBLICO). DÉBITO DE LA LIBRETA 00117012001 DGAC, REPOSICIÓN DE ÚTILES DE ESCRITORIO."/>
    <m/>
    <m/>
    <m/>
    <m/>
    <m/>
    <m/>
    <n v="50"/>
    <n v="0"/>
    <s v="NO_CONCILIADO"/>
    <m/>
    <m/>
  </r>
  <r>
    <x v="41"/>
    <m/>
    <x v="41"/>
    <x v="80"/>
    <s v="G26771420001"/>
    <s v="CVD"/>
    <n v="2677142"/>
    <m/>
    <s v="COBRO COSTOS DE PAPELERIA POR REGULARIZACION DE TRANSFERENCIA DEL EXTERIOR POR ORDEN DE ONSULADO CGENERAL DE BOLIVIA EN LOS ANGELES EEUU REF.: RECAUDACIONES GESTORÍA CONSULAR MARZO 2024 LIB. 00010011102 MIN.RELACIONES EXTERIORES - GESTORIA CONSULAR LEY Nº 3108"/>
    <m/>
    <m/>
    <m/>
    <m/>
    <m/>
    <m/>
    <n v="50"/>
    <n v="0"/>
    <s v="NO_CONCILIADO"/>
    <m/>
    <m/>
  </r>
  <r>
    <x v="83"/>
    <m/>
    <x v="83"/>
    <x v="81"/>
    <s v="B21915740002"/>
    <s v="BOD"/>
    <n v="2191574"/>
    <m/>
    <s v="00290012001 DEP.DE CHEQ.AJENOS,RET.DE CAM.,CONCEPTO: TRAMITE N° 9864126 PARA REGISTRO COMO OTROS INGRESOS,DEP.: SERVICIO DE IMPUESTOS NACIONALES , PROCEDENCIA: BANCO UNION S.A., CHEQUE: 7581, FECHA DE EMISION:24/04/2024"/>
    <m/>
    <m/>
    <m/>
    <m/>
    <m/>
    <m/>
    <n v="0"/>
    <n v="1844.2"/>
    <s v="NO_CONCILIADO"/>
    <m/>
    <m/>
  </r>
  <r>
    <x v="83"/>
    <m/>
    <x v="83"/>
    <x v="81"/>
    <s v="B21915750002"/>
    <s v="BOD"/>
    <n v="2191575"/>
    <m/>
    <s v="00290012001 DEP.DE CHEQ.AJENOS,RET.DE CAM.,CONCEPTO: TRAMITE N°10064528 PARA REGISTRO COMO OTROS INGRESOS,DEP.: SERVICIO DE IMPUESTOS NACIONALES , PROCEDENCIA: BANCO UNION S.A., CHEQUE: 7579, FECHA DE EMISION:24/04/2024"/>
    <m/>
    <m/>
    <m/>
    <m/>
    <m/>
    <m/>
    <n v="0"/>
    <n v="500"/>
    <s v="NO_CONCILIADO"/>
    <m/>
    <m/>
  </r>
  <r>
    <x v="20"/>
    <m/>
    <x v="20"/>
    <x v="81"/>
    <s v="B21915760002"/>
    <s v="BOD"/>
    <n v="2191576"/>
    <m/>
    <s v="00099021001 DEP.DE CHEQ.AJENOS,RET.DE CAM.,CONCEPTO: TRAMITE N° 10064528 PARA REGISTRO DOBLE PERCEPCION - SENASIR RONALD ZORRILLA VALDIVIA,DEP.: SERVICIO DE IMPUESTOS NACIONALES , PROCEDENCIA: BANCO UNION S.A., CHEQUE: 7580, FECHA DE EMISION:24/04/2024"/>
    <m/>
    <m/>
    <m/>
    <m/>
    <m/>
    <m/>
    <n v="0"/>
    <n v="696"/>
    <s v="NO_CONCILIADO"/>
    <m/>
    <m/>
  </r>
  <r>
    <x v="20"/>
    <m/>
    <x v="20"/>
    <x v="81"/>
    <s v="B21915800002"/>
    <s v="BOD"/>
    <n v="2191580"/>
    <m/>
    <s v="00099021001 DEP.DE CHEQ.AJENOS,RET.DE CAM.,CONCEPTO: TRAMITE N° 10097002 PARA REGISTRO CONVENIO DOBLE PERCEPCION SENASIR RONALD ZORRILLA VALDIVIA,DEP.: SERVICIO DE IMPUESTOS NACIONALES"/>
    <m/>
    <m/>
    <m/>
    <m/>
    <m/>
    <m/>
    <n v="0"/>
    <n v="696"/>
    <s v="NO_CONCILIADO"/>
    <m/>
    <m/>
  </r>
  <r>
    <x v="83"/>
    <m/>
    <x v="83"/>
    <x v="81"/>
    <s v="B21915830002"/>
    <s v="BOD"/>
    <n v="2191583"/>
    <m/>
    <s v="00290012001 DEP.DE CHEQ.AJENOS,RET.DE CAM.,CONCEPTO: TRAMITE N° 10097002 PARA REGISTRO COMO OTROS INGRESOS,DEP.: SERVICIO DE IMPUESTOS NACIONALES , PROCEDENCIA: BANCO UNION S.A., CHEQUE: 7582, FECHA DE EMISION:24/04/2024"/>
    <m/>
    <m/>
    <m/>
    <m/>
    <m/>
    <m/>
    <n v="0"/>
    <n v="1250"/>
    <s v="NO_CONCILIADO"/>
    <m/>
    <m/>
  </r>
  <r>
    <x v="83"/>
    <m/>
    <x v="83"/>
    <x v="81"/>
    <s v="B21915870002"/>
    <s v="BOD"/>
    <n v="2191587"/>
    <m/>
    <s v="00290012001 DEP.DE CHEQ.AJENOS,RET.DE CAM.,CONCEPTO: TRAMITE N°10104658 PARA REGISTRO COMO OTROS INGRESOS,DEP.: SERVICIO DE IMPUESTOS NACIONALES , PROCEDENCIA: BANCO UNION S.A., CHEQUE: 7585, FECHA DE EMISION:24/04/2024"/>
    <m/>
    <m/>
    <m/>
    <m/>
    <m/>
    <m/>
    <n v="0"/>
    <n v="18"/>
    <s v="NO_CONCILIADO"/>
    <m/>
    <m/>
  </r>
  <r>
    <x v="44"/>
    <m/>
    <x v="44"/>
    <x v="81"/>
    <s v="O21915880002"/>
    <s v="BOD"/>
    <n v="2191588"/>
    <m/>
    <s v="00041031107 DEPOSITO DE EFECTIVO, DEPOSITANTE: WILLY CRUZ  CHOQUE, CONCEPTO: DEVOLUCION POR GASTOS DE PEAJES, CUENTA DE DEPOSITO: CUENTA UNICA DEL TESORO"/>
    <m/>
    <m/>
    <m/>
    <m/>
    <m/>
    <m/>
    <n v="0"/>
    <n v="4"/>
    <s v="NO_CONCILIADO"/>
    <m/>
    <m/>
  </r>
  <r>
    <x v="44"/>
    <m/>
    <x v="44"/>
    <x v="81"/>
    <s v="O21915900002"/>
    <s v="BOD"/>
    <n v="2191590"/>
    <m/>
    <s v="00041031107 DEPOSITO DE EFECTIVO, DEPOSITANTE: WILLY CRUZ  CHOQUE, CONCEPTO: DEVOLUCION POR GASTOS DE COMBUSTIBLE, CUENTA DE DEPOSITO: CUENTA UNICA DEL TESORO"/>
    <m/>
    <m/>
    <m/>
    <m/>
    <m/>
    <m/>
    <n v="0"/>
    <n v="580"/>
    <s v="NO_CONCILIADO"/>
    <m/>
    <m/>
  </r>
  <r>
    <x v="44"/>
    <m/>
    <x v="44"/>
    <x v="81"/>
    <s v="O21915910002"/>
    <s v="BOD"/>
    <n v="2191591"/>
    <m/>
    <s v="00041031107 DEPOSITO DE EFECTIVO, DEPOSITANTE: WILLY CRUZ  CHOQUE, CONCEPTO: DEVOLUCION POR GASTOS DE PEAJES, CUENTA DE DEPOSITO: CUENTA UNICA DEL TESORO"/>
    <m/>
    <m/>
    <m/>
    <m/>
    <m/>
    <m/>
    <n v="0"/>
    <n v="83"/>
    <s v="NO_CONCILIADO"/>
    <m/>
    <m/>
  </r>
  <r>
    <x v="44"/>
    <m/>
    <x v="44"/>
    <x v="81"/>
    <s v="O21915920002"/>
    <s v="BOD"/>
    <n v="2191592"/>
    <m/>
    <s v="00041031107 DEPOSITO DE EFECTIVO, DEPOSITANTE: WILLY CRUZ  CHOQUE, CONCEPTO: DEVOLUCION POR GASTOS DE GARAJE, CUENTA DE DEPOSITO: CUENTA UNICA DEL TESORO"/>
    <m/>
    <m/>
    <m/>
    <m/>
    <m/>
    <m/>
    <n v="0"/>
    <n v="80"/>
    <s v="NO_CONCILIADO"/>
    <m/>
    <m/>
  </r>
  <r>
    <x v="0"/>
    <m/>
    <x v="0"/>
    <x v="81"/>
    <s v="B21915960002"/>
    <s v="BOD"/>
    <n v="2191596"/>
    <m/>
    <s v="00513062001 DEP.DE CHEQ.AJENOS,RET.DE CAM.,CONCEPTO: DISMINUCION AL PREVENTIVO N°22,DEP.: Y.P.F.B. , PROCEDENCIA: BANCO UNION S.A., CHEQUE: 2424, FECHA DE EMISION:25/04/2024"/>
    <m/>
    <m/>
    <m/>
    <m/>
    <m/>
    <m/>
    <n v="0"/>
    <n v="19000"/>
    <s v="NO_CONCILIADO"/>
    <m/>
    <m/>
  </r>
  <r>
    <x v="82"/>
    <m/>
    <x v="82"/>
    <x v="81"/>
    <s v="B21915970002"/>
    <s v="BOD"/>
    <n v="2191597"/>
    <m/>
    <s v="00580012001 DEP.DE CHEQ.AJENOS,RET.DE CAM.,CONCEPTO: RETRASO EN EL PAGO DE ALQUILER SUBARRENDATARIOS (MULTAS),DEP.: DEPOSITOS ADUANEROS BOLIVIANOS , PROCEDENCIA: BANCO UNION S.A., CHEQUE: 1386, FECHA DE EMISION:25/04/2024"/>
    <m/>
    <m/>
    <m/>
    <m/>
    <m/>
    <m/>
    <n v="0"/>
    <n v="249.07"/>
    <s v="NO_CONCILIADO"/>
    <m/>
    <m/>
  </r>
  <r>
    <x v="82"/>
    <m/>
    <x v="82"/>
    <x v="81"/>
    <s v="B21915990002"/>
    <s v="BOD"/>
    <n v="2191599"/>
    <m/>
    <s v="00580012001 DEP.DE CHEQ.AJENOS,RET.DE CAM.,CONCEPTO: PAGO ENERGIA ELECTRICA Y AGUA EMPRESA CONSTRUCTORA MESES AGOSTO A OCTUBRE 2023,DEP.: DEPOSITOS ADUANEROS BOLIVIANOS , PROCEDENCIA: BANCO UNION S.A., CHEQUE: 1385, FECHA DE EMISION:25/04/2024"/>
    <m/>
    <m/>
    <m/>
    <m/>
    <m/>
    <m/>
    <n v="0"/>
    <n v="23934.240000000002"/>
    <s v="NO_CONCILIADO"/>
    <m/>
    <m/>
  </r>
  <r>
    <x v="82"/>
    <m/>
    <x v="82"/>
    <x v="81"/>
    <s v="B21916010002"/>
    <s v="BOD"/>
    <n v="2191601"/>
    <m/>
    <s v="00580012001 DEP.DE CHEQ.AJENOS,RET.DE CAM.,CONCEPTO: REPOSICION CONSUMO AGUA SUBARRENDATARIO DIC 2023 ENERO A MARZO 2023,DEP.: DEPOSITOS ADUANEROS BOLIVIANOS , PROCEDENCIA: BANCO UNION S.A., CHEQUE: 1383, FECHA DE EMISION:25/04/2024"/>
    <m/>
    <m/>
    <m/>
    <m/>
    <m/>
    <m/>
    <n v="0"/>
    <n v="130.55000000000001"/>
    <s v="NO_CONCILIADO"/>
    <m/>
    <m/>
  </r>
  <r>
    <x v="82"/>
    <m/>
    <x v="82"/>
    <x v="81"/>
    <s v="B21916030002"/>
    <s v="BOD"/>
    <n v="2191603"/>
    <m/>
    <s v="00580012001 DEP.DE CHEQ.AJENOS,RET.DE CAM.,CONCEPTO: REPOSICION CONSUMO ENERGIA ELECTRICA SUBARRENDATARIOS DIC 2023, ENERO A MARZO 2024,DEP.: DEPOSITOS BOLIVIANOS ADUANEROS , PROCEDENCIA: BANCO UNION S.A., CHEQUE: 1382, FECHA DE EMISION:25/04/2024"/>
    <m/>
    <m/>
    <m/>
    <m/>
    <m/>
    <m/>
    <n v="0"/>
    <n v="3064.57"/>
    <s v="NO_CONCILIADO"/>
    <m/>
    <m/>
  </r>
  <r>
    <x v="82"/>
    <m/>
    <x v="82"/>
    <x v="81"/>
    <s v="B21916040002"/>
    <s v="BOD"/>
    <n v="2191604"/>
    <m/>
    <s v="00580012001 DEP.DE CHEQ.AJENOS,RET.DE CAM.,CONCEPTO: DESCUENTO POR LICENCIA SIN GOCE DE HABERES MESES DE FEBRERO 2024,DEP.: DEPOSITOS ADUANEROS BOLIVIANOS , PROCEDENCIA: BANCO UNION S.A., CHEQUE: 1380, FECHA DE EMISION:24/04/2024"/>
    <m/>
    <m/>
    <m/>
    <m/>
    <m/>
    <m/>
    <n v="0"/>
    <n v="808.1"/>
    <s v="NO_CONCILIADO"/>
    <m/>
    <m/>
  </r>
  <r>
    <x v="73"/>
    <m/>
    <x v="73"/>
    <x v="81"/>
    <s v="B21916190002"/>
    <s v="BOD"/>
    <n v="2191619"/>
    <m/>
    <s v="00373024105 DEP.DE CHEQ.AJENOS,RET.DE CAM.,CONCEPTO: DEVOLUCION DE RECURSOS DEL GAM DE ENTRE RIOS POR CONCEPTO DE SALDOS NO EJECUTADOS DEL PROYECTO CONST,DEP.: FONDO DE DESARROLLO INDIGENA"/>
    <m/>
    <m/>
    <m/>
    <m/>
    <m/>
    <m/>
    <n v="0"/>
    <n v="17625.73"/>
    <s v="NO_CONCILIADO"/>
    <m/>
    <m/>
  </r>
  <r>
    <x v="3"/>
    <m/>
    <x v="3"/>
    <x v="81"/>
    <s v="B21916200002"/>
    <s v="BOD"/>
    <n v="2191620"/>
    <m/>
    <s v="00099021001 DEP.DE CHEQ.AJENOS,RET.DE CAM.,CONCEPTO: GONZALO RODOLFO VIRREIRA PROUT,DEP.: BANCO UNION SA , PROCEDENCIA: BANCO UNION S.A., CHEQUE: 204431, FECHA DE EMISION:30/04/2024"/>
    <m/>
    <m/>
    <m/>
    <m/>
    <m/>
    <m/>
    <n v="0"/>
    <n v="16043.92"/>
    <s v="NO_CONCILIADO"/>
    <m/>
    <m/>
  </r>
  <r>
    <x v="4"/>
    <m/>
    <x v="4"/>
    <x v="81"/>
    <s v="B21916220002"/>
    <s v="BOD"/>
    <n v="2191622"/>
    <m/>
    <s v="00099021001 DEP.DE CHEQ.AJENOS,RET.DE CAM.,CONCEPTO: DEPÓSITO POR DEVOLUCION DE RECURSOS DE PROCESO COACTIVO,DEP.: INSTITUTO NACIONAL DE ESTADISTICA , PROCEDENCIA: BANCO UNION S.A., CHEQUE: 5586, FECHA DE EMISION:26/04/2024"/>
    <m/>
    <m/>
    <m/>
    <m/>
    <m/>
    <m/>
    <n v="0"/>
    <n v="146022"/>
    <s v="NO_CONCILIADO"/>
    <m/>
    <m/>
  </r>
  <r>
    <x v="4"/>
    <m/>
    <x v="4"/>
    <x v="81"/>
    <s v="B21916240002"/>
    <s v="BOD"/>
    <n v="2191624"/>
    <m/>
    <s v="00206012001 DEP.DE CHEQ.AJENOS,RET.DE CAM.,CONCEPTO: DEPÓSITOS POR OTROS INGRESOS,DEP.: INSTITUTO NACIONAL DE ESTADISTICA , PROCEDENCIA: BANCO UNION S.A., CHEQUE: 5587, FECHA DE EMISION:26/04/2024"/>
    <m/>
    <m/>
    <m/>
    <m/>
    <m/>
    <m/>
    <n v="0"/>
    <n v="5"/>
    <s v="NO_CONCILIADO"/>
    <m/>
    <m/>
  </r>
  <r>
    <x v="4"/>
    <m/>
    <x v="4"/>
    <x v="81"/>
    <s v="B21916250002"/>
    <s v="BOD"/>
    <n v="2191625"/>
    <m/>
    <s v="00206012001 DEP.DE CHEQ.AJENOS,RET.DE CAM.,CONCEPTO: DEPÓSITOS POR OTROS INGRESOS,DEP.: INSTITUTO NACIONAL DE ESTADISTICA , PROCEDENCIA: BANCO UNION S.A., CHEQUE: 6124, FECHA DE EMISION:26/04/2024"/>
    <m/>
    <m/>
    <m/>
    <m/>
    <m/>
    <m/>
    <n v="0"/>
    <n v="18.03"/>
    <s v="NO_CONCILIADO"/>
    <m/>
    <m/>
  </r>
  <r>
    <x v="4"/>
    <m/>
    <x v="4"/>
    <x v="81"/>
    <s v="O21916270002"/>
    <s v="BOD"/>
    <n v="2191627"/>
    <m/>
    <s v="00206012001 DEPOSITO DE EFECTIVO, DEPOSITANTE: INSTITUTO NACIONAL DE ESTADISTICA, CONCEPTO: DEPÓSITO POR VENTA DE LA OFICINA DPTAL. INE PANDO DEL PERIODO FISCAL ABRIL/2024, CUENTA DE DEPOSITO: CUENTA UNICA DEL TESORO"/>
    <m/>
    <m/>
    <m/>
    <m/>
    <m/>
    <m/>
    <n v="0"/>
    <n v="15"/>
    <s v="NO_CONCILIADO"/>
    <m/>
    <m/>
  </r>
  <r>
    <x v="21"/>
    <m/>
    <x v="21"/>
    <x v="81"/>
    <s v="O21916310002"/>
    <s v="BOD"/>
    <n v="2191631"/>
    <m/>
    <s v="00099021001 DEPOSITO DE EFECTIVO, DEPOSITANTE: JANE LEONOR ROQUE MAMANI, CONCEPTO: DEVOLUCION DEPÓSITO A CUENTA DEL PROGRAMA 100 BECAS DEL MINISTERIO DE EDUCACION, CUENTA DE DEPOSITO: CUENTA UNICA DEL TESORO"/>
    <m/>
    <m/>
    <m/>
    <m/>
    <m/>
    <m/>
    <n v="0"/>
    <n v="3000"/>
    <s v="NO_CONCILIADO"/>
    <m/>
    <m/>
  </r>
  <r>
    <x v="45"/>
    <m/>
    <x v="45"/>
    <x v="81"/>
    <s v="B21916340002"/>
    <s v="BOD"/>
    <n v="2191634"/>
    <m/>
    <s v="00660012006 DEP.DE CHEQ.AJENOS,RET.DE CAM.,CONCEPTO: DEPÓSITOS POR OBSERVACIONES AUDITORIA GESTIONES PASADAS,DEP.: ORGANO JUDICIAL -DISTRITO COCHABAMBA , PROCEDENCIA: BANCO UNION S.A., CHEQUE: 694, FECHA DE EMISION:26/04/2024"/>
    <m/>
    <m/>
    <m/>
    <m/>
    <m/>
    <m/>
    <n v="0"/>
    <n v="2544"/>
    <s v="NO_CONCILIADO"/>
    <m/>
    <m/>
  </r>
  <r>
    <x v="45"/>
    <m/>
    <x v="45"/>
    <x v="81"/>
    <s v="B21916360002"/>
    <s v="BOD"/>
    <n v="2191636"/>
    <m/>
    <s v="00660012006 DEP.DE CHEQ.AJENOS,RET.DE CAM.,CONCEPTO: DEPÓSITO POR DEVOLUCION DE PASAJES GESTION 2023,DEP.: ORGANO JUDICIAL - DISTRITO COCHABAMBA , PROCEDENCIA: BANCO UNION S.A., CHEQUE: 691, FECHA DE EMISION:26/04/2024"/>
    <m/>
    <m/>
    <m/>
    <m/>
    <m/>
    <m/>
    <n v="0"/>
    <n v="607"/>
    <s v="NO_CONCILIADO"/>
    <m/>
    <m/>
  </r>
  <r>
    <x v="76"/>
    <m/>
    <x v="76"/>
    <x v="81"/>
    <s v="O21916370002"/>
    <s v="BOD"/>
    <n v="2191637"/>
    <m/>
    <s v="00081011101 DEPOSITO DE EFECTIVO, DEPOSITANTE: DANIELA GONZALES ENCINAS, CONCEPTO: RESTITUCION DE FONDOS EN AVANCE, CUENTA DE DEPOSITO: CUENTA UNICA DEL TESORO"/>
    <m/>
    <m/>
    <m/>
    <m/>
    <m/>
    <m/>
    <n v="0"/>
    <n v="3486"/>
    <s v="NO_CONCILIADO"/>
    <m/>
    <m/>
  </r>
  <r>
    <x v="11"/>
    <m/>
    <x v="11"/>
    <x v="81"/>
    <s v="B21916410002"/>
    <s v="BOD"/>
    <n v="2191641"/>
    <m/>
    <s v="00587012023 DEP.DE CHEQ.AJENOS,RET.DE CAM.,CONCEPTO: ICHILO/CERT. 14-15-16 / NOV-23, DIC-23, ENE/24,DEP.: E.B.C. , PROCEDENCIA: BANCO UNION S.A., CHEQUE: 2119, FECHA DE EMISION:24/04/2024"/>
    <m/>
    <m/>
    <m/>
    <m/>
    <m/>
    <m/>
    <n v="0"/>
    <n v="1666125.4"/>
    <s v="NO_CONCILIADO"/>
    <m/>
    <m/>
  </r>
  <r>
    <x v="58"/>
    <m/>
    <x v="58"/>
    <x v="81"/>
    <s v="B21916420002"/>
    <s v="BOD"/>
    <n v="2191642"/>
    <m/>
    <s v="00595012002 DEP.DE CHEQ.AJENOS,RET.DE CAM.,CONCEPTO: DEPÓSITO POR DEVOLUCION POR HORMANDY SUARES POR VIATICOS NO REALIZADO,DEP.: GESTORA PUBLICA DE SEGURIDAD SOCIAL DE LARGO PLAZO , PROCEDENCIA: BANCO UNION S.A., CHEQUE: 1578, FECHA DE EMISION:30/04/2024"/>
    <m/>
    <m/>
    <m/>
    <m/>
    <m/>
    <m/>
    <n v="0"/>
    <n v="222"/>
    <s v="NO_CONCILIADO"/>
    <m/>
    <m/>
  </r>
  <r>
    <x v="11"/>
    <m/>
    <x v="11"/>
    <x v="81"/>
    <s v="B21916430002"/>
    <s v="BOD"/>
    <n v="2191643"/>
    <m/>
    <s v="00587012001 DEP.DE CHEQ.AJENOS,RET.DE CAM.,CONCEPTO: LA PAZ - ORURO / CERT 2 Y 3/ ENE24 - FEB24,DEP.: E.B.C. , PROCEDENCIA: BANCO UNION S.A., CHEQUE: 2120, FECHA DE EMISION:24/04/2024"/>
    <m/>
    <m/>
    <m/>
    <m/>
    <m/>
    <m/>
    <n v="0"/>
    <n v="1116022.1299999999"/>
    <s v="NO_CONCILIADO"/>
    <m/>
    <m/>
  </r>
  <r>
    <x v="58"/>
    <m/>
    <x v="58"/>
    <x v="81"/>
    <s v="B21916440002"/>
    <s v="BOD"/>
    <n v="2191644"/>
    <m/>
    <s v="00595012002 DEP.DE CHEQ.AJENOS,RET.DE CAM.,CONCEPTO: DEPÓSITO POR DEVOLUCION POR VIATICOS PAGADOS EN DEMASIA,DEP.: GESTORA PUBLICA DE SEGURIDAD SOCIAL DE LARGO PLAZO , PROCEDENCIA: BANCO UNION S.A., CHEQUE: 1579, FECHA DE EMISION:30/04/2024"/>
    <m/>
    <m/>
    <m/>
    <m/>
    <m/>
    <m/>
    <n v="0"/>
    <n v="777"/>
    <s v="NO_CONCILIADO"/>
    <m/>
    <m/>
  </r>
  <r>
    <x v="58"/>
    <m/>
    <x v="58"/>
    <x v="81"/>
    <s v="B21916450002"/>
    <s v="BOD"/>
    <n v="2191645"/>
    <m/>
    <s v="00595012002 DEP.DE CHEQ.AJENOS,RET.DE CAM.,CONCEPTO: DEPÓSITO POR BOA POR PASAJES  NO UTILIZADOS POR  FUNCIONARIOS DE LA GESTORA,DEP.: GESTORA PUBLICA DE SEGURIDAD SOCIAL DE LARGO PLAZO"/>
    <m/>
    <m/>
    <m/>
    <m/>
    <m/>
    <m/>
    <n v="0"/>
    <n v="2376"/>
    <s v="NO_CONCILIADO"/>
    <m/>
    <m/>
  </r>
  <r>
    <x v="11"/>
    <m/>
    <x v="11"/>
    <x v="81"/>
    <s v="B21916460002"/>
    <s v="BOD"/>
    <n v="2191646"/>
    <m/>
    <s v="00587012001 DEP.DE CHEQ.AJENOS,RET.DE CAM.,CONCEPTO: LA PAZ - ORURO / ANTICIPO 20%,DEP.: E.B.C. , PROCEDENCIA: BANCO UNION S.A., CHEQUE: 2121, FECHA DE EMISION:24/04/2024"/>
    <m/>
    <m/>
    <m/>
    <m/>
    <m/>
    <m/>
    <n v="0"/>
    <n v="1876594.89"/>
    <s v="NO_CONCILIADO"/>
    <m/>
    <m/>
  </r>
  <r>
    <x v="11"/>
    <m/>
    <x v="11"/>
    <x v="81"/>
    <s v="B21916470002"/>
    <s v="BOD"/>
    <n v="2191647"/>
    <m/>
    <s v="00587012001 DEP.DE CHEQ.AJENOS,RET.DE CAM.,CONCEPTO: EL SENA/CERT-25 / FEB-24,DEP.: E.B.C. , PROCEDENCIA: BANCO UNION S.A., CHEQUE: 2122, FECHA DE EMISION:24/04/2024"/>
    <m/>
    <m/>
    <m/>
    <m/>
    <m/>
    <m/>
    <n v="0"/>
    <n v="340539.89"/>
    <s v="NO_CONCILIADO"/>
    <m/>
    <m/>
  </r>
  <r>
    <x v="100"/>
    <m/>
    <x v="100"/>
    <x v="81"/>
    <s v="B21916490002"/>
    <s v="BOD"/>
    <n v="2191649"/>
    <m/>
    <s v="00590012001 DEP.DE CHEQ.AJENOS,RET.DE CAM.,CONCEPTO: DEPÓSITO POR COMPRA DE PC DE ESCRITORIO BENNETT V3 PARA LA ESCUELA  FISCALES DEL ESTADO,DEP.: EMPRESA PUBLICA QUIPUS , PROCEDENCIA: BANCO UNION S.A., CHEQUE: 742, FECHA DE EMISION:30/04/2024"/>
    <m/>
    <m/>
    <m/>
    <m/>
    <m/>
    <m/>
    <n v="0"/>
    <n v="18000"/>
    <s v="NO_CONCILIADO"/>
    <m/>
    <m/>
  </r>
  <r>
    <x v="59"/>
    <m/>
    <x v="59"/>
    <x v="81"/>
    <s v="O21916500002"/>
    <s v="BOD"/>
    <n v="2191650"/>
    <m/>
    <s v="00283012003 DEPOSITO DE EFECTIVO, DEPOSITANTE: ADUANA NACIONAL, CONCEPTO: DEVOLUCION VIATICOS DE MARIA ANTONIETA BALCAZAR CHAVEZ PIA 1RA ABR/23 POTOSI, CUENTA DE DEPOSITO: CUENTA UNICA DEL TESORO"/>
    <m/>
    <m/>
    <m/>
    <m/>
    <m/>
    <m/>
    <n v="0"/>
    <n v="1500"/>
    <s v="NO_CONCILIADO"/>
    <m/>
    <m/>
  </r>
  <r>
    <x v="21"/>
    <m/>
    <x v="21"/>
    <x v="81"/>
    <s v="B21916560002"/>
    <s v="BOD"/>
    <n v="2191656"/>
    <m/>
    <s v="00016011101 DEP.DE CHEQ.AJENOS,RET.DE CAM.,CONCEPTO: DEVOLUCION BOA,DEP.: MINISTERIO DE EDUCACION , PROCEDENCIA: BANCO UNION S.A., CHEQUE: 922, FECHA DE EMISION:23/04/2024"/>
    <m/>
    <m/>
    <m/>
    <m/>
    <m/>
    <m/>
    <n v="0"/>
    <n v="548"/>
    <s v="NO_CONCILIADO"/>
    <m/>
    <m/>
  </r>
  <r>
    <x v="21"/>
    <m/>
    <x v="21"/>
    <x v="81"/>
    <s v="B21916580002"/>
    <s v="BOD"/>
    <n v="2191658"/>
    <m/>
    <s v="00016014201 DEP.DE CHEQ.AJENOS,RET.DE CAM.,CONCEPTO: DIPLOMAS DE BACHILLER GOB AUTONOMO DEPARTAMENTAL DE ORURO,DEP.: MINISTERIO DE EDUCACION , PROCEDENCIA: BANCO UNION S.A., CHEQUE: 923, FECHA DE EMISION:23/04/2024"/>
    <m/>
    <m/>
    <m/>
    <m/>
    <m/>
    <m/>
    <n v="0"/>
    <n v="531400"/>
    <s v="NO_CONCILIADO"/>
    <m/>
    <m/>
  </r>
  <r>
    <x v="21"/>
    <m/>
    <x v="21"/>
    <x v="81"/>
    <s v="B21916590002"/>
    <s v="BOD"/>
    <n v="2191659"/>
    <m/>
    <s v="00016014201 DEP.DE CHEQ.AJENOS,RET.DE CAM.,CONCEPTO: DIPLOMAS DE BACHILLER GOBIENRO AUTNOMO DEPARTAMENTAL DE CHUQUISACA,DEP.: MINISTERIO DE EDUCACION , PROCEDENCIA: BANCO UNION S.A., CHEQUE: 931, FECHA DE EMISION:26/04/2024"/>
    <m/>
    <m/>
    <m/>
    <m/>
    <m/>
    <m/>
    <n v="0"/>
    <n v="564950"/>
    <s v="NO_CONCILIADO"/>
    <m/>
    <m/>
  </r>
  <r>
    <x v="83"/>
    <m/>
    <x v="83"/>
    <x v="81"/>
    <s v="O21916700002"/>
    <s v="BOD"/>
    <n v="2191670"/>
    <m/>
    <s v="00290012001 DEPOSITO DE EFECTIVO, DEPOSITANTE: VALENTIN FELIPE ESPINOZA LLUTA, CONCEPTO: DEPÓSITO POR : DEVOLUCION VIAITOC - SUCRE, CUENTA DE DEPOSITO: CUENTA UNICA DEL TESORO"/>
    <m/>
    <m/>
    <m/>
    <m/>
    <m/>
    <m/>
    <n v="0"/>
    <n v="259.7"/>
    <s v="NO_CONCILIADO"/>
    <m/>
    <m/>
  </r>
  <r>
    <x v="83"/>
    <m/>
    <x v="83"/>
    <x v="81"/>
    <s v="O21916720002"/>
    <s v="BOD"/>
    <n v="2191672"/>
    <m/>
    <s v="00290012001 DEPOSITO DE EFECTIVO, DEPOSITANTE: EVER  TEOFILO CHURA APAZA, CONCEPTO: DEPÓSITO POR : DEVOLUCION  VIATICO - SUCRE, CUENTA DE DEPOSITO: CUENTA UNICA DEL TESORO"/>
    <m/>
    <m/>
    <m/>
    <m/>
    <m/>
    <m/>
    <n v="0"/>
    <n v="259.7"/>
    <s v="NO_CONCILIADO"/>
    <m/>
    <m/>
  </r>
  <r>
    <x v="57"/>
    <m/>
    <x v="57"/>
    <x v="81"/>
    <s v="O21916740002"/>
    <s v="BOD"/>
    <n v="2191674"/>
    <m/>
    <s v="00099021001 DEPOSITO DE EFECTIVO, DEPOSITANTE: EDDY WILMER ROQUE YUJRA, CONCEPTO: DEVOLUCION PAGO INDEBIDO MES DE MARZO 2024 SUELDO Y SALARIO C:31 1104, CUENTA DE DEPOSITO: CUENTA UNICA DEL TESORO/DJBR"/>
    <m/>
    <m/>
    <m/>
    <m/>
    <m/>
    <m/>
    <n v="0"/>
    <n v="6506.45"/>
    <s v="NO_CONCILIADO"/>
    <m/>
    <m/>
  </r>
  <r>
    <x v="44"/>
    <m/>
    <x v="44"/>
    <x v="81"/>
    <s v="O21916760002"/>
    <s v="BOD"/>
    <n v="2191676"/>
    <m/>
    <s v="00041031107 DEPOSITO DE EFECTIVO, DEPOSITANTE: MARIA EUGENIA CHAVEZ YABETA, CONCEPTO: DEVOLUCION DEL SLADO EXCEDENTE, CUENTA DE DEPOSITO: CUENTA UNICA DEL TESORO"/>
    <m/>
    <m/>
    <m/>
    <m/>
    <m/>
    <m/>
    <n v="0"/>
    <n v="2"/>
    <s v="NO_CONCILIADO"/>
    <m/>
    <m/>
  </r>
  <r>
    <x v="44"/>
    <m/>
    <x v="44"/>
    <x v="81"/>
    <s v="O21916770002"/>
    <s v="BOD"/>
    <n v="2191677"/>
    <m/>
    <s v="00041031107 DEPOSITO DE EFECTIVO, DEPOSITANTE: JUNIOR RUEDA QUINTANILLA, CONCEPTO: DEVOLUCION POR CONCEPTO DE VIATICOS  NO UTILIZADOS, CUENTA DE DEPOSITO: CUENTA UNICA DEL TESORO"/>
    <m/>
    <m/>
    <m/>
    <m/>
    <m/>
    <m/>
    <n v="0"/>
    <n v="444"/>
    <s v="NO_CONCILIADO"/>
    <m/>
    <m/>
  </r>
  <r>
    <x v="44"/>
    <m/>
    <x v="44"/>
    <x v="81"/>
    <s v="O21916780002"/>
    <s v="BOD"/>
    <n v="2191678"/>
    <m/>
    <s v="00041031107 DEPOSITO DE EFECTIVO, DEPOSITANTE: JUNIOR RUEDA QUINTANILLA, CONCEPTO: DEVOLUCION DE PASAJES NO UTILIZADOS, CUENTA DE DEPOSITO: CUENTA UNICA DEL TESORO"/>
    <m/>
    <m/>
    <m/>
    <m/>
    <m/>
    <m/>
    <n v="0"/>
    <n v="150"/>
    <s v="NO_CONCILIADO"/>
    <m/>
    <m/>
  </r>
  <r>
    <x v="76"/>
    <m/>
    <x v="76"/>
    <x v="81"/>
    <s v="O21916810002"/>
    <s v="BOD"/>
    <n v="2191681"/>
    <m/>
    <s v="00081011105 DEPOSITO DE EFECTIVO, DEPOSITANTE: LORENZA SORIA QUISPE, CONCEPTO: SOBRNATE DE DESEMBOLSO DE COMPRAS DE RECIBOS OFICIALES DE REINGRESOS BAJA Y AFILIACION -CAJA CORDES, CUENTA DE DEPOSITO: CUENTA UNICA DEL TESORO"/>
    <m/>
    <m/>
    <m/>
    <m/>
    <m/>
    <m/>
    <n v="0"/>
    <n v="265"/>
    <s v="NO_CONCILIADO"/>
    <m/>
    <m/>
  </r>
  <r>
    <x v="79"/>
    <m/>
    <x v="79"/>
    <x v="81"/>
    <s v="O21916820002"/>
    <s v="BOD"/>
    <n v="2191682"/>
    <m/>
    <s v="00099021001 DEPOSITO DE EFECTIVO, DEPOSITANTE: AGENCIA ESTATAL DE VIVIENDA, CONCEPTO: PAGO SERVICIO AGUA POTABLE EPSAS-AGENCIA ESTATAL DE VIVIENDA 02/24, CUENTA DE DEPOSITO: CUENTA UNICA DEL TESORO"/>
    <m/>
    <m/>
    <m/>
    <m/>
    <m/>
    <m/>
    <n v="0"/>
    <n v="1610.03"/>
    <s v="NO_CONCILIADO"/>
    <m/>
    <m/>
  </r>
  <r>
    <x v="73"/>
    <m/>
    <x v="73"/>
    <x v="81"/>
    <s v="O21916840002"/>
    <s v="BOD"/>
    <n v="2191684"/>
    <m/>
    <s v="00373024101 DEPOSITO DE EFECTIVO, DEPOSITANTE: WILBER ARANCIBIA AYMURO, CONCEPTO: DEPÓSITO SEGUN INF. CIRCUNSTANCIADO INF/FDI/DGE/UAI/0130-23, CUENTA DE DEPOSITO: CUENTA UNICA DEL TESORO"/>
    <m/>
    <m/>
    <m/>
    <m/>
    <m/>
    <m/>
    <n v="0"/>
    <n v="101150"/>
    <s v="NO_CONCILIADO"/>
    <m/>
    <m/>
  </r>
  <r>
    <x v="2"/>
    <m/>
    <x v="2"/>
    <x v="81"/>
    <s v="O21916960002"/>
    <s v="BOD"/>
    <n v="2191696"/>
    <m/>
    <s v="00099021001 DEPOSITO DE EFECTIVO, DEPOSITANTE: FRANZ FABIAN ALVAREZ TEJERINA, CONCEPTO: DEVOLUCION DE VIATICOS DE 19 AL 20/12/2023 TRINIDAD-RURRENABAQUE, CUENTA DE DEPOSITO: CUENTA UNICA DEL TESORO/DJBR"/>
    <m/>
    <m/>
    <m/>
    <m/>
    <m/>
    <m/>
    <n v="0"/>
    <n v="225.7"/>
    <s v="NO_CONCILIADO"/>
    <m/>
    <m/>
  </r>
  <r>
    <x v="25"/>
    <m/>
    <x v="25"/>
    <x v="81"/>
    <s v="O21916970002"/>
    <s v="BOD"/>
    <n v="2191697"/>
    <m/>
    <s v="00597012001 DEPOSITO DE EFECTIVO, DEPOSITANTE: SERVICIO CORPORATIVO DE LIMPIEZA SOSTENIBLE SRL, CONCEPTO: PAGO EN DEMASIA POR EL PERIODO DE OCTUBRE 2023, CUENTA DE DEPOSITO: CUENTA UNICA DEL TESORO"/>
    <m/>
    <m/>
    <m/>
    <m/>
    <m/>
    <m/>
    <n v="0"/>
    <n v="177.33"/>
    <s v="NO_CONCILIADO"/>
    <m/>
    <m/>
  </r>
  <r>
    <x v="21"/>
    <m/>
    <x v="21"/>
    <x v="81"/>
    <s v="O21917030002"/>
    <s v="BOD"/>
    <n v="2191703"/>
    <m/>
    <s v="00099021001 DEPOSITO DE EFECTIVO, DEPOSITANTE: JEANNETH MIRIAM ZARATE RADA, CONCEPTO: REEMBOLSO DE BECA OTORGADO POR EL MINISTERIO DE EDUCACION, CUENTA DE DEPOSITO: CUENTA UNICA DEL TESORO"/>
    <m/>
    <m/>
    <m/>
    <m/>
    <m/>
    <m/>
    <n v="0"/>
    <n v="6400"/>
    <s v="NO_CONCILIADO"/>
    <m/>
    <m/>
  </r>
  <r>
    <x v="44"/>
    <m/>
    <x v="44"/>
    <x v="81"/>
    <s v="O21917070002"/>
    <s v="BOD"/>
    <n v="2191707"/>
    <m/>
    <s v="00041031107 DEPOSITO DE EFECTIVO, DEPOSITANTE: ELIEZER ANDREI QUISBERT  CAMA, CONCEPTO: DEVOLUCION DE RECURSOS NO UTILIZADOS - GASTOS  OPERATIVOS, CUENTA DE DEPOSITO: CUENTA UNICA DEL TESORO"/>
    <m/>
    <m/>
    <m/>
    <m/>
    <m/>
    <m/>
    <n v="0"/>
    <n v="925"/>
    <s v="NO_CONCILIADO"/>
    <m/>
    <m/>
  </r>
  <r>
    <x v="23"/>
    <m/>
    <x v="23"/>
    <x v="81"/>
    <s v="O21917100002"/>
    <s v="BOD"/>
    <n v="2191710"/>
    <m/>
    <s v="00423132001 DEPOSITO DE EFECTIVO, DEPOSITANTE: JORGE ALBERTO VACA RUIZ, CONCEPTO: RECURSOS NO EJECUTADOS POR COMPRA DE ALIMENTOS, CUENTA DE DEPOSITO: CUENTA UNICA DEL TESORO"/>
    <m/>
    <m/>
    <m/>
    <m/>
    <m/>
    <m/>
    <n v="0"/>
    <n v="250"/>
    <s v="NO_CONCILIADO"/>
    <m/>
    <m/>
  </r>
  <r>
    <x v="21"/>
    <m/>
    <x v="21"/>
    <x v="81"/>
    <s v="O21917110002"/>
    <s v="BOD"/>
    <n v="2191711"/>
    <m/>
    <s v="00016011101 DEPOSITO DE EFECTIVO, DEPOSITANTE: LIBRERIA DEL MINISTERIO DE EDUCACION, CONCEPTO: VENTA DE MATERIAL BIBLIOGRAFICO  Y/O MULTIMEDIA DE LA  LIBRERIA DEL MINISTERIO DE EDUCACION, CUENTA DE DEPOSITO: CUENTA UNICA DEL TESORO"/>
    <m/>
    <m/>
    <m/>
    <m/>
    <m/>
    <m/>
    <n v="0"/>
    <n v="66.5"/>
    <s v="NO_CONCILIADO"/>
    <m/>
    <m/>
  </r>
  <r>
    <x v="21"/>
    <m/>
    <x v="21"/>
    <x v="81"/>
    <s v="O21917120002"/>
    <s v="BOD"/>
    <n v="2191712"/>
    <m/>
    <s v="00016011101 DEPOSITO DE EFECTIVO, DEPOSITANTE: LIBRERIA DEL MINISTERIO DE EDUCACION, CONCEPTO: VENTA DE MATERIAL BIBLIOGRAFICO Y/O MULTIMEDIA DE LA LIBRERIA DEL MINISTERIO DE EDUCACION, CUENTA DE DEPOSITO: CUENTA UNICA DEL TESORO"/>
    <m/>
    <m/>
    <m/>
    <m/>
    <m/>
    <m/>
    <n v="0"/>
    <n v="89.5"/>
    <s v="NO_CONCILIADO"/>
    <m/>
    <m/>
  </r>
  <r>
    <x v="34"/>
    <m/>
    <x v="34"/>
    <x v="81"/>
    <s v="O21917280002"/>
    <s v="BOD"/>
    <n v="2191728"/>
    <m/>
    <s v="00086014407 DEPOSITO DE EFECTIVO, DEPOSITANTE: GAM ATOCHA NIT 123867021, CONCEPTO: DEVOLUCION DE SALDOS NO EJECUTADOS PROYECTO FORESTACION Y PROTECCION DE BOSQUES NATIVOS, CUENTA DE DEPOSITO: CUENTA UNICA DEL TESORO"/>
    <m/>
    <m/>
    <m/>
    <m/>
    <m/>
    <m/>
    <n v="0"/>
    <n v="15837.9"/>
    <s v="NO_CONCILIADO"/>
    <m/>
    <m/>
  </r>
  <r>
    <x v="0"/>
    <m/>
    <x v="0"/>
    <x v="81"/>
    <s v="G26781120001"/>
    <s v="CVD"/>
    <n v="2678112"/>
    <m/>
    <s v="COBRO COSTOS DE PAPELERIA SEGUN TRANSFERENCIA DEL EXTERIOR POR ORDEN DE MGAS COMERCIALIZADORA DE GAS (BRAZIL RIO DE JANEIRO) REF.: CRED INV PPA-MCI-16/24 GAS NATURAL FECHA VALOR 29/04/2024 LIB. 00513012007 YPFB - RECURSOS NACIONALIZACIÓN"/>
    <m/>
    <m/>
    <m/>
    <m/>
    <m/>
    <m/>
    <n v="50"/>
    <n v="0"/>
    <s v="NO_CONCILIADO"/>
    <m/>
    <m/>
  </r>
  <r>
    <x v="34"/>
    <m/>
    <x v="34"/>
    <x v="81"/>
    <s v="Q20017940002"/>
    <s v="CRV"/>
    <n v="2001794"/>
    <m/>
    <s v="NUMERO DE LIBRETA CUT: 00086014407 OPERACIÓN E75 TRANSFERENCIA DE LA CUENTA FISCAL BUN A LA CUT EN MN TRANSF.FDOS.AL.BCB.CUENTA UNICA UNIVERSITARIA - UMSS, CITE: TYCP-T 10/24 CUENTA CUT 3987069001 LIBRETA NÂ° 00086014407 &quot;"/>
    <m/>
    <m/>
    <m/>
    <m/>
    <m/>
    <m/>
    <n v="0"/>
    <n v="45885.64"/>
    <s v="NO_CONCILIADO"/>
    <m/>
    <m/>
  </r>
  <r>
    <x v="34"/>
    <m/>
    <x v="34"/>
    <x v="81"/>
    <s v="Q20018000002"/>
    <s v="CRV"/>
    <n v="2001800"/>
    <m/>
    <s v="NUMERO DE LIBRETA CUT: 00086014407 OPERACIÓN E75 TRANSFERENCIA DE LA CUENTA FISCAL BUN A LA CUT EN MN TRANSF.FDOS.AL.BCB.GOBIERNO AUTONOMO MCPAL. DE TIQUIPAYA CITE:S.M.A.E./G.A.M.T. NÂ° 743/2024 CUENTA CUT 3987069001 LIBRETA NÂ° 00086014407"/>
    <m/>
    <m/>
    <m/>
    <m/>
    <m/>
    <m/>
    <n v="0"/>
    <n v="1474.19"/>
    <s v="NO_CONCILIADO"/>
    <m/>
    <m/>
  </r>
  <r>
    <x v="34"/>
    <m/>
    <x v="34"/>
    <x v="81"/>
    <s v="Q20017950002"/>
    <s v="CRV"/>
    <n v="2001795"/>
    <m/>
    <s v="NUMERO DE LIBRETA CUT: 00086014407 OPERACIÓN E75 TRANSFERENCIA DE LA CUENTA FISCAL BUN A LA CUT EN MN TRANSF.FDOS.AL.BCB.GOBIERNO AUTONOMO MCPAL. DE TAPACARI CITE: G.A.M.T. NÂ° 266/2024 CUENTA CUT 3987069001 LIBRETA NÂ° 00086014407"/>
    <m/>
    <m/>
    <m/>
    <m/>
    <m/>
    <m/>
    <n v="0"/>
    <n v="513607.9"/>
    <s v="NO_CONCILIADO"/>
    <m/>
    <m/>
  </r>
  <r>
    <x v="34"/>
    <m/>
    <x v="34"/>
    <x v="81"/>
    <s v="Q20017960002"/>
    <s v="CRV"/>
    <n v="2001796"/>
    <m/>
    <s v="NUMERO DE LIBRETA CUT: 00086014407 OPERACIÓN E75 TRANSFERENCIA DE LA CUENTA FISCAL BUN A LA CUT EN MN TRANSF.FDOS.AL.BCB.GOBIERNO AUTONOMO MCPAL. DE MOROCHATA CITE/GAMM OF/C 197/2024 CUENTA CUT 3987069001 LIBRETA NÂ° 00086014407"/>
    <m/>
    <m/>
    <m/>
    <m/>
    <m/>
    <m/>
    <n v="0"/>
    <n v="123"/>
    <s v="NO_CONCILIADO"/>
    <m/>
    <m/>
  </r>
  <r>
    <x v="34"/>
    <m/>
    <x v="34"/>
    <x v="81"/>
    <s v="Q20017980002"/>
    <s v="CRV"/>
    <n v="2001798"/>
    <m/>
    <s v="NUMERO DE LIBRETA CUT: 00086014407 OPERACIÓN E75 TRANSFERENCIA DE LA CUENTA FISCAL BUN A LA CUT EN MN TRANSF.FDOS.AL.BCB.GOBIERNO AUTONOMO MUNICIPAL DE BATALLAS CITE: BAMB/MAE/NEX/177/2024 CUENTA CUT 3987 LIBRETA NÂ° 00086014407"/>
    <m/>
    <m/>
    <m/>
    <m/>
    <m/>
    <m/>
    <n v="0"/>
    <n v="3.58"/>
    <s v="NO_CONCILIADO"/>
    <m/>
    <m/>
  </r>
  <r>
    <x v="63"/>
    <m/>
    <x v="63"/>
    <x v="81"/>
    <s v="Q20019440002"/>
    <s v="CRV"/>
    <n v="2001944"/>
    <m/>
    <s v="NUMERO DE LIBRETA CUT: 00572019203 OPERACIÓN E82 TRANSFERENCIA BDP FINPRO A LA CUT DESEMBOLSO N°13 OP 20025 NRO 26 IMPLEMENTACIÓN DE LA PLANTA PISCÍCOLA EN EL LAGO TITICACA"/>
    <m/>
    <m/>
    <m/>
    <m/>
    <m/>
    <m/>
    <n v="0"/>
    <n v="3189407.14"/>
    <s v="NO_CONCILIADO"/>
    <m/>
    <m/>
  </r>
  <r>
    <x v="63"/>
    <m/>
    <x v="63"/>
    <x v="81"/>
    <s v="Q20019140002"/>
    <s v="CRV"/>
    <n v="2001914"/>
    <m/>
    <s v="NUMERO DE LIBRETA CUT: 00572019204 OPERACIÓN E82 TRANSFERENCIA BDP FINPRO A LA CUT DESEMBOLSO N°9 OP20028 NRO28 IMPLEMENTACIÓN PLANTA PISCICOLA EN EL CHACO"/>
    <m/>
    <m/>
    <m/>
    <m/>
    <m/>
    <m/>
    <n v="0"/>
    <n v="1231597.27"/>
    <s v="NO_CONCILIADO"/>
    <m/>
    <m/>
  </r>
  <r>
    <x v="63"/>
    <m/>
    <x v="63"/>
    <x v="81"/>
    <s v="Q20019380002"/>
    <s v="CRV"/>
    <n v="2001938"/>
    <m/>
    <s v="NUMERO DE LIBRETA CUT: 00572019205 OPERACIÓN E82 TRANSFERENCIA BDP FINPRO A LA CUT DESEMBOLSO N° 12 OP 20027 NRO 27 IMPLEMENTACIÓN DE LA INDUSTRIA DE CÁRNICOS EN EL BENI"/>
    <m/>
    <m/>
    <m/>
    <m/>
    <m/>
    <m/>
    <n v="0"/>
    <n v="7580833.6600000001"/>
    <s v="NO_CONCILIADO"/>
    <m/>
    <m/>
  </r>
  <r>
    <x v="63"/>
    <m/>
    <x v="63"/>
    <x v="81"/>
    <s v="Q20019410002"/>
    <s v="CRV"/>
    <n v="2001941"/>
    <m/>
    <s v="NUMERO DE LIBRETA CUT: 00572019202 OPERACIÓN E82 TRANSFERENCIA BDP FINPRO A LA CUT DESEMBOLSO N° 15 OP 20024 NRO 25 IMPLEMENTACIÓN PLANTA PISCÍCOLA EN LA AMAZONIA"/>
    <m/>
    <m/>
    <m/>
    <m/>
    <m/>
    <m/>
    <n v="0"/>
    <n v="1765907.1"/>
    <s v="NO_CONCILIADO"/>
    <m/>
    <m/>
  </r>
  <r>
    <x v="60"/>
    <m/>
    <x v="60"/>
    <x v="81"/>
    <s v="G26785650003"/>
    <s v="COB"/>
    <n v="2678565"/>
    <m/>
    <s v="TRANSFERENCIA RECIBIDA DEL EXTERIOR SEGÚN MENSAJES SWIFT Nos. 6605-6604 (REM.EXT.) DE FECHA 30-04-2024 POR DESEMBOLSO DE BID PRÉSTAMO 3385/BL-BO REQ 00035 BO 2024025482 LIBRETA N° 00291012002 ABC-RECURSOS PROPIOS REF.: UTILES DE ESCRITORIO"/>
    <m/>
    <m/>
    <m/>
    <m/>
    <m/>
    <m/>
    <n v="50"/>
    <n v="0"/>
    <s v="NO_CONCILIADO"/>
    <m/>
    <m/>
  </r>
  <r>
    <x v="55"/>
    <m/>
    <x v="55"/>
    <x v="81"/>
    <s v="Q20021020002"/>
    <s v="CRV"/>
    <n v="2002102"/>
    <m/>
    <s v="NUMERO DE LIBRETA CUT: 00132039202 OPERACIÓN E82 TRANSFERENCIA BDP FINPRO A LA CUT DESEMBOLSO N° 7 OP 20016 NRO 17 IMPLEMENTACIÓN DE LA PLANTA DE CEMENTO EN EL DEPARTAMENTO DE POTOSI"/>
    <m/>
    <m/>
    <m/>
    <m/>
    <m/>
    <m/>
    <n v="0"/>
    <n v="229500133.53999999"/>
    <s v="NO_CONCILIADO"/>
    <m/>
    <m/>
  </r>
  <r>
    <x v="61"/>
    <m/>
    <x v="61"/>
    <x v="81"/>
    <s v="S10914650003"/>
    <s v="COB"/>
    <n v="1091465"/>
    <m/>
    <s v="||TRANSFERENCIA DE FONDOS SEGÚN MENSAJE SWIFT N°6548 DE LA FECHA Y NOTA CITE: DGAC/10571/2024 (HRE-TGL-4549) DE FECHA 14/03/2024 DE LA DIRECCIÓN GENERAL DE AERONÁUTICA CIVIL. (SECTOR PÚBLICO). DÉBITO DE LA LIBRETA 00117012001 DGAC, REPOSICIÓN DE ÚTILES DE ESCRITORIO."/>
    <m/>
    <m/>
    <m/>
    <m/>
    <m/>
    <m/>
    <n v="50"/>
    <n v="0"/>
    <s v="NO_CONCILIADO"/>
    <m/>
    <m/>
  </r>
  <r>
    <x v="61"/>
    <m/>
    <x v="61"/>
    <x v="81"/>
    <s v="S10914800003"/>
    <s v="COB"/>
    <n v="1091480"/>
    <m/>
    <s v="||TRANSFERENCIA DE FONDOS S/G MENSAJES SWIFT NROS. 6583 Y 6586 DE LA FECHA Y NOTA CITE DGAC/10571/2024 DE F.14.03.2024 (HRE-TGL-4549) DE LA DIRECCION GENERAL DE AERONAUTICA CIVIL (SECTOR PÚBLICO). DEBITO DE LA LIBRETA 00117012001 DGAC, REPOSICIÓN DE ÚTILES DE ESCRITORIO."/>
    <m/>
    <m/>
    <m/>
    <m/>
    <m/>
    <m/>
    <n v="50"/>
    <n v="0"/>
    <s v="NO_CONCILIADO"/>
    <m/>
    <m/>
  </r>
  <r>
    <x v="26"/>
    <m/>
    <x v="26"/>
    <x v="81"/>
    <s v="T04574210001"/>
    <s v="DEV"/>
    <n v="457421"/>
    <m/>
    <s v="CONTABILIZACION ORDENES DE TRANSFERENCIA GRACOS"/>
    <m/>
    <m/>
    <m/>
    <m/>
    <m/>
    <m/>
    <n v="1595398.58"/>
    <n v="0"/>
    <s v="NO_CONCILIADO"/>
    <m/>
    <m/>
  </r>
  <r>
    <x v="26"/>
    <m/>
    <x v="26"/>
    <x v="81"/>
    <s v="T04574230001"/>
    <s v="DEV"/>
    <n v="457423"/>
    <m/>
    <s v="CONTABILIZACION ORDENES DE TRANSFERENCIA GRACOS"/>
    <m/>
    <m/>
    <m/>
    <m/>
    <m/>
    <m/>
    <n v="4381949.6500000004"/>
    <n v="0"/>
    <s v="NO_CONCILIADO"/>
    <m/>
    <m/>
  </r>
  <r>
    <x v="26"/>
    <m/>
    <x v="26"/>
    <x v="81"/>
    <s v="T04574250001"/>
    <s v="DEV"/>
    <n v="457425"/>
    <m/>
    <s v="CONTABILIZACION ORDENES DE TRANSFERENCIA GRACOS"/>
    <m/>
    <m/>
    <m/>
    <m/>
    <m/>
    <m/>
    <n v="3711960.68"/>
    <n v="0"/>
    <s v="NO_CONCILIADO"/>
    <m/>
    <m/>
  </r>
  <r>
    <x v="26"/>
    <m/>
    <x v="26"/>
    <x v="81"/>
    <s v="T04574270001"/>
    <s v="DEV"/>
    <n v="457427"/>
    <m/>
    <s v="CONTABILIZACION ORDENES DE TRANSFERENCIA GRACOS"/>
    <m/>
    <m/>
    <m/>
    <m/>
    <m/>
    <m/>
    <n v="10195336.119999999"/>
    <n v="0"/>
    <s v="NO_CONCILIADO"/>
    <m/>
    <m/>
  </r>
  <r>
    <x v="26"/>
    <m/>
    <x v="26"/>
    <x v="81"/>
    <s v="T04574290001"/>
    <s v="DEV"/>
    <n v="457429"/>
    <m/>
    <s v="CONTABILIZACION ORDENES DE TRANSFERENCIA GRACOS"/>
    <m/>
    <m/>
    <m/>
    <m/>
    <m/>
    <m/>
    <n v="1875745.65"/>
    <n v="0"/>
    <s v="NO_CONCILIADO"/>
    <m/>
    <m/>
  </r>
  <r>
    <x v="26"/>
    <m/>
    <x v="26"/>
    <x v="81"/>
    <s v="T04574310001"/>
    <s v="DEV"/>
    <n v="457431"/>
    <m/>
    <s v="CONTABILIZACION ORDENES DE TRANSFERENCIA GRACOS"/>
    <m/>
    <m/>
    <m/>
    <m/>
    <m/>
    <m/>
    <n v="1237240.1000000001"/>
    <n v="0"/>
    <s v="NO_CONCILIADO"/>
    <m/>
    <m/>
  </r>
  <r>
    <x v="26"/>
    <m/>
    <x v="26"/>
    <x v="81"/>
    <s v="T04574330001"/>
    <s v="DEV"/>
    <n v="457433"/>
    <m/>
    <s v="CONTABILIZACION ORDENES DE TRANSFERENCIA GRACOS"/>
    <m/>
    <m/>
    <m/>
    <m/>
    <m/>
    <m/>
    <n v="3398225.37"/>
    <n v="0"/>
    <s v="NO_CONCILIADO"/>
    <m/>
    <m/>
  </r>
  <r>
    <x v="26"/>
    <m/>
    <x v="26"/>
    <x v="81"/>
    <s v="T04574350001"/>
    <s v="DEV"/>
    <n v="457435"/>
    <m/>
    <s v="CONTABILIZACION ORDENES DE TRANSFERENCIA GRACOS"/>
    <m/>
    <m/>
    <m/>
    <m/>
    <m/>
    <m/>
    <n v="199650.28"/>
    <n v="0"/>
    <s v="NO_CONCILIADO"/>
    <m/>
    <m/>
  </r>
  <r>
    <x v="26"/>
    <m/>
    <x v="26"/>
    <x v="81"/>
    <s v="T04574370001"/>
    <s v="DEV"/>
    <n v="457437"/>
    <m/>
    <s v="CONTABILIZACION ORDENES DE TRANSFERENCIA GRACOS"/>
    <m/>
    <m/>
    <m/>
    <m/>
    <m/>
    <m/>
    <n v="169124.24"/>
    <n v="0"/>
    <s v="NO_CONCILIADO"/>
    <m/>
    <m/>
  </r>
  <r>
    <x v="26"/>
    <m/>
    <x v="26"/>
    <x v="81"/>
    <s v="T04574390001"/>
    <s v="DEV"/>
    <n v="457439"/>
    <m/>
    <s v="CONTABILIZACION ORDENES DE TRANSFERENCIA GRACOS"/>
    <m/>
    <m/>
    <m/>
    <m/>
    <m/>
    <m/>
    <n v="7906537.6600000001"/>
    <n v="0"/>
    <s v="NO_CONCILIADO"/>
    <m/>
    <m/>
  </r>
  <r>
    <x v="26"/>
    <m/>
    <x v="26"/>
    <x v="81"/>
    <s v="T04574470001"/>
    <s v="DEV"/>
    <n v="457447"/>
    <m/>
    <s v="CONTABILIZACION ORDENES DE TRANSFERENCIA GRACOS"/>
    <m/>
    <m/>
    <m/>
    <m/>
    <m/>
    <m/>
    <n v="9730816.5700000003"/>
    <n v="0"/>
    <s v="NO_CONCILIADO"/>
    <m/>
    <m/>
  </r>
  <r>
    <x v="26"/>
    <m/>
    <x v="26"/>
    <x v="81"/>
    <s v="T04574410001"/>
    <s v="DEV"/>
    <n v="457441"/>
    <m/>
    <s v="CONTABILIZACION ORDENES DE TRANSFERENCIA GRACOS"/>
    <m/>
    <m/>
    <m/>
    <m/>
    <m/>
    <m/>
    <n v="85462.63"/>
    <n v="0"/>
    <s v="NO_CONCILIADO"/>
    <m/>
    <m/>
  </r>
  <r>
    <x v="26"/>
    <m/>
    <x v="26"/>
    <x v="81"/>
    <s v="T04574430001"/>
    <s v="DEV"/>
    <n v="457443"/>
    <m/>
    <s v="CONTABILIZACION ORDENES DE TRANSFERENCIA GRACOS"/>
    <m/>
    <m/>
    <m/>
    <m/>
    <m/>
    <m/>
    <n v="1522991.82"/>
    <n v="0"/>
    <s v="NO_CONCILIADO"/>
    <m/>
    <m/>
  </r>
  <r>
    <x v="26"/>
    <m/>
    <x v="26"/>
    <x v="81"/>
    <s v="T04574450001"/>
    <s v="DEV"/>
    <n v="457445"/>
    <m/>
    <s v="CONTABILIZACION ORDENES DE TRANSFERENCIA GRACOS"/>
    <m/>
    <m/>
    <m/>
    <m/>
    <m/>
    <m/>
    <n v="4182299.36"/>
    <n v="0"/>
    <s v="NO_CONCILIADO"/>
    <m/>
    <m/>
  </r>
  <r>
    <x v="26"/>
    <m/>
    <x v="26"/>
    <x v="81"/>
    <s v="T04574490001"/>
    <s v="DEV"/>
    <n v="457449"/>
    <m/>
    <s v="CONTABILIZACION ORDENES DE TRANSFERENCIA GRACOS"/>
    <m/>
    <m/>
    <m/>
    <m/>
    <m/>
    <m/>
    <n v="1790615.45"/>
    <n v="0"/>
    <s v="NO_CONCILIADO"/>
    <m/>
    <m/>
  </r>
  <r>
    <x v="26"/>
    <m/>
    <x v="26"/>
    <x v="81"/>
    <s v="T04574510001"/>
    <s v="DEV"/>
    <n v="457451"/>
    <m/>
    <s v="CONTABILIZACION ORDENES DE TRANSFERENCIA GRACOS"/>
    <m/>
    <m/>
    <m/>
    <m/>
    <m/>
    <m/>
    <n v="11937776.529999999"/>
    <n v="0"/>
    <s v="NO_CONCILIADO"/>
    <m/>
    <m/>
  </r>
  <r>
    <x v="26"/>
    <m/>
    <x v="26"/>
    <x v="81"/>
    <s v="T04574530001"/>
    <s v="DEV"/>
    <n v="457453"/>
    <m/>
    <s v="CONTABILIZACION ORDENES DE TRANSFERENCIA GRACOS"/>
    <m/>
    <m/>
    <m/>
    <m/>
    <m/>
    <m/>
    <n v="29739250.489999998"/>
    <n v="0"/>
    <s v="NO_CONCILIADO"/>
    <m/>
    <m/>
  </r>
  <r>
    <x v="26"/>
    <m/>
    <x v="26"/>
    <x v="81"/>
    <s v="T04574550001"/>
    <s v="DEV"/>
    <n v="457455"/>
    <m/>
    <s v="CONTABILIZACION ORDENES DE TRANSFERENCIA GRACOS"/>
    <m/>
    <m/>
    <m/>
    <m/>
    <m/>
    <m/>
    <n v="8248.26"/>
    <n v="0"/>
    <s v="NO_CONCILIADO"/>
    <m/>
    <m/>
  </r>
  <r>
    <x v="26"/>
    <m/>
    <x v="26"/>
    <x v="81"/>
    <s v="T04574570001"/>
    <s v="DEV"/>
    <n v="457457"/>
    <m/>
    <s v="CONTABILIZACION ORDENES DE TRANSFERENCIA GRACOS"/>
    <m/>
    <m/>
    <m/>
    <m/>
    <m/>
    <m/>
    <n v="12056.38"/>
    <n v="0"/>
    <s v="NO_CONCILIADO"/>
    <m/>
    <m/>
  </r>
  <r>
    <x v="26"/>
    <m/>
    <x v="26"/>
    <x v="81"/>
    <s v="T04574590001"/>
    <s v="DEV"/>
    <n v="457459"/>
    <m/>
    <s v="CONTABILIZACION ORDENES DE TRANSFERENCIA GRACOS"/>
    <m/>
    <m/>
    <m/>
    <m/>
    <m/>
    <m/>
    <n v="10636.02"/>
    <n v="0"/>
    <s v="NO_CONCILIADO"/>
    <m/>
    <m/>
  </r>
  <r>
    <x v="26"/>
    <m/>
    <x v="26"/>
    <x v="81"/>
    <s v="T04574610001"/>
    <s v="DEV"/>
    <n v="457461"/>
    <m/>
    <s v="CONTABILIZACION ORDENES DE TRANSFERENCIA GRACOS"/>
    <m/>
    <m/>
    <m/>
    <m/>
    <m/>
    <m/>
    <n v="198261.68"/>
    <n v="0"/>
    <s v="NO_CONCILIADO"/>
    <m/>
    <m/>
  </r>
  <r>
    <x v="26"/>
    <m/>
    <x v="26"/>
    <x v="81"/>
    <s v="T04574630001"/>
    <s v="DEV"/>
    <n v="457463"/>
    <m/>
    <s v="CONTABILIZACION ORDENES DE TRANSFERENCIA GRACOS"/>
    <m/>
    <m/>
    <m/>
    <m/>
    <m/>
    <m/>
    <n v="170.61"/>
    <n v="0"/>
    <s v="NO_CONCILIADO"/>
    <m/>
    <m/>
  </r>
  <r>
    <x v="26"/>
    <m/>
    <x v="26"/>
    <x v="81"/>
    <s v="T04574650001"/>
    <s v="DEV"/>
    <n v="457465"/>
    <m/>
    <s v="CONTABILIZACION ORDENES DE TRANSFERENCIA GRACOS"/>
    <m/>
    <m/>
    <m/>
    <m/>
    <m/>
    <m/>
    <n v="3759.01"/>
    <n v="0"/>
    <s v="NO_CONCILIADO"/>
    <m/>
    <m/>
  </r>
  <r>
    <x v="26"/>
    <m/>
    <x v="26"/>
    <x v="81"/>
    <s v="T04574670001"/>
    <s v="DEV"/>
    <n v="457467"/>
    <m/>
    <s v="CONTABILIZACION ORDENES DE TRANSFERENCIA GRACOS"/>
    <m/>
    <m/>
    <m/>
    <m/>
    <m/>
    <m/>
    <n v="3759.01"/>
    <n v="0"/>
    <s v="NO_CONCILIADO"/>
    <m/>
    <m/>
  </r>
  <r>
    <x v="26"/>
    <m/>
    <x v="26"/>
    <x v="81"/>
    <s v="T04574690001"/>
    <s v="DEV"/>
    <n v="457469"/>
    <m/>
    <s v="CONTABILIZACION ORDENES DE TRANSFERENCIA GRACOS"/>
    <m/>
    <m/>
    <m/>
    <m/>
    <m/>
    <m/>
    <n v="33114.32"/>
    <n v="0"/>
    <s v="NO_CONCILIADO"/>
    <m/>
    <m/>
  </r>
  <r>
    <x v="26"/>
    <m/>
    <x v="26"/>
    <x v="81"/>
    <s v="T04574710001"/>
    <s v="DEV"/>
    <n v="457471"/>
    <m/>
    <s v="CONTABILIZACION ORDENES DE TRANSFERENCIA GRACOS"/>
    <m/>
    <m/>
    <m/>
    <m/>
    <m/>
    <m/>
    <n v="22654.81"/>
    <n v="0"/>
    <s v="NO_CONCILIADO"/>
    <m/>
    <m/>
  </r>
  <r>
    <x v="26"/>
    <m/>
    <x v="26"/>
    <x v="81"/>
    <s v="T04574730001"/>
    <s v="DEV"/>
    <n v="457473"/>
    <m/>
    <s v="CONTABILIZACION ORDENES DE TRANSFERENCIA GRACOS"/>
    <m/>
    <m/>
    <m/>
    <m/>
    <m/>
    <m/>
    <n v="1330.98"/>
    <n v="0"/>
    <s v="NO_CONCILIADO"/>
    <m/>
    <m/>
  </r>
  <r>
    <x v="26"/>
    <m/>
    <x v="26"/>
    <x v="81"/>
    <s v="T04574750001"/>
    <s v="DEV"/>
    <n v="457475"/>
    <m/>
    <s v="CONTABILIZACION ORDENES DE TRANSFERENCIA GRACOS"/>
    <m/>
    <m/>
    <m/>
    <m/>
    <m/>
    <m/>
    <n v="29212.97"/>
    <n v="0"/>
    <s v="NO_CONCILIADO"/>
    <m/>
    <m/>
  </r>
  <r>
    <x v="26"/>
    <m/>
    <x v="26"/>
    <x v="81"/>
    <s v="T04574770001"/>
    <s v="DEV"/>
    <n v="457477"/>
    <m/>
    <s v="CONTABILIZACION ORDENES DE TRANSFERENCIA GRACOS"/>
    <m/>
    <m/>
    <m/>
    <m/>
    <m/>
    <m/>
    <n v="29212.97"/>
    <n v="0"/>
    <s v="NO_CONCILIADO"/>
    <m/>
    <m/>
  </r>
  <r>
    <x v="26"/>
    <m/>
    <x v="26"/>
    <x v="81"/>
    <s v="T04574790001"/>
    <s v="DEV"/>
    <n v="457479"/>
    <m/>
    <s v="CONTABILIZACION ORDENES DE TRANSFERENCIA GRACOS"/>
    <m/>
    <m/>
    <m/>
    <m/>
    <m/>
    <m/>
    <n v="29212.97"/>
    <n v="0"/>
    <s v="NO_CONCILIADO"/>
    <m/>
    <m/>
  </r>
  <r>
    <x v="26"/>
    <m/>
    <x v="26"/>
    <x v="81"/>
    <s v="T04574810001"/>
    <s v="DEV"/>
    <n v="457481"/>
    <m/>
    <s v="CONTABILIZACION ORDENES DE TRANSFERENCIA GRACOS"/>
    <m/>
    <m/>
    <m/>
    <m/>
    <m/>
    <m/>
    <n v="29212.97"/>
    <n v="0"/>
    <s v="NO_CONCILIADO"/>
    <m/>
    <m/>
  </r>
  <r>
    <x v="26"/>
    <m/>
    <x v="26"/>
    <x v="81"/>
    <s v="T04574830001"/>
    <s v="DEV"/>
    <n v="457483"/>
    <m/>
    <s v="CONTABILIZACION ORDENES DE TRANSFERENCIA GRACOS"/>
    <m/>
    <m/>
    <m/>
    <m/>
    <m/>
    <m/>
    <n v="29212.97"/>
    <n v="0"/>
    <s v="NO_CONCILIADO"/>
    <m/>
    <m/>
  </r>
  <r>
    <x v="26"/>
    <m/>
    <x v="26"/>
    <x v="81"/>
    <s v="T04574850001"/>
    <s v="DEV"/>
    <n v="457485"/>
    <m/>
    <s v="CONTABILIZACION ORDENES DE TRANSFERENCIA GRACOS"/>
    <m/>
    <m/>
    <m/>
    <m/>
    <m/>
    <m/>
    <n v="34886.39"/>
    <n v="0"/>
    <s v="NO_CONCILIADO"/>
    <m/>
    <m/>
  </r>
  <r>
    <x v="26"/>
    <m/>
    <x v="26"/>
    <x v="81"/>
    <s v="T04574870001"/>
    <s v="DEV"/>
    <n v="457487"/>
    <m/>
    <s v="CONTABILIZACION ORDENES DE TRANSFERENCIA GRACOS"/>
    <m/>
    <m/>
    <m/>
    <m/>
    <m/>
    <m/>
    <n v="3588.4"/>
    <n v="0"/>
    <s v="NO_CONCILIADO"/>
    <m/>
    <m/>
  </r>
  <r>
    <x v="26"/>
    <m/>
    <x v="26"/>
    <x v="81"/>
    <s v="T04574890001"/>
    <s v="DEV"/>
    <n v="457489"/>
    <m/>
    <s v="CONTABILIZACION ORDENES DE TRANSFERENCIA GRACOS"/>
    <m/>
    <m/>
    <m/>
    <m/>
    <m/>
    <m/>
    <n v="3587.71"/>
    <n v="0"/>
    <s v="NO_CONCILIADO"/>
    <m/>
    <m/>
  </r>
  <r>
    <x v="26"/>
    <m/>
    <x v="26"/>
    <x v="81"/>
    <s v="T04574910001"/>
    <s v="DEV"/>
    <n v="457491"/>
    <m/>
    <s v="CONTABILIZACION ORDENES DE TRANSFERENCIA GRACOS"/>
    <m/>
    <m/>
    <m/>
    <m/>
    <m/>
    <m/>
    <n v="843.85"/>
    <n v="0"/>
    <s v="NO_CONCILIADO"/>
    <m/>
    <m/>
  </r>
  <r>
    <x v="26"/>
    <m/>
    <x v="26"/>
    <x v="81"/>
    <s v="T04574930001"/>
    <s v="DEV"/>
    <n v="457493"/>
    <m/>
    <s v="CONTABILIZACION ORDENES DE TRANSFERENCIA GRACOS"/>
    <m/>
    <m/>
    <m/>
    <m/>
    <m/>
    <m/>
    <n v="10151.43"/>
    <n v="0"/>
    <s v="NO_CONCILIADO"/>
    <m/>
    <m/>
  </r>
  <r>
    <x v="26"/>
    <m/>
    <x v="26"/>
    <x v="81"/>
    <s v="T04574950001"/>
    <s v="DEV"/>
    <n v="457495"/>
    <m/>
    <s v="CONTABILIZACION ORDENES DE TRANSFERENCIA GRACOS"/>
    <m/>
    <m/>
    <m/>
    <m/>
    <m/>
    <m/>
    <n v="2387.69"/>
    <n v="0"/>
    <s v="NO_CONCILIADO"/>
    <m/>
    <m/>
  </r>
  <r>
    <x v="26"/>
    <m/>
    <x v="26"/>
    <x v="81"/>
    <s v="T04574970001"/>
    <s v="DEV"/>
    <n v="457497"/>
    <m/>
    <s v="CONTABILIZACION ORDENES DE TRANSFERENCIA GRACOS"/>
    <m/>
    <m/>
    <m/>
    <m/>
    <m/>
    <m/>
    <n v="10153.280000000001"/>
    <n v="0"/>
    <s v="NO_CONCILIADO"/>
    <m/>
    <m/>
  </r>
  <r>
    <x v="26"/>
    <m/>
    <x v="26"/>
    <x v="81"/>
    <s v="T04574990001"/>
    <s v="DEV"/>
    <n v="457499"/>
    <m/>
    <s v="CONTABILIZACION ORDENES DE TRANSFERENCIA GRACOS"/>
    <m/>
    <m/>
    <m/>
    <m/>
    <m/>
    <m/>
    <n v="6558.16"/>
    <n v="0"/>
    <s v="NO_CONCILIADO"/>
    <m/>
    <m/>
  </r>
  <r>
    <x v="26"/>
    <m/>
    <x v="26"/>
    <x v="81"/>
    <s v="T04575010001"/>
    <s v="DEV"/>
    <n v="457501"/>
    <m/>
    <s v="CONTABILIZACION ORDENES DE TRANSFERENCIA GRACOS"/>
    <m/>
    <m/>
    <m/>
    <m/>
    <m/>
    <m/>
    <n v="27887.200000000001"/>
    <n v="0"/>
    <s v="NO_CONCILIADO"/>
    <m/>
    <m/>
  </r>
  <r>
    <x v="26"/>
    <m/>
    <x v="26"/>
    <x v="81"/>
    <s v="T04575030001"/>
    <s v="DEV"/>
    <n v="457503"/>
    <m/>
    <s v="CONTABILIZACION ORDENES DE TRANSFERENCIA GRACOS"/>
    <m/>
    <m/>
    <m/>
    <m/>
    <m/>
    <m/>
    <n v="27881.99"/>
    <n v="0"/>
    <s v="NO_CONCILIADO"/>
    <m/>
    <m/>
  </r>
  <r>
    <x v="26"/>
    <m/>
    <x v="26"/>
    <x v="81"/>
    <s v="T04575060001"/>
    <s v="DEV"/>
    <n v="457506"/>
    <m/>
    <s v="CONTABILIZACION ORDENES DE TRANSFERENCIA GRACOS"/>
    <m/>
    <m/>
    <m/>
    <m/>
    <m/>
    <m/>
    <n v="484.59"/>
    <n v="0"/>
    <s v="NO_CONCILIADO"/>
    <m/>
    <m/>
  </r>
  <r>
    <x v="26"/>
    <m/>
    <x v="26"/>
    <x v="81"/>
    <s v="T04575080001"/>
    <s v="DEV"/>
    <n v="457508"/>
    <m/>
    <s v="CONTABILIZACION ORDENES DE TRANSFERENCIA GRACOS"/>
    <m/>
    <m/>
    <m/>
    <m/>
    <m/>
    <m/>
    <n v="482.74"/>
    <n v="0"/>
    <s v="NO_CONCILIADO"/>
    <m/>
    <m/>
  </r>
  <r>
    <x v="26"/>
    <m/>
    <x v="26"/>
    <x v="81"/>
    <s v="T04575100001"/>
    <s v="DEV"/>
    <n v="457510"/>
    <m/>
    <s v="CONTABILIZACION ORDENES DE TRANSFERENCIA GRACOS"/>
    <m/>
    <m/>
    <m/>
    <m/>
    <m/>
    <m/>
    <n v="10636.02"/>
    <n v="0"/>
    <s v="NO_CONCILIADO"/>
    <m/>
    <m/>
  </r>
  <r>
    <x v="26"/>
    <m/>
    <x v="26"/>
    <x v="81"/>
    <s v="T04575180001"/>
    <s v="DEV"/>
    <n v="457518"/>
    <m/>
    <s v="CONTABILIZACION ORDENES DE TRANSFERENCIA GRACOS"/>
    <m/>
    <m/>
    <m/>
    <m/>
    <m/>
    <m/>
    <n v="4261.0200000000004"/>
    <n v="0"/>
    <s v="NO_CONCILIADO"/>
    <m/>
    <m/>
  </r>
  <r>
    <x v="26"/>
    <m/>
    <x v="26"/>
    <x v="81"/>
    <s v="T04575120001"/>
    <s v="DEV"/>
    <n v="457512"/>
    <m/>
    <s v="CONTABILIZACION ORDENES DE TRANSFERENCIA GRACOS"/>
    <m/>
    <m/>
    <m/>
    <m/>
    <m/>
    <m/>
    <n v="10636.02"/>
    <n v="0"/>
    <s v="NO_CONCILIADO"/>
    <m/>
    <m/>
  </r>
  <r>
    <x v="26"/>
    <m/>
    <x v="26"/>
    <x v="81"/>
    <s v="T04575140001"/>
    <s v="DEV"/>
    <n v="457514"/>
    <m/>
    <s v="CONTABILIZACION ORDENES DE TRANSFERENCIA GRACOS"/>
    <m/>
    <m/>
    <m/>
    <m/>
    <m/>
    <m/>
    <n v="10636.02"/>
    <n v="0"/>
    <s v="NO_CONCILIADO"/>
    <m/>
    <m/>
  </r>
  <r>
    <x v="26"/>
    <m/>
    <x v="26"/>
    <x v="81"/>
    <s v="T04575160001"/>
    <s v="DEV"/>
    <n v="457516"/>
    <m/>
    <s v="CONTABILIZACION ORDENES DE TRANSFERENCIA GRACOS"/>
    <m/>
    <m/>
    <m/>
    <m/>
    <m/>
    <m/>
    <n v="10636.02"/>
    <n v="0"/>
    <s v="NO_CONCILIADO"/>
    <m/>
    <m/>
  </r>
  <r>
    <x v="26"/>
    <m/>
    <x v="26"/>
    <x v="81"/>
    <s v="T04575200001"/>
    <s v="DEV"/>
    <n v="457520"/>
    <m/>
    <s v="CONTABILIZACION ORDENES DE TRANSFERENCIA GRACOS"/>
    <m/>
    <m/>
    <m/>
    <m/>
    <m/>
    <m/>
    <n v="2915.16"/>
    <n v="0"/>
    <s v="NO_CONCILIADO"/>
    <m/>
    <m/>
  </r>
  <r>
    <x v="26"/>
    <m/>
    <x v="26"/>
    <x v="81"/>
    <s v="T04575220001"/>
    <s v="DEV"/>
    <n v="457522"/>
    <m/>
    <s v="CONTABILIZACION ORDENES DE TRANSFERENCIA GRACOS"/>
    <m/>
    <m/>
    <m/>
    <m/>
    <m/>
    <m/>
    <n v="171.29"/>
    <n v="0"/>
    <s v="NO_CONCILIADO"/>
    <m/>
    <m/>
  </r>
  <r>
    <x v="26"/>
    <m/>
    <x v="26"/>
    <x v="81"/>
    <s v="T04575240001"/>
    <s v="DEV"/>
    <n v="457524"/>
    <m/>
    <s v="CONTABILIZACION ORDENES DE TRANSFERENCIA GRACOS"/>
    <m/>
    <m/>
    <m/>
    <m/>
    <m/>
    <m/>
    <n v="3759.01"/>
    <n v="0"/>
    <s v="NO_CONCILIADO"/>
    <m/>
    <m/>
  </r>
  <r>
    <x v="26"/>
    <m/>
    <x v="26"/>
    <x v="81"/>
    <s v="T04575260001"/>
    <s v="DEV"/>
    <n v="457526"/>
    <m/>
    <s v="CONTABILIZACION ORDENES DE TRANSFERENCIA GRACOS"/>
    <m/>
    <m/>
    <m/>
    <m/>
    <m/>
    <m/>
    <n v="3759.01"/>
    <n v="0"/>
    <s v="NO_CONCILIADO"/>
    <m/>
    <m/>
  </r>
  <r>
    <x v="26"/>
    <m/>
    <x v="26"/>
    <x v="81"/>
    <s v="T04575280001"/>
    <s v="DEV"/>
    <n v="457528"/>
    <m/>
    <s v="CONTABILIZACION ORDENES DE TRANSFERENCIA GRACOS"/>
    <m/>
    <m/>
    <m/>
    <m/>
    <m/>
    <m/>
    <n v="3759.01"/>
    <n v="0"/>
    <s v="NO_CONCILIADO"/>
    <m/>
    <m/>
  </r>
  <r>
    <x v="26"/>
    <m/>
    <x v="26"/>
    <x v="81"/>
    <s v="T04575300001"/>
    <s v="DEV"/>
    <n v="457530"/>
    <m/>
    <s v="CONTABILIZACION ORDENES DE TRANSFERENCIA GRACOS"/>
    <m/>
    <m/>
    <m/>
    <m/>
    <m/>
    <m/>
    <n v="1325.83"/>
    <n v="0"/>
    <s v="NO_CONCILIADO"/>
    <m/>
    <m/>
  </r>
  <r>
    <x v="26"/>
    <m/>
    <x v="26"/>
    <x v="81"/>
    <s v="T04575320001"/>
    <s v="DEV"/>
    <n v="457532"/>
    <m/>
    <s v="CONTABILIZACION ORDENES DE TRANSFERENCIA GRACOS"/>
    <m/>
    <m/>
    <m/>
    <m/>
    <m/>
    <m/>
    <n v="1595398.58"/>
    <n v="0"/>
    <s v="NO_CONCILIADO"/>
    <m/>
    <m/>
  </r>
  <r>
    <x v="26"/>
    <m/>
    <x v="26"/>
    <x v="81"/>
    <s v="T04575340001"/>
    <s v="DEV"/>
    <n v="457534"/>
    <m/>
    <s v="CONTABILIZACION ORDENES DE TRANSFERENCIA GRACOS"/>
    <m/>
    <m/>
    <m/>
    <m/>
    <m/>
    <m/>
    <n v="1595398.58"/>
    <n v="0"/>
    <s v="NO_CONCILIADO"/>
    <m/>
    <m/>
  </r>
  <r>
    <x v="26"/>
    <m/>
    <x v="26"/>
    <x v="81"/>
    <s v="T04575360001"/>
    <s v="DEV"/>
    <n v="457536"/>
    <m/>
    <s v="CONTABILIZACION ORDENES DE TRANSFERENCIA GRACOS"/>
    <m/>
    <m/>
    <m/>
    <m/>
    <m/>
    <m/>
    <n v="1595398.58"/>
    <n v="0"/>
    <s v="NO_CONCILIADO"/>
    <m/>
    <m/>
  </r>
  <r>
    <x v="26"/>
    <m/>
    <x v="26"/>
    <x v="81"/>
    <s v="T04575380001"/>
    <s v="DEV"/>
    <n v="457538"/>
    <m/>
    <s v="CONTABILIZACION ORDENES DE TRANSFERENCIA GRACOS"/>
    <m/>
    <m/>
    <m/>
    <m/>
    <m/>
    <m/>
    <n v="1595398.58"/>
    <n v="0"/>
    <s v="NO_CONCILIADO"/>
    <m/>
    <m/>
  </r>
  <r>
    <x v="26"/>
    <m/>
    <x v="26"/>
    <x v="81"/>
    <s v="T04575400001"/>
    <s v="DEV"/>
    <n v="457540"/>
    <m/>
    <s v="CONTABILIZACION ORDENES DE TRANSFERENCIA GRACOS"/>
    <m/>
    <m/>
    <m/>
    <m/>
    <m/>
    <m/>
    <n v="4381949.6500000004"/>
    <n v="0"/>
    <s v="NO_CONCILIADO"/>
    <m/>
    <m/>
  </r>
  <r>
    <x v="26"/>
    <m/>
    <x v="26"/>
    <x v="81"/>
    <s v="T04575420001"/>
    <s v="DEV"/>
    <n v="457542"/>
    <m/>
    <s v="CONTABILIZACION ORDENES DE TRANSFERENCIA GRACOS"/>
    <m/>
    <m/>
    <m/>
    <m/>
    <m/>
    <m/>
    <n v="4381949.6500000004"/>
    <n v="0"/>
    <s v="NO_CONCILIADO"/>
    <m/>
    <m/>
  </r>
  <r>
    <x v="26"/>
    <m/>
    <x v="26"/>
    <x v="81"/>
    <s v="T04575440001"/>
    <s v="DEV"/>
    <n v="457544"/>
    <m/>
    <s v="CONTABILIZACION ORDENES DE TRANSFERENCIA GRACOS"/>
    <m/>
    <m/>
    <m/>
    <m/>
    <m/>
    <m/>
    <n v="4381949.6500000004"/>
    <n v="0"/>
    <s v="NO_CONCILIADO"/>
    <m/>
    <m/>
  </r>
  <r>
    <x v="26"/>
    <m/>
    <x v="26"/>
    <x v="81"/>
    <s v="T04575460001"/>
    <s v="DEV"/>
    <n v="457546"/>
    <m/>
    <s v="CONTABILIZACION ORDENES DE TRANSFERENCIA GRACOS"/>
    <m/>
    <m/>
    <m/>
    <m/>
    <m/>
    <m/>
    <n v="4381949.6500000004"/>
    <n v="0"/>
    <s v="NO_CONCILIADO"/>
    <m/>
    <m/>
  </r>
  <r>
    <x v="26"/>
    <m/>
    <x v="26"/>
    <x v="81"/>
    <s v="T04575480001"/>
    <s v="DEV"/>
    <n v="457548"/>
    <m/>
    <s v="CONTABILIZACION ORDENES DE TRANSFERENCIA GRACOS"/>
    <m/>
    <m/>
    <m/>
    <m/>
    <m/>
    <m/>
    <n v="3711960.68"/>
    <n v="0"/>
    <s v="NO_CONCILIADO"/>
    <m/>
    <m/>
  </r>
  <r>
    <x v="26"/>
    <m/>
    <x v="26"/>
    <x v="81"/>
    <s v="T04575500001"/>
    <s v="DEV"/>
    <n v="457550"/>
    <m/>
    <s v="CONTABILIZACION ORDENES DE TRANSFERENCIA GRACOS"/>
    <m/>
    <m/>
    <m/>
    <m/>
    <m/>
    <m/>
    <n v="3711960.68"/>
    <n v="0"/>
    <s v="NO_CONCILIADO"/>
    <m/>
    <m/>
  </r>
  <r>
    <x v="26"/>
    <m/>
    <x v="26"/>
    <x v="81"/>
    <s v="T04575520001"/>
    <s v="DEV"/>
    <n v="457552"/>
    <m/>
    <s v="CONTABILIZACION ORDENES DE TRANSFERENCIA GRACOS"/>
    <m/>
    <m/>
    <m/>
    <m/>
    <m/>
    <m/>
    <n v="3711960.68"/>
    <n v="0"/>
    <s v="NO_CONCILIADO"/>
    <m/>
    <m/>
  </r>
  <r>
    <x v="26"/>
    <m/>
    <x v="26"/>
    <x v="81"/>
    <s v="T04575540001"/>
    <s v="DEV"/>
    <n v="457554"/>
    <m/>
    <s v="CONTABILIZACION ORDENES DE TRANSFERENCIA GRACOS"/>
    <m/>
    <m/>
    <m/>
    <m/>
    <m/>
    <m/>
    <n v="3711960.68"/>
    <n v="0"/>
    <s v="NO_CONCILIADO"/>
    <m/>
    <m/>
  </r>
  <r>
    <x v="26"/>
    <m/>
    <x v="26"/>
    <x v="81"/>
    <s v="T04575560001"/>
    <s v="DEV"/>
    <n v="457556"/>
    <m/>
    <s v="CONTABILIZACION ORDENES DE TRANSFERENCIA GRACOS"/>
    <m/>
    <m/>
    <m/>
    <m/>
    <m/>
    <m/>
    <n v="10195336.119999999"/>
    <n v="0"/>
    <s v="NO_CONCILIADO"/>
    <m/>
    <m/>
  </r>
  <r>
    <x v="26"/>
    <m/>
    <x v="26"/>
    <x v="81"/>
    <s v="T04575580001"/>
    <s v="DEV"/>
    <n v="457558"/>
    <m/>
    <s v="CONTABILIZACION ORDENES DE TRANSFERENCIA GRACOS"/>
    <m/>
    <m/>
    <m/>
    <m/>
    <m/>
    <m/>
    <n v="10195336.119999999"/>
    <n v="0"/>
    <s v="NO_CONCILIADO"/>
    <m/>
    <m/>
  </r>
  <r>
    <x v="26"/>
    <m/>
    <x v="26"/>
    <x v="81"/>
    <s v="T04575600001"/>
    <s v="DEV"/>
    <n v="457560"/>
    <m/>
    <s v="CONTABILIZACION ORDENES DE TRANSFERENCIA GRACOS"/>
    <m/>
    <m/>
    <m/>
    <m/>
    <m/>
    <m/>
    <n v="10195336.119999999"/>
    <n v="0"/>
    <s v="NO_CONCILIADO"/>
    <m/>
    <m/>
  </r>
  <r>
    <x v="26"/>
    <m/>
    <x v="26"/>
    <x v="81"/>
    <s v="T04575620001"/>
    <s v="DEV"/>
    <n v="457562"/>
    <m/>
    <s v="CONTABILIZACION ORDENES DE TRANSFERENCIA GRACOS"/>
    <m/>
    <m/>
    <m/>
    <m/>
    <m/>
    <m/>
    <n v="10195336.119999999"/>
    <n v="0"/>
    <s v="NO_CONCILIADO"/>
    <m/>
    <m/>
  </r>
  <r>
    <x v="26"/>
    <m/>
    <x v="26"/>
    <x v="81"/>
    <s v="T04575640001"/>
    <s v="DEV"/>
    <n v="457564"/>
    <m/>
    <s v="CONTABILIZACION ORDENES DE TRANSFERENCIA GRACOS"/>
    <m/>
    <m/>
    <m/>
    <m/>
    <m/>
    <m/>
    <n v="1875745.65"/>
    <n v="0"/>
    <s v="NO_CONCILIADO"/>
    <m/>
    <m/>
  </r>
  <r>
    <x v="26"/>
    <m/>
    <x v="26"/>
    <x v="81"/>
    <s v="T04575660001"/>
    <s v="DEV"/>
    <n v="457566"/>
    <m/>
    <s v="CONTABILIZACION ORDENES DE TRANSFERENCIA GRACOS"/>
    <m/>
    <m/>
    <m/>
    <m/>
    <m/>
    <m/>
    <n v="1875745.65"/>
    <n v="0"/>
    <s v="NO_CONCILIADO"/>
    <m/>
    <m/>
  </r>
  <r>
    <x v="26"/>
    <m/>
    <x v="26"/>
    <x v="81"/>
    <s v="T04575680001"/>
    <s v="DEV"/>
    <n v="457568"/>
    <m/>
    <s v="CONTABILIZACION ORDENES DE TRANSFERENCIA GRACOS"/>
    <m/>
    <m/>
    <m/>
    <m/>
    <m/>
    <m/>
    <n v="1875745.65"/>
    <n v="0"/>
    <s v="NO_CONCILIADO"/>
    <m/>
    <m/>
  </r>
  <r>
    <x v="26"/>
    <m/>
    <x v="26"/>
    <x v="81"/>
    <s v="T04575700001"/>
    <s v="DEV"/>
    <n v="457570"/>
    <m/>
    <s v="CONTABILIZACION ORDENES DE TRANSFERENCIA GRACOS"/>
    <m/>
    <m/>
    <m/>
    <m/>
    <m/>
    <m/>
    <n v="1875745.65"/>
    <n v="0"/>
    <s v="NO_CONCILIADO"/>
    <m/>
    <m/>
  </r>
  <r>
    <x v="26"/>
    <m/>
    <x v="26"/>
    <x v="81"/>
    <s v="T04575720001"/>
    <s v="DEV"/>
    <n v="457572"/>
    <m/>
    <s v="CONTABILIZACION ORDENES DE TRANSFERENCIA GRACOS"/>
    <m/>
    <m/>
    <m/>
    <m/>
    <m/>
    <m/>
    <n v="72689.52"/>
    <n v="0"/>
    <s v="NO_CONCILIADO"/>
    <m/>
    <m/>
  </r>
  <r>
    <x v="26"/>
    <m/>
    <x v="26"/>
    <x v="81"/>
    <s v="T04575740001"/>
    <s v="DEV"/>
    <n v="457574"/>
    <m/>
    <s v="CONTABILIZACION ORDENES DE TRANSFERENCIA GRACOS"/>
    <m/>
    <m/>
    <m/>
    <m/>
    <m/>
    <m/>
    <n v="1808460.78"/>
    <n v="0"/>
    <s v="NO_CONCILIADO"/>
    <m/>
    <m/>
  </r>
  <r>
    <x v="26"/>
    <m/>
    <x v="26"/>
    <x v="81"/>
    <s v="T04575760001"/>
    <s v="DEV"/>
    <n v="457576"/>
    <m/>
    <s v="CONTABILIZACION ORDENES DE TRANSFERENCIA GRACOS"/>
    <m/>
    <m/>
    <m/>
    <m/>
    <m/>
    <m/>
    <n v="72406.75"/>
    <n v="0"/>
    <s v="NO_CONCILIADO"/>
    <m/>
    <m/>
  </r>
  <r>
    <x v="26"/>
    <m/>
    <x v="26"/>
    <x v="81"/>
    <s v="T04575780001"/>
    <s v="DEV"/>
    <n v="457578"/>
    <m/>
    <s v="CONTABILIZACION ORDENES DE TRANSFERENCIA GRACOS"/>
    <m/>
    <m/>
    <m/>
    <m/>
    <m/>
    <m/>
    <n v="198873.66"/>
    <n v="0"/>
    <s v="NO_CONCILIADO"/>
    <m/>
    <m/>
  </r>
  <r>
    <x v="26"/>
    <m/>
    <x v="26"/>
    <x v="81"/>
    <s v="T04575860001"/>
    <s v="DEV"/>
    <n v="457586"/>
    <m/>
    <s v="CONTABILIZACION ORDENES DE TRANSFERENCIA GRACOS"/>
    <m/>
    <m/>
    <m/>
    <m/>
    <m/>
    <m/>
    <n v="4207685.41"/>
    <n v="0"/>
    <s v="NO_CONCILIADO"/>
    <m/>
    <m/>
  </r>
  <r>
    <x v="26"/>
    <m/>
    <x v="26"/>
    <x v="81"/>
    <s v="T04575800001"/>
    <s v="DEV"/>
    <n v="457580"/>
    <m/>
    <s v="CONTABILIZACION ORDENES DE TRANSFERENCIA GRACOS"/>
    <m/>
    <m/>
    <m/>
    <m/>
    <m/>
    <m/>
    <n v="4967149.97"/>
    <n v="0"/>
    <s v="NO_CONCILIADO"/>
    <m/>
    <m/>
  </r>
  <r>
    <x v="26"/>
    <m/>
    <x v="26"/>
    <x v="81"/>
    <s v="T04575820001"/>
    <s v="DEV"/>
    <n v="457582"/>
    <m/>
    <s v="CONTABILIZACION ORDENES DE TRANSFERENCIA GRACOS"/>
    <m/>
    <m/>
    <m/>
    <m/>
    <m/>
    <m/>
    <n v="168466.44"/>
    <n v="0"/>
    <s v="NO_CONCILIADO"/>
    <m/>
    <m/>
  </r>
  <r>
    <x v="26"/>
    <m/>
    <x v="26"/>
    <x v="81"/>
    <s v="T04575840001"/>
    <s v="DEV"/>
    <n v="457584"/>
    <m/>
    <s v="CONTABILIZACION ORDENES DE TRANSFERENCIA GRACOS"/>
    <m/>
    <m/>
    <m/>
    <m/>
    <m/>
    <m/>
    <n v="2878645.4"/>
    <n v="0"/>
    <s v="NO_CONCILIADO"/>
    <m/>
    <m/>
  </r>
  <r>
    <x v="26"/>
    <m/>
    <x v="26"/>
    <x v="81"/>
    <s v="T04575880001"/>
    <s v="DEV"/>
    <n v="457588"/>
    <m/>
    <s v="CONTABILIZACION ORDENES DE TRANSFERENCIA GRACOS"/>
    <m/>
    <m/>
    <m/>
    <m/>
    <m/>
    <m/>
    <n v="464519.62"/>
    <n v="0"/>
    <s v="NO_CONCILIADO"/>
    <m/>
    <m/>
  </r>
  <r>
    <x v="26"/>
    <m/>
    <x v="26"/>
    <x v="81"/>
    <s v="T04575900001"/>
    <s v="DEV"/>
    <n v="457590"/>
    <m/>
    <s v="CONTABILIZACION ORDENES DE TRANSFERENCIA GRACOS"/>
    <m/>
    <m/>
    <m/>
    <m/>
    <m/>
    <m/>
    <n v="11556902.189999999"/>
    <n v="0"/>
    <s v="NO_CONCILIADO"/>
    <m/>
    <m/>
  </r>
  <r>
    <x v="26"/>
    <m/>
    <x v="26"/>
    <x v="81"/>
    <s v="T04575920001"/>
    <s v="DEV"/>
    <n v="457592"/>
    <m/>
    <s v="CONTABILIZACION ORDENES DE TRANSFERENCIA GRACOS"/>
    <m/>
    <m/>
    <m/>
    <m/>
    <m/>
    <m/>
    <n v="462712.76"/>
    <n v="0"/>
    <s v="NO_CONCILIADO"/>
    <m/>
    <m/>
  </r>
  <r>
    <x v="26"/>
    <m/>
    <x v="26"/>
    <x v="81"/>
    <s v="T04575940001"/>
    <s v="DEV"/>
    <n v="457594"/>
    <m/>
    <s v="CONTABILIZACION ORDENES DE TRANSFERENCIA GRACOS"/>
    <m/>
    <m/>
    <m/>
    <m/>
    <m/>
    <m/>
    <n v="2126247.67"/>
    <n v="0"/>
    <s v="NO_CONCILIADO"/>
    <m/>
    <m/>
  </r>
  <r>
    <x v="26"/>
    <m/>
    <x v="26"/>
    <x v="81"/>
    <s v="T04575960001"/>
    <s v="DEV"/>
    <n v="457596"/>
    <m/>
    <s v="CONTABILIZACION ORDENES DE TRANSFERENCIA GRACOS"/>
    <m/>
    <m/>
    <m/>
    <m/>
    <m/>
    <m/>
    <n v="85130.27"/>
    <n v="0"/>
    <s v="NO_CONCILIADO"/>
    <m/>
    <m/>
  </r>
  <r>
    <x v="26"/>
    <m/>
    <x v="26"/>
    <x v="81"/>
    <s v="T04575980001"/>
    <s v="DEV"/>
    <n v="457598"/>
    <m/>
    <s v="CONTABILIZACION ORDENES DE TRANSFERENCIA GRACOS"/>
    <m/>
    <m/>
    <m/>
    <m/>
    <m/>
    <m/>
    <n v="1454650.79"/>
    <n v="0"/>
    <s v="NO_CONCILIADO"/>
    <m/>
    <m/>
  </r>
  <r>
    <x v="26"/>
    <m/>
    <x v="26"/>
    <x v="81"/>
    <s v="T04576000001"/>
    <s v="DEV"/>
    <n v="457600"/>
    <m/>
    <s v="CONTABILIZACION ORDENES DE TRANSFERENCIA GRACOS"/>
    <m/>
    <m/>
    <m/>
    <m/>
    <m/>
    <m/>
    <n v="1522709.06"/>
    <n v="0"/>
    <s v="NO_CONCILIADO"/>
    <m/>
    <m/>
  </r>
  <r>
    <x v="26"/>
    <m/>
    <x v="26"/>
    <x v="81"/>
    <s v="T04576020001"/>
    <s v="DEV"/>
    <n v="457602"/>
    <m/>
    <s v="CONTABILIZACION ORDENES DE TRANSFERENCIA GRACOS"/>
    <m/>
    <m/>
    <m/>
    <m/>
    <m/>
    <m/>
    <n v="358158.47"/>
    <n v="0"/>
    <s v="NO_CONCILIADO"/>
    <m/>
    <m/>
  </r>
  <r>
    <x v="26"/>
    <m/>
    <x v="26"/>
    <x v="81"/>
    <s v="T04576040001"/>
    <s v="DEV"/>
    <n v="457604"/>
    <m/>
    <s v="CONTABILIZACION ORDENES DE TRANSFERENCIA GRACOS"/>
    <m/>
    <m/>
    <m/>
    <m/>
    <m/>
    <m/>
    <n v="4183075.91"/>
    <n v="0"/>
    <s v="NO_CONCILIADO"/>
    <m/>
    <m/>
  </r>
  <r>
    <x v="26"/>
    <m/>
    <x v="26"/>
    <x v="81"/>
    <s v="T04576060001"/>
    <s v="DEV"/>
    <n v="457606"/>
    <m/>
    <s v="CONTABILIZACION ORDENES DE TRANSFERENCIA GRACOS"/>
    <m/>
    <m/>
    <m/>
    <m/>
    <m/>
    <m/>
    <n v="983724.27"/>
    <n v="0"/>
    <s v="NO_CONCILIADO"/>
    <m/>
    <m/>
  </r>
  <r>
    <x v="26"/>
    <m/>
    <x v="26"/>
    <x v="81"/>
    <s v="T04576080001"/>
    <s v="DEV"/>
    <n v="457608"/>
    <m/>
    <s v="CONTABILIZACION ORDENES DE TRANSFERENCIA GRACOS"/>
    <m/>
    <m/>
    <m/>
    <m/>
    <m/>
    <m/>
    <n v="3543494.31"/>
    <n v="0"/>
    <s v="NO_CONCILIADO"/>
    <m/>
    <m/>
  </r>
  <r>
    <x v="26"/>
    <m/>
    <x v="26"/>
    <x v="81"/>
    <s v="T04576100001"/>
    <s v="DEV"/>
    <n v="457610"/>
    <m/>
    <s v="CONTABILIZACION ORDENES DE TRANSFERENCIA GRACOS"/>
    <m/>
    <m/>
    <m/>
    <m/>
    <m/>
    <m/>
    <n v="3542836.5"/>
    <n v="0"/>
    <s v="NO_CONCILIADO"/>
    <m/>
    <m/>
  </r>
  <r>
    <x v="26"/>
    <m/>
    <x v="26"/>
    <x v="81"/>
    <s v="T04576120001"/>
    <s v="DEV"/>
    <n v="457612"/>
    <m/>
    <s v="CONTABILIZACION ORDENES DE TRANSFERENCIA GRACOS"/>
    <m/>
    <m/>
    <m/>
    <m/>
    <m/>
    <m/>
    <n v="833315.34"/>
    <n v="0"/>
    <s v="NO_CONCILIADO"/>
    <m/>
    <m/>
  </r>
  <r>
    <x v="26"/>
    <m/>
    <x v="26"/>
    <x v="81"/>
    <s v="T04576140001"/>
    <s v="DEV"/>
    <n v="457614"/>
    <m/>
    <s v="CONTABILIZACION ORDENES DE TRANSFERENCIA GRACOS"/>
    <m/>
    <m/>
    <m/>
    <m/>
    <m/>
    <m/>
    <n v="2288798.46"/>
    <n v="0"/>
    <s v="NO_CONCILIADO"/>
    <m/>
    <m/>
  </r>
  <r>
    <x v="26"/>
    <m/>
    <x v="26"/>
    <x v="81"/>
    <s v="T04576160001"/>
    <s v="DEV"/>
    <n v="457616"/>
    <m/>
    <s v="CONTABILIZACION ORDENES DE TRANSFERENCIA GRACOS"/>
    <m/>
    <m/>
    <m/>
    <m/>
    <m/>
    <m/>
    <n v="9732623.3499999996"/>
    <n v="0"/>
    <s v="NO_CONCILIADO"/>
    <m/>
    <m/>
  </r>
  <r>
    <x v="26"/>
    <m/>
    <x v="26"/>
    <x v="81"/>
    <s v="T04576180001"/>
    <s v="DEV"/>
    <n v="457618"/>
    <m/>
    <s v="CONTABILIZACION ORDENES DE TRANSFERENCIA GRACOS"/>
    <m/>
    <m/>
    <m/>
    <m/>
    <m/>
    <m/>
    <n v="1790283.01"/>
    <n v="0"/>
    <s v="NO_CONCILIADO"/>
    <m/>
    <m/>
  </r>
  <r>
    <x v="26"/>
    <m/>
    <x v="26"/>
    <x v="81"/>
    <s v="T04576200001"/>
    <s v="DEV"/>
    <n v="457620"/>
    <m/>
    <s v="CONTABILIZACION ORDENES DE TRANSFERENCIA GRACOS"/>
    <m/>
    <m/>
    <m/>
    <m/>
    <m/>
    <m/>
    <n v="421094.86"/>
    <n v="0"/>
    <s v="NO_CONCILIADO"/>
    <m/>
    <m/>
  </r>
  <r>
    <x v="26"/>
    <m/>
    <x v="26"/>
    <x v="81"/>
    <s v="T04576220001"/>
    <s v="DEV"/>
    <n v="457622"/>
    <m/>
    <s v="CONTABILIZACION ORDENES DE TRANSFERENCIA GRACOS"/>
    <m/>
    <m/>
    <m/>
    <m/>
    <m/>
    <m/>
    <n v="12175352.869999999"/>
    <n v="0"/>
    <s v="NO_CONCILIADO"/>
    <m/>
    <m/>
  </r>
  <r>
    <x v="26"/>
    <m/>
    <x v="26"/>
    <x v="81"/>
    <s v="T04576240001"/>
    <s v="DEV"/>
    <n v="457624"/>
    <m/>
    <s v="CONTABILIZACION ORDENES DE TRANSFERENCIA GRACOS"/>
    <m/>
    <m/>
    <m/>
    <m/>
    <m/>
    <m/>
    <n v="15308325.85"/>
    <n v="0"/>
    <s v="NO_CONCILIADO"/>
    <m/>
    <m/>
  </r>
  <r>
    <x v="26"/>
    <m/>
    <x v="26"/>
    <x v="81"/>
    <s v="T04576260001"/>
    <s v="DEV"/>
    <n v="457626"/>
    <m/>
    <s v="CONTABILIZACION ORDENES DE TRANSFERENCIA GRACOS"/>
    <m/>
    <m/>
    <m/>
    <m/>
    <m/>
    <m/>
    <n v="5895975.6600000001"/>
    <n v="0"/>
    <s v="NO_CONCILIADO"/>
    <m/>
    <m/>
  </r>
  <r>
    <x v="26"/>
    <m/>
    <x v="26"/>
    <x v="81"/>
    <s v="T04576280001"/>
    <s v="DEV"/>
    <n v="457628"/>
    <m/>
    <s v="CONTABILIZACION ORDENES DE TRANSFERENCIA GRACOS"/>
    <m/>
    <m/>
    <m/>
    <m/>
    <m/>
    <m/>
    <n v="69193323.180000007"/>
    <n v="0"/>
    <s v="NO_CONCILIADO"/>
    <m/>
    <m/>
  </r>
  <r>
    <x v="26"/>
    <m/>
    <x v="26"/>
    <x v="81"/>
    <s v="T04576300001"/>
    <s v="DEV"/>
    <n v="457630"/>
    <m/>
    <s v="CONTABILIZACION ORDENES DE TRANSFERENCIA GRACOS"/>
    <m/>
    <m/>
    <m/>
    <m/>
    <m/>
    <m/>
    <n v="5232959.67"/>
    <n v="0"/>
    <s v="NO_CONCILIADO"/>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
  <r>
    <x v="0"/>
    <m/>
    <x v="0"/>
    <x v="0"/>
    <s v="D00241200012"/>
    <s v="RVL"/>
    <n v="24120"/>
    <m/>
    <s v="AJUSTE COMPLEMENTARIO POR REVALORIZACION SALDOS DE ACTIVOS DE RESERVA Y OBLIGACIONES MONEDA EXTRANJERA (DOLARES) Saldo MO = -291266155.15 ;Bs/Mo: 6.86000000000 ;Saldo Bs: -1998085824.32"/>
    <m/>
    <m/>
    <m/>
    <m/>
    <n v="0"/>
    <n v="0"/>
    <n v="0"/>
    <n v="0.01"/>
    <s v="NO_CONCILIADO"/>
    <m/>
    <m/>
  </r>
  <r>
    <x v="0"/>
    <m/>
    <x v="0"/>
    <x v="1"/>
    <s v="D00241260010"/>
    <s v="RVL"/>
    <n v="24126"/>
    <m/>
    <s v="AJUSTE COMPLEMENTARIO POR REVALORIZACION SALDOS DE ACTIVOS DE RESERVA Y OBLIGACIONES MONEDA EXTRANJERA (DOLARES) Saldo MO = -290396639.55 ;Bs/Mo: 6.86000000000 ;Saldo Bs: -1992120947.30"/>
    <m/>
    <m/>
    <m/>
    <m/>
    <n v="0"/>
    <n v="0"/>
    <n v="0"/>
    <n v="0.01"/>
    <s v="NO_CONCILIADO"/>
    <m/>
    <m/>
  </r>
  <r>
    <x v="0"/>
    <m/>
    <x v="0"/>
    <x v="2"/>
    <s v="D00241320008"/>
    <s v="RVL"/>
    <n v="24132"/>
    <m/>
    <s v="AJUSTE COMPLEMENTARIO POR REVALORIZACION SALDOS DE ACTIVOS DE RESERVA Y OBLIGACIONES MONEDA EXTRANJERA (DOLARES) Saldo MO = -290443062.66 ;Bs/Mo: 6.86000000000 ;Saldo Bs: -1992439409.86"/>
    <m/>
    <m/>
    <m/>
    <m/>
    <n v="0"/>
    <n v="0"/>
    <n v="0.01"/>
    <n v="0"/>
    <s v="NO_CONCILIADO"/>
    <m/>
    <m/>
  </r>
  <r>
    <x v="1"/>
    <m/>
    <x v="1"/>
    <x v="3"/>
    <s v="G25459330002"/>
    <s v="CRV"/>
    <n v="2545933"/>
    <m/>
    <s v="TRANSFERENCIA DEL EXTERIOR SEGUN SWIFT NO.413 DE FECHA 08/01/2024 ORDENANTE: YPF EXPLORACIÓN + PRODUCCIÓN DE FERMIN PERALTA TORRES REFR.: ATS OF 24/01/05 - 0002504 FECHA VALOR 8/01/2024 LIB. 00513012005 YPFB-OPERACIONES EXTRAORDINARIAS USD"/>
    <m/>
    <m/>
    <m/>
    <m/>
    <n v="0"/>
    <n v="58204.01"/>
    <n v="0"/>
    <n v="399279.51"/>
    <s v="NO_CONCILIADO"/>
    <m/>
    <m/>
  </r>
  <r>
    <x v="0"/>
    <m/>
    <x v="0"/>
    <x v="3"/>
    <s v="D00241480012"/>
    <s v="RVL"/>
    <n v="24148"/>
    <m/>
    <s v="AJUSTE COMPLEMENTARIO POR REVALORIZACION SALDOS DE ACTIVOS DE RESERVA Y OBLIGACIONES MONEDA EXTRANJERA (DOLARES) Saldo MO = -273501001.52 ;Bs/Mo: 6.86000000000 ;Saldo Bs: -1876216870.42"/>
    <m/>
    <m/>
    <m/>
    <m/>
    <n v="0"/>
    <n v="0"/>
    <n v="0"/>
    <n v="0.01"/>
    <s v="NO_CONCILIADO"/>
    <m/>
    <m/>
  </r>
  <r>
    <x v="1"/>
    <m/>
    <x v="1"/>
    <x v="4"/>
    <s v="G25467190002"/>
    <s v="CRV"/>
    <n v="2546719"/>
    <m/>
    <s v="REGULARIZACION DE TRANSFERENCIA DEL EXTERIOR SEGUN SWIFT NO.188 DE FECHA 09/01/2024 ORDENANTE: BOTRADING SA (ASUNCIÓN PARAGUAY) REF.: NYKFTMU240030165 YPFB OP FIN EXTRAORDINARIA CRUDO Y CONDENSADO MI PAC5711 DAP CHUQ ESTA TIGUIPA FECHA VALOR 3/01/2024 LIB. 00513012005 YPFB-OPERACIONES EXTRAORDINARIAS USD"/>
    <m/>
    <m/>
    <m/>
    <m/>
    <n v="0"/>
    <n v="58500"/>
    <n v="0"/>
    <n v="401310"/>
    <s v="NO_CONCILIADO"/>
    <m/>
    <m/>
  </r>
  <r>
    <x v="1"/>
    <m/>
    <x v="1"/>
    <x v="4"/>
    <s v="G25467210002"/>
    <s v="CRV"/>
    <n v="2546721"/>
    <m/>
    <s v="REGULARIZACION DE TRANSFERENCIA DEL EXTERIOR SEGUN SWIFT NO.189 DE FECHA 09/01/2024 ORDENANTE: BOTRADING SA (ASUNCION PARAGUAY) REF.: NYKFTMU240030164 YPFB OP FIN EXTRAORDIN CRUDO Y CONDENSADO MI PAC5711 DAP TERMINAL SICA SICA ARIC FECHA VALOR 3/01/2024 LIB. 00513012005 YPFB-OPERACIONES EXTRAORDINARIAS USD"/>
    <m/>
    <m/>
    <m/>
    <m/>
    <n v="0"/>
    <n v="19300"/>
    <n v="0"/>
    <n v="132398"/>
    <s v="NO_CONCILIADO"/>
    <m/>
    <m/>
  </r>
  <r>
    <x v="1"/>
    <m/>
    <x v="1"/>
    <x v="4"/>
    <s v="G25468990002"/>
    <s v="CRV"/>
    <n v="2546899"/>
    <m/>
    <s v="REGULARIZACION DE TRANSFERENCIA DEL EXTERIOR SEGUN SWIFT NO.187 DE FECHA 09/01/2024 ORDENANTE: BOTRADING SA (ASUNCION PARAGUAY) REF.: NYKFTMU240030166 YPFB OPER FIN EXTRAO PAC 711 DAP YACUIBA ESTACIÓN POCITO CRUDO Y CONDENSADO FECHA VALOR 3/01/2024 LIB. 00513012005 YPFB-OPERACIONES EXTRAORDINARIAS USD"/>
    <m/>
    <m/>
    <m/>
    <m/>
    <n v="0"/>
    <n v="12800"/>
    <n v="0"/>
    <n v="87808"/>
    <s v="NO_CONCILIADO"/>
    <m/>
    <m/>
  </r>
  <r>
    <x v="0"/>
    <m/>
    <x v="0"/>
    <x v="5"/>
    <s v="D00241590011"/>
    <s v="RVL"/>
    <n v="24159"/>
    <m/>
    <s v="AJUSTE COMPLEMENTARIO POR REVALORIZACION SALDOS DE ACTIVOS DE RESERVA Y OBLIGACIONES MONEDA EXTRANJERA (DOLARES) Saldo MO = -274382838.65 ;Bs/Mo: 6.86000000000 ;Saldo Bs: -1882266273.15"/>
    <m/>
    <m/>
    <m/>
    <m/>
    <n v="0"/>
    <n v="0"/>
    <n v="0.01"/>
    <n v="0"/>
    <s v="NO_CONCILIADO"/>
    <m/>
    <m/>
  </r>
  <r>
    <x v="0"/>
    <m/>
    <x v="0"/>
    <x v="6"/>
    <s v="D00241630012"/>
    <s v="RVL"/>
    <n v="24163"/>
    <m/>
    <s v="AJUSTE COMPLEMENTARIO POR REVALORIZACION SALDOS DE ACTIVOS DE RESERVA Y OBLIGACIONES MONEDA EXTRANJERA (DOLARES) Saldo MO = -274591391.77 ;Bs/Mo: 6.86000000000 ;Saldo Bs: -1883696947.55"/>
    <m/>
    <m/>
    <m/>
    <m/>
    <n v="0"/>
    <n v="0"/>
    <n v="0.01"/>
    <n v="0"/>
    <s v="NO_CONCILIADO"/>
    <m/>
    <m/>
  </r>
  <r>
    <x v="0"/>
    <m/>
    <x v="0"/>
    <x v="7"/>
    <s v="D00241770001"/>
    <s v="RVL"/>
    <n v="24177"/>
    <m/>
    <s v="AJUSTE COMPLEMENTARIO POR REVALORIZACION SALDOS DE ACTIVOS DE RESERVA Y OBLIGACIONES MONEDA EXTRANJERA (DOLARES) Saldo MO = -274714484.76 ;Bs/Mo: 6.86000000000 ;Saldo Bs: -1884541365.46"/>
    <m/>
    <m/>
    <m/>
    <m/>
    <n v="0"/>
    <n v="0"/>
    <n v="0.01"/>
    <n v="0"/>
    <s v="NO_CONCILIADO"/>
    <m/>
    <m/>
  </r>
  <r>
    <x v="2"/>
    <m/>
    <x v="2"/>
    <x v="8"/>
    <s v="G25559700001"/>
    <s v="NTI"/>
    <n v="18311"/>
    <m/>
    <s v="PAGO A BID PRÉSTAMO 5376/OC-BO VCTO. 15-01-2024 POR CUENTA DE TGN , NTI. 018311 VALOR 16-01-2024 INTERESES USD 133.170,92 COMISIONES USD 1.016.444,74 CTA. 5970 CUENTA UNICA DEL TESORO DOLARES AMERICANOS LIB. 00099021001"/>
    <m/>
    <m/>
    <m/>
    <m/>
    <n v="1149615.6599999999"/>
    <n v="0"/>
    <n v="7886363.4299999997"/>
    <n v="0"/>
    <s v="NO_CONCILIADO"/>
    <m/>
    <m/>
  </r>
  <r>
    <x v="2"/>
    <m/>
    <x v="2"/>
    <x v="8"/>
    <s v="G25559680001"/>
    <s v="NTI"/>
    <n v="18220"/>
    <m/>
    <s v="PAGO A BID PRÉSTAMO 3797/BL-BO VCTO. 15-01-2024 POR CUENTA DE TGN , NTI. 018220 VALOR 16-01-2024 INTERESES USD 1.125,41 CTA. 5970 CUENTA UNICA DEL TESORO DOLARES AMERICANOS LIB. 00099021001"/>
    <m/>
    <m/>
    <m/>
    <m/>
    <n v="1125.4100000000001"/>
    <n v="0"/>
    <n v="7720.31"/>
    <n v="0"/>
    <s v="NO_CONCILIADO"/>
    <m/>
    <m/>
  </r>
  <r>
    <x v="2"/>
    <m/>
    <x v="2"/>
    <x v="8"/>
    <s v="G25559800001"/>
    <s v="NTI"/>
    <n v="18270"/>
    <m/>
    <s v="PAGO A IDA PRÉSTAMO 5745-BO VCTO. 15-01-2024 POR CUENTA DE TGN , NTI. 018270 VALOR 16-01-2024 CAPITAL USD 15.000,89 INTERESES USD 436,58 CTA. 5970 CUENTA UNICA DEL TESORO DOLARES AMERICANOS LIB. 00099021001"/>
    <m/>
    <m/>
    <m/>
    <m/>
    <n v="15437.47"/>
    <n v="0"/>
    <n v="105901.04"/>
    <n v="0"/>
    <s v="NO_CONCILIADO"/>
    <m/>
    <m/>
  </r>
  <r>
    <x v="2"/>
    <m/>
    <x v="2"/>
    <x v="8"/>
    <s v="S10818620002"/>
    <s v="CRV"/>
    <n v="1081862"/>
    <m/>
    <s v="||TRANSFERENCIA DE FONDOS S/G NOTA MEFP/VTCP/DGCP/UODP/N°078/2024 DE LA FECHA ENVIADA POR EL MINISTERIO DE ECONOMÍA Y FINANZAS PÚBLICAS POR PAGO CUOTA PARTE DEL CRÉDITO IDA 3507-BO A CARGO DEL FONDO NACIONAL DE DESARROLLO REGIONAL (FNDR)VENCIMIENTO DE 15 DE ENERO DE 2024 ABONO A LA CUT EN ME LIB.N°00099021001 &quot;TGN-RECURSOS ORDINARIOS-DÓLARES AMERICANOS&quot;"/>
    <m/>
    <m/>
    <m/>
    <m/>
    <n v="0"/>
    <n v="36399.870000000003"/>
    <n v="0"/>
    <n v="249703.11"/>
    <s v="NO_CONCILIADO"/>
    <m/>
    <m/>
  </r>
  <r>
    <x v="2"/>
    <m/>
    <x v="2"/>
    <x v="8"/>
    <s v="S10818630002"/>
    <s v="CRV"/>
    <n v="1081863"/>
    <m/>
    <s v="||TRANSFERENCIA DE FONDOS S/G NOTA MEFP/VTCP/DGCP/UODP/N°078/2024 DE LA FECHA ENVIADA POR EL MINISTERIO DE ECONOMÍA Y FINANZAS PÚBLICAS POR PAGO CUOTA PARTE DEL CRÉDITO IDA 3507-BO A CARGO DEL FONDO NACIONAL DE DESARROLLO REGIONAL (FNDR)VENCIMIENTO DE 15 DE ENERO DE 2024 ABONO A LA CUT EN ME LIB.N°00099021001 &quot;TGN-RECURSOS ORDINARIOS-DÓLARES AMERICANOS&quot;"/>
    <m/>
    <m/>
    <m/>
    <m/>
    <n v="0"/>
    <n v="13023.06"/>
    <n v="0"/>
    <n v="89338.19"/>
    <s v="NO_CONCILIADO"/>
    <m/>
    <m/>
  </r>
  <r>
    <x v="0"/>
    <m/>
    <x v="0"/>
    <x v="8"/>
    <s v="D00241870007"/>
    <s v="RVL"/>
    <n v="24187"/>
    <m/>
    <s v="AJUSTE COMPLEMENTARIO POR REVALORIZACION SALDOS DE ACTIVOS DE RESERVA Y OBLIGACIONES MONEDA EXTRANJERA (DOLARES) Saldo MO = -242162047.47 ;Bs/Mo: 6.86000000000 ;Saldo Bs: -1661231645.66"/>
    <m/>
    <m/>
    <m/>
    <m/>
    <n v="0"/>
    <n v="0"/>
    <n v="0.02"/>
    <n v="0"/>
    <s v="NO_CONCILIADO"/>
    <m/>
    <m/>
  </r>
  <r>
    <x v="0"/>
    <m/>
    <x v="0"/>
    <x v="9"/>
    <s v="D00241910007"/>
    <s v="RVL"/>
    <n v="24191"/>
    <m/>
    <s v="AJUSTE COMPLEMENTARIO POR REVALORIZACION SALDOS DE ACTIVOS DE RESERVA Y OBLIGACIONES MONEDA EXTRANJERA (DOLARES) Saldo MO = -242988968.58 ;Bs/Mo: 6.86000000000 ;Saldo Bs: -1666904324.44"/>
    <m/>
    <m/>
    <m/>
    <m/>
    <n v="0"/>
    <n v="0"/>
    <n v="0"/>
    <n v="0.02"/>
    <s v="NO_CONCILIADO"/>
    <m/>
    <m/>
  </r>
  <r>
    <x v="0"/>
    <m/>
    <x v="0"/>
    <x v="10"/>
    <s v="D00241960011"/>
    <s v="RVL"/>
    <n v="24196"/>
    <m/>
    <s v="AJUSTE COMPLEMENTARIO POR REVALORIZACION SALDOS DE ACTIVOS DE RESERVA Y OBLIGACIONES MONEDA EXTRANJERA (DOLARES) Saldo MO = -243605024.56 ;Bs/Mo: 6.86000000000 ;Saldo Bs: -1671130468.47"/>
    <m/>
    <m/>
    <m/>
    <m/>
    <n v="0"/>
    <n v="0"/>
    <n v="0"/>
    <n v="0.01"/>
    <s v="NO_CONCILIADO"/>
    <m/>
    <m/>
  </r>
  <r>
    <x v="2"/>
    <m/>
    <x v="2"/>
    <x v="11"/>
    <s v="G25607960008"/>
    <s v="DEV"/>
    <n v="18389"/>
    <m/>
    <s v="PAGO A EXIMBANK CHINA POPUL PRÉSTAMO PBC 2016 (22) 410 VCTO. 21-01-2024 POR CUENTA DE TGN , NTI. 018389 VALOR 19-01-2024 CAPITAL USD 10.752.500,00 INTERESES USD 2.966.364,95 CTA. 5970 CUENTA UNICA DEL TESORO DOLARES AMERICANOS LIB. 00099021001 REF. COMISION DEL BANQUERO"/>
    <m/>
    <m/>
    <m/>
    <m/>
    <n v="10"/>
    <n v="0"/>
    <n v="68.599999999999994"/>
    <n v="0"/>
    <s v="NO_CONCILIADO"/>
    <m/>
    <m/>
  </r>
  <r>
    <x v="2"/>
    <m/>
    <x v="2"/>
    <x v="11"/>
    <s v="G25609680001"/>
    <s v="NTI"/>
    <n v="18239"/>
    <m/>
    <s v="PAGO EFECTUADO POR EL TGN A EXIMBANK CHINA POPUL PTMO. PBC 2017 (31) 457 VCTO. 21-01-2024 POR CUENTA DE ES-MUTUN, S/G NOTA MEFP/VTCP/DGCP/UODP/N° 088/2024 DE FECHA 17-01-2024, CAPITAL USD 19.806.700,00 INTERESES USD 4.973.930,15 COMISIONES USD 183.354,09 CTA. 5970 CUENTA UNICA DEL TESORO DOLARES AMERICANOS"/>
    <m/>
    <m/>
    <m/>
    <m/>
    <n v="24963984.239999998"/>
    <n v="0"/>
    <n v="171252931.88999999"/>
    <n v="0"/>
    <s v="NO_CONCILIADO"/>
    <m/>
    <m/>
  </r>
  <r>
    <x v="2"/>
    <m/>
    <x v="2"/>
    <x v="11"/>
    <s v="G25609680008"/>
    <s v="DEV"/>
    <n v="18239"/>
    <m/>
    <s v="PAGO EFECTUADO POR EL TGN A EXIMBANK CHINA POPUL PTMO. PBC 2017 (31) 457 VCTO. 21-01-2024 POR CUENTA DE ES-MUTUN, S/G NOTA MEFP/VTCP/DGCP/UODP/N° 088/2024 DE FECHA 17-01-2024, CAPITAL USD 19.806.700,00 INTERESES USD 4.973.930,15 COMISIONES USD 183.354,09 CTA. 5970 CUENTA UNICA DEL TESORO DOLARES AMERICANOS REF. COMISION DEL BANQUERO"/>
    <m/>
    <m/>
    <m/>
    <m/>
    <n v="10"/>
    <n v="0"/>
    <n v="68.599999999999994"/>
    <n v="0"/>
    <s v="NO_CONCILIADO"/>
    <m/>
    <m/>
  </r>
  <r>
    <x v="1"/>
    <m/>
    <x v="1"/>
    <x v="11"/>
    <s v="Q19448440002"/>
    <s v="CRV"/>
    <n v="1944844"/>
    <m/>
    <s v="NUMERO DE LIBRETACUT: 00513012005 OPERACIÓN E46 TRANSFERENCIA DEL SISTEMA FINANCIERO POR CUENTA DE TERCEROS A LA CUT EN DOLARES AMERICANOS SELLE BOLIVIA CORPORATION SUCURSAL BOLIV"/>
    <m/>
    <m/>
    <m/>
    <m/>
    <n v="0"/>
    <n v="2609.7199999999998"/>
    <n v="0"/>
    <n v="17902.68"/>
    <s v="NO_CONCILIADO"/>
    <m/>
    <m/>
  </r>
  <r>
    <x v="0"/>
    <m/>
    <x v="0"/>
    <x v="12"/>
    <s v="D00242170011"/>
    <s v="RVL"/>
    <n v="24217"/>
    <m/>
    <s v="AJUSTE COMPLEMENTARIO POR REVALORIZACION SALDOS DE ACTIVOS DE RESERVA Y OBLIGACIONES MONEDA EXTRANJERA (DOLARES) Saldo MO = -201849603.68 ;Bs/Mo: 6.86000000000 ;Saldo Bs: -1384688281.25"/>
    <m/>
    <m/>
    <m/>
    <m/>
    <n v="0"/>
    <n v="0"/>
    <n v="0.01"/>
    <n v="0"/>
    <s v="NO_CONCILIADO"/>
    <m/>
    <m/>
  </r>
  <r>
    <x v="0"/>
    <m/>
    <x v="0"/>
    <x v="13"/>
    <s v="D00242220006"/>
    <s v="RVL"/>
    <n v="24222"/>
    <m/>
    <s v="AJUSTE COMPLEMENTARIO POR REVALORIZACION SALDOS DE ACTIVOS DE RESERVA Y OBLIGACIONES MONEDA EXTRANJERA (DOLARES) Saldo MO = -202240144.69 ;Bs/Mo: 6.86000000000 ;Saldo Bs: -1387367392.58"/>
    <m/>
    <m/>
    <m/>
    <m/>
    <n v="0"/>
    <n v="0"/>
    <n v="0.01"/>
    <n v="0"/>
    <s v="NO_CONCILIADO"/>
    <m/>
    <m/>
  </r>
  <r>
    <x v="0"/>
    <m/>
    <x v="0"/>
    <x v="14"/>
    <s v="D00242320012"/>
    <s v="RVL"/>
    <n v="24232"/>
    <m/>
    <s v="AJUSTE COMPLEMENTARIO POR REVALORIZACION SALDOS DE ACTIVOS DE RESERVA Y OBLIGACIONES MONEDA EXTRANJERA (DOLARES) Saldo MO = -257232343.70 ;Bs/Mo: 6.86000000000 ;Saldo Bs: -1764613877.80"/>
    <m/>
    <m/>
    <m/>
    <m/>
    <n v="0"/>
    <n v="0"/>
    <n v="0.02"/>
    <n v="0"/>
    <s v="NO_CONCILIADO"/>
    <m/>
    <m/>
  </r>
  <r>
    <x v="0"/>
    <m/>
    <x v="0"/>
    <x v="15"/>
    <s v="D00242490009"/>
    <s v="RVL"/>
    <n v="24249"/>
    <m/>
    <s v="AJUSTE COMPLEMENTARIO POR REVALORIZACION SALDOS DE ACTIVOS DE RESERVA Y OBLIGACIONES MONEDA EXTRANJERA (DOLARES) Saldo MO = -251701359.63 ;Bs/Mo: 6.86000000000 ;Saldo Bs: -1726671327.07"/>
    <m/>
    <m/>
    <m/>
    <m/>
    <n v="0"/>
    <n v="0"/>
    <n v="0.01"/>
    <n v="0"/>
    <s v="NO_CONCILIADO"/>
    <m/>
    <m/>
  </r>
  <r>
    <x v="2"/>
    <m/>
    <x v="2"/>
    <x v="16"/>
    <s v="G25732820001"/>
    <s v="NTI"/>
    <n v="18344"/>
    <m/>
    <s v="PAGO A AFD PRÉSTAMO CBO 1020 01 B VCTO. 31-01-2024 POR CUENTA DE TGN , NTI. 018344 VALOR 31-01-2024 INTERESES EUR 326.947,12 COMISIONES EUR 9.012,69 CTA. 5970 CUENTA UNICA DEL TESORO DOLARES AMERICANOS LIB. 00099021001"/>
    <m/>
    <m/>
    <m/>
    <m/>
    <n v="363978.66"/>
    <n v="0"/>
    <n v="2496893.61"/>
    <n v="0"/>
    <s v="NO_CONCILIADO"/>
    <m/>
    <m/>
  </r>
  <r>
    <x v="0"/>
    <m/>
    <x v="0"/>
    <x v="16"/>
    <s v="D00242530012"/>
    <s v="RVL"/>
    <n v="24253"/>
    <m/>
    <s v="AJUSTE COMPLEMENTARIO POR REVALORIZACION SALDOS DE ACTIVOS DE RESERVA Y OBLIGACIONES MONEDA EXTRANJERA (DOLARES) Saldo MO = -257316911.21 ;Bs/Mo: 6.86000000000 ;Saldo Bs: -1765194010.88"/>
    <m/>
    <m/>
    <m/>
    <m/>
    <n v="0"/>
    <n v="0"/>
    <n v="0"/>
    <n v="0.02"/>
    <s v="NO_CONCILIADO"/>
    <m/>
    <m/>
  </r>
  <r>
    <x v="0"/>
    <m/>
    <x v="0"/>
    <x v="17"/>
    <s v="D00242630011"/>
    <s v="RVL"/>
    <n v="24263"/>
    <m/>
    <s v="AJUSTE COMPLEMENTARIO POR REVALORIZACION SALDOS DE ACTIVOS DE RESERVA Y OBLIGACIONES MONEDA EXTRANJERA (DOLARES) Saldo MO = -256672577.44 ;Bs/Mo: 6.86000000000 ;Saldo Bs: -1760773881.23"/>
    <m/>
    <m/>
    <m/>
    <m/>
    <n v="0"/>
    <n v="0"/>
    <n v="0"/>
    <n v="0.01"/>
    <s v="NO_CONCILIADO"/>
    <m/>
    <m/>
  </r>
  <r>
    <x v="0"/>
    <m/>
    <x v="0"/>
    <x v="18"/>
    <s v="D00242800008"/>
    <s v="RVL"/>
    <n v="24280"/>
    <m/>
    <s v="AJUSTE COMPLEMENTARIO POR REVALORIZACION SALDOS DE ACTIVOS DE RESERVA Y OBLIGACIONES MONEDA EXTRANJERA (DOLARES) Saldo MO = -241957487.77 ;Bs/Mo: 6.86000000000 ;Saldo Bs: -1659828366.12"/>
    <m/>
    <m/>
    <m/>
    <m/>
    <n v="0"/>
    <n v="0"/>
    <n v="0.02"/>
    <n v="0"/>
    <s v="NO_CONCILIADO"/>
    <m/>
    <m/>
  </r>
  <r>
    <x v="0"/>
    <m/>
    <x v="0"/>
    <x v="19"/>
    <s v="D00242900011"/>
    <s v="RVL"/>
    <n v="24290"/>
    <m/>
    <s v="AJUSTE COMPLEMENTARIO POR REVALORIZACION SALDOS DE ACTIVOS DE RESERVA Y OBLIGACIONES MONEDA EXTRANJERA (DOLARES) Saldo MO = -233029510.92 ;Bs/Mo: 6.86000000000 ;Saldo Bs: -1598582444.92"/>
    <m/>
    <m/>
    <m/>
    <m/>
    <n v="0"/>
    <n v="0"/>
    <n v="0.01"/>
    <n v="0"/>
    <s v="NO_CONCILIADO"/>
    <m/>
    <m/>
  </r>
  <r>
    <x v="0"/>
    <m/>
    <x v="0"/>
    <x v="20"/>
    <s v="D00242950009"/>
    <s v="RVL"/>
    <n v="24295"/>
    <m/>
    <s v="AJUSTE COMPLEMENTARIO POR REVALORIZACION SALDOS DE ACTIVOS DE RESERVA Y OBLIGACIONES MONEDA EXTRANJERA (DOLARES) Saldo MO = -231206196.92 ;Bs/Mo: 6.86000000000 ;Saldo Bs: -1586074510.88"/>
    <m/>
    <m/>
    <m/>
    <m/>
    <n v="0"/>
    <n v="0"/>
    <n v="0.01"/>
    <n v="0"/>
    <s v="NO_CONCILIADO"/>
    <m/>
    <m/>
  </r>
  <r>
    <x v="0"/>
    <m/>
    <x v="0"/>
    <x v="21"/>
    <s v="D00243160013"/>
    <s v="RVL"/>
    <n v="24316"/>
    <m/>
    <s v="AJUSTE COMPLEMENTARIO POR REVALORIZACION SALDOS DE ACTIVOS DE RESERVA Y OBLIGACIONES MONEDA EXTRANJERA (DOLARES) Saldo MO = -220525188.45 ;Bs/Mo: 6.86000000000 ;Saldo Bs: -1512802792.76"/>
    <m/>
    <m/>
    <m/>
    <m/>
    <n v="0"/>
    <n v="0"/>
    <n v="0"/>
    <n v="0.01"/>
    <s v="NO_CONCILIADO"/>
    <m/>
    <m/>
  </r>
  <r>
    <x v="2"/>
    <m/>
    <x v="2"/>
    <x v="22"/>
    <s v="G25889620001"/>
    <s v="NTI"/>
    <n v="18347"/>
    <m/>
    <s v="PAGO A IDA PRÉSTAMO 3942-BO VCTO. 15-02-2024 POR CUENTA DE TGN , NTI. 018347 VALOR 15-02-2024 CAPITAL USD 1.153.079,40 INTERESES USD 2.338,81 CTA. 5970 CUENTA UNICA DEL TESORO DOLARES AMERICANOS LIB. 00099021001"/>
    <m/>
    <m/>
    <m/>
    <m/>
    <n v="1155418.21"/>
    <n v="0"/>
    <n v="7926168.9199999999"/>
    <n v="0"/>
    <s v="NO_CONCILIADO"/>
    <m/>
    <m/>
  </r>
  <r>
    <x v="2"/>
    <m/>
    <x v="2"/>
    <x v="22"/>
    <s v="G25891150001"/>
    <s v="NTI"/>
    <n v="18315"/>
    <m/>
    <s v="PAGO A BID PRÉSTAMO 4414/KI-BO VCTO. 15-02-2024 POR CUENTA DE TGN , NTI. 018315 VALOR 15-02-2024 INTERESES USD 80.578,60 CTA. 5970 CUENTA UNICA DEL TESORO DOLARES AMERICANOS LIB. 00099021001"/>
    <m/>
    <m/>
    <m/>
    <m/>
    <n v="80578.600000000006"/>
    <n v="0"/>
    <n v="552769.19999999995"/>
    <n v="0"/>
    <s v="NO_CONCILIADO"/>
    <m/>
    <m/>
  </r>
  <r>
    <x v="1"/>
    <m/>
    <x v="1"/>
    <x v="22"/>
    <s v="G25896550002"/>
    <s v="CRV"/>
    <n v="2589655"/>
    <m/>
    <s v="REGULARIZACION DE TRANSFERENCIA DEL EXTERIOR SEGUN SWIFT NO.2095 DE FECHA 15/02/2024 ORDENANTE: YPF EXPLORACIÓN + PRODUCCIÓN DE FERMIN PERALTA TORRES DELTA REF.: ATS OF 24/02/09 - 0434235 FECHA VALOR 9/02/2024 LIB. 00513012005 YPFB-OPERACIONES EXTRAORDINARIAS USD"/>
    <m/>
    <m/>
    <m/>
    <m/>
    <n v="0"/>
    <n v="60776.800000000003"/>
    <n v="0"/>
    <n v="416928.85"/>
    <s v="NO_CONCILIADO"/>
    <m/>
    <m/>
  </r>
  <r>
    <x v="0"/>
    <m/>
    <x v="0"/>
    <x v="22"/>
    <s v="D00243220010"/>
    <s v="RVL"/>
    <n v="24322"/>
    <m/>
    <s v="AJUSTE COMPLEMENTARIO POR REVALORIZACION SALDOS DE ACTIVOS DE RESERVA Y OBLIGACIONES MONEDA EXTRANJERA (DOLARES) Saldo MO = -207850583.03 ;Bs/Mo: 6.86000000000 ;Saldo Bs: -1425854999.58"/>
    <m/>
    <m/>
    <m/>
    <m/>
    <n v="0"/>
    <n v="0"/>
    <n v="0"/>
    <n v="0.01"/>
    <s v="NO_CONCILIADO"/>
    <m/>
    <m/>
  </r>
  <r>
    <x v="3"/>
    <m/>
    <x v="3"/>
    <x v="23"/>
    <s v="J05855200001"/>
    <s v="NTE"/>
    <n v="7698155"/>
    <m/>
    <s v="De: 00099021001 A fin de atender el requerimiento del Fondo de Desarrollo del Sistema Financiero con nota CITE: FSF-DAA-NE-1993/2023 75 y 107/2024 y en virtud a la nota interna CITE: MEFP/VPCF/ DGCF/UCI/N°047/2024; por concepto de un error involuntario que fue depositado por el personal de la Asociación Nacional Ecuménica de Desarrollo ANED a la CUT en dólares (2024-00024-R; 2024-03876-R; 2024-02997-R)."/>
    <m/>
    <m/>
    <m/>
    <m/>
    <n v="10000"/>
    <n v="0"/>
    <n v="68600"/>
    <n v="0"/>
    <s v="NO_CONCILIADO"/>
    <m/>
    <m/>
  </r>
  <r>
    <x v="0"/>
    <m/>
    <x v="0"/>
    <x v="23"/>
    <s v="D00243260008"/>
    <s v="RVL"/>
    <n v="24326"/>
    <m/>
    <s v="AJUSTE COMPLEMENTARIO POR REVALORIZACION SALDOS DE ACTIVOS DE RESERVA Y OBLIGACIONES MONEDA EXTRANJERA (DOLARES) Saldo MO = -207876197.48 ;Bs/Mo: 6.86000000000 ;Saldo Bs: -1426030714.70"/>
    <m/>
    <m/>
    <m/>
    <m/>
    <n v="0"/>
    <n v="0"/>
    <n v="0"/>
    <n v="0.01"/>
    <s v="NO_CONCILIADO"/>
    <m/>
    <m/>
  </r>
  <r>
    <x v="0"/>
    <m/>
    <x v="0"/>
    <x v="24"/>
    <s v="D00243350001"/>
    <s v="RVL"/>
    <n v="24335"/>
    <m/>
    <s v="AJUSTE COMPLEMENTARIO POR REVALORIZACION SALDOS DE ACTIVOS DE RESERVA Y OBLIGACIONES MONEDA EXTRANJERA (DOLARES) Saldo MO = -207909279.88 ;Bs/Mo: 6.86000000000 ;Saldo Bs: -1426257659.97"/>
    <m/>
    <m/>
    <m/>
    <m/>
    <n v="0"/>
    <n v="0"/>
    <n v="0"/>
    <n v="0.01"/>
    <s v="NO_CONCILIADO"/>
    <m/>
    <m/>
  </r>
  <r>
    <x v="0"/>
    <m/>
    <x v="0"/>
    <x v="25"/>
    <s v="D00243390004"/>
    <s v="RVL"/>
    <n v="24339"/>
    <m/>
    <s v="AJUSTE COMPLEMENTARIO POR REVALORIZACION SALDOS DE ACTIVOS DE RESERVA Y OBLIGACIONES MONEDA EXTRANJERA (DOLARES) Saldo MO = -207995627.93 ;Bs/Mo: 6.86000000000 ;Saldo Bs: -1426850007.61"/>
    <m/>
    <m/>
    <m/>
    <m/>
    <n v="0"/>
    <n v="0"/>
    <n v="0.01"/>
    <n v="0"/>
    <s v="NO_CONCILIADO"/>
    <m/>
    <m/>
  </r>
  <r>
    <x v="2"/>
    <m/>
    <x v="2"/>
    <x v="26"/>
    <s v="S10847180001"/>
    <s v="DEV"/>
    <n v="1084718"/>
    <m/>
    <s v="||PAGO A EXIMBANK COREA PRÉSTAMO EDCF NO. BOL-2 VCTO. 20/02/2024 POR CUENTA DEL TGN, SEGÚN MENSAJE SWIFT N° 2475 DE LA FECHA, AUTORIZACIÓN S/G COD. LIQ. 018379 DE 16/02/2024 CAPITAL KRW713.093.000 INTERESES KRW17.627.520. LIB. 00099021001 TGN-RECURSOS ORDINARIOS-DÓLARES AMERICANOS (5970)"/>
    <m/>
    <m/>
    <m/>
    <m/>
    <n v="552376.47"/>
    <n v="0"/>
    <n v="3789302.58"/>
    <n v="0"/>
    <s v="NO_CONCILIADO"/>
    <m/>
    <m/>
  </r>
  <r>
    <x v="2"/>
    <m/>
    <x v="2"/>
    <x v="26"/>
    <s v="S10847180001"/>
    <s v="DEV"/>
    <n v="1084718"/>
    <m/>
    <s v="||PAGO A EXIMBANK COREA PRÉSTAMO EDCF NO. BOL-2 VCTO. 20/02/2024 POR CUENTA DEL TGN, SEGÚN MENSAJE SWIFT N° 2475 DE LA FECHA, AUTORIZACIÓN S/G COD. LIQ. 018379 DE 16/02/2024 CAPITAL KRW713.093.000 INTERESES KRW17.627.520. LIB. 00099021001 TGN-RECURSOS ORDINARIOS-DÓLARES AMERICANOS (5970)"/>
    <m/>
    <m/>
    <m/>
    <m/>
    <n v="20"/>
    <n v="0"/>
    <n v="137.19999999999999"/>
    <n v="0"/>
    <s v="NO_CONCILIADO"/>
    <m/>
    <m/>
  </r>
  <r>
    <x v="4"/>
    <m/>
    <x v="4"/>
    <x v="26"/>
    <s v="S10847490002"/>
    <s v="CRV"/>
    <n v="1084749"/>
    <m/>
    <s v="||REGULARIZACION DE NUESTRA OPERACION NRO.1082587 DE FECHA 26/1/2024 EN ATENCION A NOTA MMYA/DGAA N°0087/2024 DE FECHA 19/2/2024 (HRE-TGL-3043) ENVIADO POR EL MMAYA Y COMPROBANTE DE TESORERIA N°2174177 DE F.9/2/2024. A LA LIB.N°00086018023 MMAYA-$US-ONUDI-FORTAL.GEST.ECO.DE COP EN LOS RAEE.P/CTA UNITED NATIONS INDUS"/>
    <m/>
    <m/>
    <m/>
    <m/>
    <n v="0"/>
    <n v="130000"/>
    <n v="0"/>
    <n v="891800"/>
    <s v="NO_CONCILIADO"/>
    <m/>
    <m/>
  </r>
  <r>
    <x v="4"/>
    <m/>
    <x v="4"/>
    <x v="26"/>
    <s v="S10847510002"/>
    <s v="CRV"/>
    <n v="1084751"/>
    <m/>
    <s v="||REG. DE LA OPERACION NRO.1082290 DE F. 23/1/2024 REGISTRADO POR EL DEP. DE OPER. DE INVERSION,EN ATENCION A CORREO ELECTRONICO Y NOTA MMYA/DGAA N°0087/2024 DE F.19/2/2024 (HRE-TGL-3043) ENVIADO POR EL MMAYA Y CBTE.DE TESORERIA N°2174179 DE F.9/2/2024 (ORIG. CURSA EN EL CBTE.N°1084749) A LA LIB.N°00086018029 MMAYA-$US-FORT.CAP.NALGEST.SUSTQUIM.Y RESID.PELIGROSOS,P/LAB.TEC.DE URUGUAY"/>
    <m/>
    <m/>
    <m/>
    <m/>
    <n v="0"/>
    <n v="49957.5"/>
    <n v="0"/>
    <n v="342708.45"/>
    <s v="NO_CONCILIADO"/>
    <m/>
    <m/>
  </r>
  <r>
    <x v="0"/>
    <m/>
    <x v="0"/>
    <x v="26"/>
    <s v="D00243440009"/>
    <s v="RVL"/>
    <n v="24344"/>
    <m/>
    <s v="AJUSTE COMPLEMENTARIO POR REVALORIZACION SALDOS DE ACTIVOS DE RESERVA Y OBLIGACIONES MONEDA EXTRANJERA (DOLARES) Saldo MO = -206325417.79 ;Bs/Mo: 6.86000000000 ;Saldo Bs: -1415392366.05"/>
    <m/>
    <m/>
    <m/>
    <m/>
    <n v="0"/>
    <n v="0"/>
    <n v="0.01"/>
    <n v="0"/>
    <s v="NO_CONCILIADO"/>
    <m/>
    <m/>
  </r>
  <r>
    <x v="0"/>
    <m/>
    <x v="0"/>
    <x v="27"/>
    <s v="D00243540011"/>
    <s v="RVL"/>
    <n v="24354"/>
    <m/>
    <s v="AJUSTE COMPLEMENTARIO POR REVALORIZACION SALDOS DE ACTIVOS DE RESERVA Y OBLIGACIONES MONEDA EXTRANJERA (DOLARES) Saldo MO = -207960386.40 ;Bs/Mo: 6.86000000000 ;Saldo Bs: -1426608250.71"/>
    <m/>
    <m/>
    <m/>
    <m/>
    <n v="0"/>
    <n v="0"/>
    <n v="0.01"/>
    <n v="0"/>
    <s v="NO_CONCILIADO"/>
    <m/>
    <m/>
  </r>
  <r>
    <x v="0"/>
    <m/>
    <x v="0"/>
    <x v="28"/>
    <s v="D00243690001"/>
    <s v="RVL"/>
    <n v="24369"/>
    <m/>
    <s v="AJUSTE COMPLEMENTARIO POR REVALORIZACION SALDOS DE ACTIVOS DE RESERVA Y OBLIGACIONES MONEDA EXTRANJERA (DOLARES) Saldo MO = -264488670.88 ;Bs/Mo: 6.86000000000 ;Saldo Bs: -1814392282.23"/>
    <m/>
    <m/>
    <m/>
    <m/>
    <n v="0"/>
    <n v="0"/>
    <n v="0"/>
    <n v="0.01"/>
    <s v="NO_CONCILIADO"/>
    <m/>
    <m/>
  </r>
  <r>
    <x v="0"/>
    <m/>
    <x v="0"/>
    <x v="29"/>
    <s v="D00243750009"/>
    <s v="RVL"/>
    <n v="24375"/>
    <m/>
    <s v="AJUSTE COMPLEMENTARIO POR REVALORIZACION SALDOS DE ACTIVOS DE RESERVA Y OBLIGACIONES MONEDA EXTRANJERA (DOLARES) Saldo MO = -267717223.34 ;Bs/Mo: 6.86000000000 ;Saldo Bs: -1836540152.12"/>
    <m/>
    <m/>
    <m/>
    <m/>
    <n v="0"/>
    <n v="0"/>
    <n v="0.01"/>
    <n v="0"/>
    <s v="NO_CONCILIADO"/>
    <m/>
    <m/>
  </r>
  <r>
    <x v="2"/>
    <m/>
    <x v="2"/>
    <x v="30"/>
    <s v="G26032170001"/>
    <s v="NTI"/>
    <n v="18508"/>
    <m/>
    <s v="PAGO A BID PRÉSTAMO 3091/BL-BO VCTO. 27-02-2024, SEGUN NOTA MEFP/VTCP/DGCP/UODP/No 055/2024 DE 27-02-2024 POR CUENTA DE GOB.AUT.DEPT.PANDO, NTI. 018508 VALOR 27-02-2024 CAPITAL USD 128.028,72 INTERESES USD 99.759,39 COMISIONES USD 6.284,77 CTA. 5970 CUENTA UNICA DEL TESORO DOLARES AMERICANOS LIB. 00099021001"/>
    <m/>
    <m/>
    <m/>
    <m/>
    <n v="234072.88"/>
    <n v="0"/>
    <n v="1605739.96"/>
    <n v="0"/>
    <s v="NO_CONCILIADO"/>
    <m/>
    <m/>
  </r>
  <r>
    <x v="2"/>
    <m/>
    <x v="2"/>
    <x v="30"/>
    <s v="G26032180001"/>
    <s v="NTI"/>
    <n v="18510"/>
    <m/>
    <s v="PAGO A BID PRÉSTAMO 3091/BL-BO VCTO. 27-02-2024, SEGUN NOTA MEFP/VTCP/DGCP/UODP/No 055/2024 DE 27-02-2024 POR CUENTA DE GOB.AUT.DEPT.BENI , NTI. 018510 VALOR 27-02-2024 CAPITAL USD 241.090,68 INTERESES USD 196.562,61 CTA. 5970 CUENTA UNICA DEL TESORO DOLARES AMERICANOS LIB. 00099021001"/>
    <m/>
    <m/>
    <m/>
    <m/>
    <n v="437653.29"/>
    <n v="0"/>
    <n v="3002301.57"/>
    <n v="0"/>
    <s v="NO_CONCILIADO"/>
    <m/>
    <m/>
  </r>
  <r>
    <x v="0"/>
    <m/>
    <x v="0"/>
    <x v="31"/>
    <s v="D00243830009"/>
    <s v="RVL"/>
    <n v="24383"/>
    <m/>
    <s v="AJUSTE COMPLEMENTARIO POR REVALORIZACION SALDOS DE ACTIVOS DE RESERVA Y OBLIGACIONES MONEDA EXTRANJERA (DOLARES) Saldo MO = -263445751.22 ;Bs/Mo: 6.86000000000 ;Saldo Bs: -1807237853.38"/>
    <m/>
    <m/>
    <m/>
    <m/>
    <n v="0"/>
    <n v="0"/>
    <n v="0.01"/>
    <n v="0"/>
    <s v="NO_CONCILIADO"/>
    <m/>
    <m/>
  </r>
  <r>
    <x v="4"/>
    <m/>
    <x v="4"/>
    <x v="32"/>
    <s v="S10858020002"/>
    <s v="CRV"/>
    <n v="1085802"/>
    <m/>
    <s v="'TRANSFERENCIA'||RECIBIDA DEL EXTERIOR SEGÚN MENSAJES SWIFT NOS. 3099-3091 (REM.EXT.) DE FECHA 29-02-2024 POR DESEMBOLSO DE BID PRÉSTAMO 3091/BL-BO REQ 00022 BO 2024010556 LIBRETA N° 00086057003 MMAYA-$US. PRGO. AGUA Y ALCANT. PERIURBANO FASE II"/>
    <m/>
    <m/>
    <m/>
    <m/>
    <n v="0"/>
    <n v="1888295.52"/>
    <n v="0"/>
    <n v="12953707.27"/>
    <s v="NO_CONCILIADO"/>
    <m/>
    <m/>
  </r>
  <r>
    <x v="4"/>
    <m/>
    <x v="4"/>
    <x v="32"/>
    <s v="S10858020003"/>
    <s v="COB"/>
    <n v="1085802"/>
    <m/>
    <s v="'TRANSFERENCIA'||RECIBIDA DEL EXTERIOR SEGÚN MENSAJES SWIFT NOS. 3099-3091 (REM.EXT.) DE FECHA 29-02-2024 POR DESEMBOLSO DE BID PRÉSTAMO 3091/BL-BO REQ 00022 BO 2024010556 LIBRETA N° 00086057003 MMAYA-$US. PRGO. AGUA Y ALCANT. PERIURBANO FASE II REF.: ÚTILES DE ESCRITORIO"/>
    <m/>
    <m/>
    <m/>
    <m/>
    <n v="7.29"/>
    <n v="0"/>
    <n v="50.01"/>
    <n v="0"/>
    <s v="NO_CONCILIADO"/>
    <m/>
    <m/>
  </r>
  <r>
    <x v="5"/>
    <m/>
    <x v="5"/>
    <x v="33"/>
    <s v="S10860420002"/>
    <s v="CRV"/>
    <n v="1086042"/>
    <m/>
    <s v="||RESPUESTA A ABONO DEL BANQUERO POR RETORNO DE FONDOS SEGUN SWIFT NO.3371 DE LA FECHA REF.: SOLIC.049707-20336 TRANSF.DE FDOS.A SOLIC.DEL MIN.RR.EE. A F/EMBAJADA DEL ESTADO PLURINACIONAL DE BOLIVIA BANCO DE SABADELL, ESPAÑA, PLANILLA 112304 COSTO DE VIDA NOV/23 MENOS USD 25.-- LIB.00099021001 TGN-RECURSOS ORDINARIOS-DÓLARES AMERICANOS (5970)"/>
    <m/>
    <m/>
    <m/>
    <m/>
    <n v="0"/>
    <n v="2099.3200000000002"/>
    <n v="0"/>
    <n v="14401.34"/>
    <s v="NO_CONCILIADO"/>
    <m/>
    <m/>
  </r>
  <r>
    <x v="0"/>
    <m/>
    <x v="0"/>
    <x v="33"/>
    <s v="D00244090009"/>
    <s v="RVL"/>
    <n v="24409"/>
    <m/>
    <s v="AJUSTE COMPLEMENTARIO POR REVALORIZACION SALDOS DE ACTIVOS DE RESERVA Y OBLIGACIONES MONEDA EXTRANJERA (DOLARES) Saldo MO = -251003556.77 ;Bs/Mo: 6.86000000000 ;Saldo Bs: -1721884399.47"/>
    <m/>
    <m/>
    <m/>
    <m/>
    <n v="0"/>
    <n v="0"/>
    <n v="0.03"/>
    <n v="0"/>
    <s v="NO_CONCILIADO"/>
    <m/>
    <m/>
  </r>
  <r>
    <x v="0"/>
    <m/>
    <x v="0"/>
    <x v="34"/>
    <s v="D00244140008"/>
    <s v="RVL"/>
    <n v="24414"/>
    <m/>
    <s v="AJUSTE COMPLEMENTARIO POR REVALORIZACION SALDOS DE ACTIVOS DE RESERVA Y OBLIGACIONES MONEDA EXTRANJERA (DOLARES) Saldo MO = -249380767.82 ;Bs/Mo: 6.86000000000 ;Saldo Bs: -1710752067.24"/>
    <m/>
    <m/>
    <m/>
    <m/>
    <n v="0"/>
    <n v="0"/>
    <n v="0"/>
    <n v="0.01"/>
    <s v="NO_CONCILIADO"/>
    <m/>
    <m/>
  </r>
  <r>
    <x v="0"/>
    <m/>
    <x v="0"/>
    <x v="35"/>
    <s v="D00244190011"/>
    <s v="RVL"/>
    <n v="24419"/>
    <m/>
    <s v="AJUSTE COMPLEMENTARIO POR REVALORIZACION SALDOS DE ACTIVOS DE RESERVA Y OBLIGACIONES MONEDA EXTRANJERA (DOLARES) Saldo MO = -249320195.20 ;Bs/Mo: 6.86000000000 ;Saldo Bs: -1710336539.09"/>
    <m/>
    <m/>
    <m/>
    <m/>
    <n v="0"/>
    <n v="0"/>
    <n v="0.02"/>
    <n v="0"/>
    <s v="NO_CONCILIADO"/>
    <m/>
    <m/>
  </r>
  <r>
    <x v="0"/>
    <m/>
    <x v="0"/>
    <x v="36"/>
    <s v="G26151130002"/>
    <s v="RVL"/>
    <n v="24424"/>
    <m/>
    <s v="AJUSTE COMPLEMENTARIO POR REVALORIZACION SALDOS DE ACTIVOS DE RESERVA Y OBLIGACIONES MONEDA EXTRANJERA (DOLARES) Saldo MO = -248730210.21 ;Bs/Mo: 6.86000000000 ;Saldo Bs: -1706289242.05"/>
    <m/>
    <m/>
    <m/>
    <m/>
    <n v="0"/>
    <n v="0"/>
    <n v="0.01"/>
    <n v="0"/>
    <s v="NO_CONCILIADO"/>
    <m/>
    <m/>
  </r>
  <r>
    <x v="6"/>
    <m/>
    <x v="6"/>
    <x v="37"/>
    <s v="G26151130003"/>
    <s v="CRV"/>
    <n v="2617099"/>
    <m/>
    <s v="TRANSFERENCIA RECIBIDA DEL EXTERIOR SEGÚN MENSAJES SWIFT Nos. 3679-3680 (REM.EXT.) DE FECHA 08-03-2024 POR DESEMBOLSO DE BID PRÉSTAMO 5514/OC-BO REQ 00011 BO 2024013588 LIBRETA N° 00206044301 INE-USD-IMPLEM.CENSO DE POBLACIÓN Y VIVIENDA-BID"/>
    <m/>
    <m/>
    <m/>
    <m/>
    <n v="0"/>
    <n v="10000000"/>
    <n v="0"/>
    <n v="68600000"/>
    <s v="NO_CONCILIADO"/>
    <m/>
    <m/>
  </r>
  <r>
    <x v="6"/>
    <m/>
    <x v="6"/>
    <x v="37"/>
    <s v="D00244240010"/>
    <s v="COB"/>
    <n v="2617099"/>
    <m/>
    <s v="TRANSFERENCIA RECIBIDA DEL EXTERIOR SEGÚN MENSAJES SWIFT Nos. 3679-3680 (REM.EXT.) DE FECHA 08-03-2024 POR DESEMBOLSO DE BID PRÉSTAMO 5514/OC-BO REQ 00011 BO 2024013588 LIBRETA N° 00206044301 INE-USD-IMPLEM.CENSO DE POBLACIÓN Y VIVIENDA-BID REF.: UTILES DE ESCRITORIO"/>
    <m/>
    <m/>
    <m/>
    <m/>
    <n v="7.29"/>
    <n v="0"/>
    <n v="50.01"/>
    <n v="0"/>
    <s v="NO_CONCILIADO"/>
    <m/>
    <m/>
  </r>
  <r>
    <x v="0"/>
    <m/>
    <x v="0"/>
    <x v="37"/>
    <s v="G26170990002"/>
    <s v="RVL"/>
    <n v="24429"/>
    <m/>
    <s v="AJUSTE COMPLEMENTARIO POR REVALORIZACION SALDOS DE ACTIVOS DE RESERVA Y OBLIGACIONES MONEDA EXTRANJERA (DOLARES) Saldo MO = -248670810.58 ;Bs/Mo: 6.86000000000 ;Saldo Bs: -1705881760.57"/>
    <m/>
    <m/>
    <m/>
    <m/>
    <n v="0"/>
    <n v="0"/>
    <n v="0"/>
    <n v="0.01"/>
    <s v="NO_CONCILIADO"/>
    <m/>
    <m/>
  </r>
  <r>
    <x v="2"/>
    <m/>
    <x v="2"/>
    <x v="38"/>
    <s v="G26170990003"/>
    <s v="BOD"/>
    <n v="2180436"/>
    <m/>
    <s v="00099021001 DEP.DE CHEQ.AJENOS,RET.DE CAM.,CONCEPTO: DEVOLUCION DE COMISIONES PROFOP MEFP/VTCP/DGCP/UF/N°036/2024,DEP.: FONDESIF , PROCEDENCIA: BANCO UNION S.A., CHEQUE: 816, FECHA DE EMISION:11/03/2024"/>
    <m/>
    <m/>
    <m/>
    <m/>
    <n v="0"/>
    <n v="8.75"/>
    <n v="0"/>
    <n v="60.03"/>
    <s v="NO_CONCILIADO"/>
    <m/>
    <m/>
  </r>
  <r>
    <x v="1"/>
    <m/>
    <x v="1"/>
    <x v="38"/>
    <s v="D00244290008"/>
    <s v="CRV"/>
    <n v="2619020"/>
    <m/>
    <s v="REGULARIZACION DE TRANSFERENCIA DEL EXTERIOR SEGUN SWIFT NO.3638 DE FECHA 11/03/2024 ORDENANTE: YPF EXPLORACIÓN + PRODUCCIÓN DE FERMIN PERALTA TORRES DELTA REF.: ATS OF 24/03/07 - 0524058 FECHA VALOR 7/03/2024 LIB. 00513012005 YPFB-OPERACIONES EXTRAORDINARIAS USD"/>
    <m/>
    <m/>
    <m/>
    <m/>
    <n v="0"/>
    <n v="60776.800000000003"/>
    <n v="0"/>
    <n v="416928.85"/>
    <s v="NO_CONCILIADO"/>
    <m/>
    <m/>
  </r>
  <r>
    <x v="0"/>
    <m/>
    <x v="0"/>
    <x v="38"/>
    <s v="B21804360002"/>
    <s v="RVL"/>
    <n v="24442"/>
    <m/>
    <s v="AJUSTE COMPLEMENTARIO POR REVALORIZACION SALDOS DE ACTIVOS DE RESERVA Y OBLIGACIONES MONEDA EXTRANJERA (DOLARES) Saldo MO = -248732371.71 ;Bs/Mo: 6.86000000000 ;Saldo Bs: -1706304069.94"/>
    <m/>
    <m/>
    <m/>
    <m/>
    <n v="0"/>
    <n v="0"/>
    <n v="0.01"/>
    <n v="0"/>
    <s v="NO_CONCILIADO"/>
    <m/>
    <m/>
  </r>
  <r>
    <x v="7"/>
    <m/>
    <x v="7"/>
    <x v="39"/>
    <s v="G26190200002"/>
    <s v="DVD"/>
    <n v="20439"/>
    <m/>
    <s v="TRANSFERENCIA DE FONDOS AL EXTERIOR A SOLICITUD DE ASAMBLEA LEGISLATIVA PLURINACIONAL SEGUN SOLICITUD 20439 REF: TRANSFERENCIA DE RECURSOS A LA UNION PARLAMENTARIA COMO PAGO MEMBRESIA POR LA CAMARA DE DIPUTADOS EQUIVALENTES 1.195,47 USD LIB. 00099021001 TGN-RECURSOS ORDINARIOS-DOLARES AMERICANOS (5970) POR DIFERENCIAL CAMBIARIO"/>
    <m/>
    <m/>
    <m/>
    <m/>
    <n v="10.56"/>
    <n v="0"/>
    <n v="72.44"/>
    <n v="0"/>
    <s v="NO_CONCILIADO"/>
    <m/>
    <m/>
  </r>
  <r>
    <x v="0"/>
    <m/>
    <x v="0"/>
    <x v="39"/>
    <s v="D00244420008"/>
    <s v="RVL"/>
    <n v="24446"/>
    <m/>
    <s v="AJUSTE COMPLEMENTARIO POR REVALORIZACION SALDOS DE ACTIVOS DE RESERVA Y OBLIGACIONES MONEDA EXTRANJERA (DOLARES) Saldo MO = -248913645.61 ;Bs/Mo: 6.86000000000 ;Saldo Bs: -1707547608.90"/>
    <m/>
    <m/>
    <m/>
    <m/>
    <n v="0"/>
    <n v="0"/>
    <n v="0.02"/>
    <n v="0"/>
    <s v="NO_CONCILIADO"/>
    <m/>
    <m/>
  </r>
  <r>
    <x v="2"/>
    <m/>
    <x v="2"/>
    <x v="40"/>
    <s v="G26207290003"/>
    <s v="DEV"/>
    <n v="1086985"/>
    <m/>
    <s v="||TRANSFERENCIA DE FONDOS SG NOTA MEFP/VTCP/DGCP/UODP-905/2019 DE 25/09/2019 MEFP REF:PAGO AL CUSTODIO CORRESPONDIENTE AL CUARTO TRIMESTRE DE 2023 FACTURA NO.1298029 REF:BENEF.JMORGAN CHASE BANK PAIS EE.UU. RETENCION MONTO TOTAL USD 54.74X12,5%=USD 6,84 LIB.00099021001 TGN RECURSOS ORDINARIOS DOLARES AMERICANOS"/>
    <m/>
    <m/>
    <m/>
    <m/>
    <n v="54.74"/>
    <n v="0"/>
    <n v="375.52"/>
    <n v="0"/>
    <s v="NO_CONCILIADO"/>
    <m/>
    <m/>
  </r>
  <r>
    <x v="2"/>
    <m/>
    <x v="2"/>
    <x v="41"/>
    <s v="S10865590001"/>
    <s v="NTI"/>
    <n v="18407"/>
    <m/>
    <s v="PAGO A CAF PRÉSTAMO CFA009545 VCTO. 14-03-2024 POR CUENTA DE TGN , NTI. 018407 VALOR 14-03-2024 CAPITAL USD 71.954,55 INTERESES USD 44.813,58 COMISIONES USD 152.910,08 CTA. 5970 CUENTA UNICA DEL TESORO DOLARES AMERICANOS LIB. 00099021001"/>
    <m/>
    <m/>
    <m/>
    <m/>
    <n v="269678.21000000002"/>
    <n v="0"/>
    <n v="1849992.52"/>
    <n v="0"/>
    <s v="NO_CONCILIADO"/>
    <m/>
    <m/>
  </r>
  <r>
    <x v="2"/>
    <m/>
    <x v="2"/>
    <x v="42"/>
    <s v="D00244460013"/>
    <s v="NTI"/>
    <n v="18424"/>
    <m/>
    <s v="PAGO A IDA PRÉSTAMO 5454-BO VCTO. 15-03-2024 POR CUENTA DE TGN , NTI. 018424 VALOR 15-03-2024 CAPITAL USD 34.595,61 INTERESES USD 27.457,84 CTA. 5970 CUENTA UNICA DEL TESORO DOLARES AMERICANOS LIB. 00099021001"/>
    <m/>
    <m/>
    <m/>
    <m/>
    <n v="62053.45"/>
    <n v="0"/>
    <n v="425686.67"/>
    <n v="0"/>
    <s v="NO_CONCILIADO"/>
    <m/>
    <m/>
  </r>
  <r>
    <x v="0"/>
    <m/>
    <x v="0"/>
    <x v="42"/>
    <s v="S10869850001"/>
    <s v="RVL"/>
    <n v="24462"/>
    <m/>
    <s v="AJUSTE COMPLEMENTARIO POR REVALORIZACION SALDOS DE ACTIVOS DE RESERVA Y OBLIGACIONES MONEDA EXTRANJERA (DOLARES) Saldo MO = -218099911.78 ;Bs/Mo: 6.86000000000 ;Saldo Bs: -1496165394.79"/>
    <m/>
    <m/>
    <m/>
    <m/>
    <n v="0"/>
    <n v="0"/>
    <n v="0"/>
    <n v="0.02"/>
    <s v="NO_CONCILIADO"/>
    <m/>
    <m/>
  </r>
  <r>
    <x v="2"/>
    <m/>
    <x v="2"/>
    <x v="43"/>
    <s v="G26236300001"/>
    <s v="NTI"/>
    <n v="18494"/>
    <m/>
    <s v="PAGO A CAF PRÉSTAMO CFA011694 VCTO. 18-03-2024 POR CUENTA DE TGN , NTI. 018494 VALOR 18-03-2024 INTERESES USD 86.356,05 COMISIONES USD 153.707,65 CTA. 5970 CUENTA UNICA DEL TESORO DOLARES AMERICANOS LIB. 00099021001"/>
    <m/>
    <m/>
    <m/>
    <m/>
    <n v="240063.7"/>
    <n v="0"/>
    <n v="1646836.98"/>
    <n v="0"/>
    <s v="NO_CONCILIADO"/>
    <m/>
    <m/>
  </r>
  <r>
    <x v="0"/>
    <m/>
    <x v="0"/>
    <x v="43"/>
    <s v="G26260580001"/>
    <s v="RVL"/>
    <n v="24476"/>
    <m/>
    <s v="AJUSTE COMPLEMENTARIO POR REVALORIZACION SALDOS DE ACTIVOS DE RESERVA Y OBLIGACIONES MONEDA EXTRANJERA (DOLARES) Saldo MO = -213180633.24 ;Bs/Mo: 6.86000000000 ;Saldo Bs: -1462419144.06"/>
    <m/>
    <m/>
    <m/>
    <m/>
    <n v="0"/>
    <n v="0"/>
    <n v="0.03"/>
    <n v="0"/>
    <s v="NO_CONCILIADO"/>
    <m/>
    <m/>
  </r>
  <r>
    <x v="0"/>
    <m/>
    <x v="0"/>
    <x v="44"/>
    <s v="D00244620010"/>
    <s v="RVL"/>
    <n v="24480"/>
    <m/>
    <s v="AJUSTE COMPLEMENTARIO POR REVALORIZACION SALDOS DE ACTIVOS DE RESERVA Y OBLIGACIONES MONEDA EXTRANJERA (DOLARES) Saldo MO = -192731100.83 ;Bs/Mo: 6.86000000000 ;Saldo Bs: -1322135351.70"/>
    <m/>
    <m/>
    <m/>
    <m/>
    <n v="0"/>
    <n v="0"/>
    <n v="0.01"/>
    <n v="0"/>
    <s v="NO_CONCILIADO"/>
    <m/>
    <m/>
  </r>
  <r>
    <x v="2"/>
    <m/>
    <x v="2"/>
    <x v="45"/>
    <s v="G26273810001"/>
    <s v="NTI"/>
    <n v="1087608"/>
    <m/>
    <s v="||PAGO A EXIMBANK COREA PRÉSTAMO EDCF NO. BOL-1 VCTO. 20/03/2024 POR CUENTA DEL TGN, SEGÚN MENSAJE SWIFT N° 4375 Y AUTORIZACIÓN S/G COD.LIQ. 018462 DE FECHA 14-03-2024, VALOR 20-03-2024 CAPITAL KRW593.825.000 INTERESES KRW111.037.140 LIB. 00099021001 TGN-RECURSOS ORDINARIOS-DÓLARES AMERICANOS (5970)"/>
    <m/>
    <m/>
    <m/>
    <m/>
    <n v="532469.59"/>
    <n v="0"/>
    <n v="3652741.39"/>
    <n v="0"/>
    <s v="NO_CONCILIADO"/>
    <m/>
    <m/>
  </r>
  <r>
    <x v="2"/>
    <m/>
    <x v="2"/>
    <x v="45"/>
    <s v="S10873870001"/>
    <s v="DEV"/>
    <n v="1087608"/>
    <m/>
    <s v="||PAGO A EXIMBANK COREA PRÉSTAMO EDCF NO. BOL-1 VCTO. 20/03/2024 POR CUENTA DEL TGN, SEGÚN MENSAJE SWIFT N° 4375 Y AUTORIZACIÓN S/G COD.LIQ. 018462 DE FECHA 14-03-2024, VALOR 20-03-2024 CAPITAL KRW593.825.000 INTERESES KRW111.037.140 LIB. 00099021001 TGN-RECURSOS ORDINARIOS-DÓLARES AMERICANOS (5970)"/>
    <m/>
    <m/>
    <m/>
    <m/>
    <n v="20"/>
    <n v="0"/>
    <n v="137.19999999999999"/>
    <n v="0"/>
    <s v="NO_CONCILIADO"/>
    <m/>
    <m/>
  </r>
  <r>
    <x v="0"/>
    <m/>
    <x v="0"/>
    <x v="45"/>
    <s v="D00244760012"/>
    <s v="RVL"/>
    <n v="24485"/>
    <m/>
    <s v="AJUSTE COMPLEMENTARIO POR REVALORIZACION SALDOS DE ACTIVOS DE RESERVA Y OBLIGACIONES MONEDA EXTRANJERA (DOLARES) Saldo MO = -190013451.64 ;Bs/Mo: 6.86000000000 ;Saldo Bs: -1303492278.24"/>
    <m/>
    <m/>
    <m/>
    <m/>
    <n v="0"/>
    <n v="0"/>
    <n v="0"/>
    <n v="0.01"/>
    <s v="NO_CONCILIADO"/>
    <m/>
    <m/>
  </r>
  <r>
    <x v="2"/>
    <m/>
    <x v="2"/>
    <x v="46"/>
    <s v="G26287430002"/>
    <s v="DEV"/>
    <n v="18662"/>
    <m/>
    <s v="PAGO A EXIMBANK CHINA POPUL PRÉSTAMO GCL 2017 (02) 607 VCTO. 21-03-2024 POR CUENTA DE TGN , NTI. 018662 VALOR 21-03-2024 CAPITAL RMY 17.500.000,00 INTERESES RMY 3.527.222,22 COMISIONES RMY 2.916,67 CTA. 5970 CUENTA UNICA DEL TESORO DOLARES AMERICANOS LIB. 00099021001 REF. COMISION DEL BANQUERO"/>
    <m/>
    <m/>
    <m/>
    <m/>
    <n v="10"/>
    <n v="0"/>
    <n v="68.599999999999994"/>
    <n v="0"/>
    <s v="NO_CONCILIADO"/>
    <m/>
    <m/>
  </r>
  <r>
    <x v="2"/>
    <m/>
    <x v="2"/>
    <x v="46"/>
    <s v="D00244800011"/>
    <s v="DEV"/>
    <n v="18661"/>
    <m/>
    <s v="PAGO A EXIMBANK CHINA POPUL PRÉSTAMO GCL 2016 (29) 599 VCTO. 21-03-2024 POR CUENTA DE TGN , NTI. 018661 VALOR 21-03-2024 CAPITAL RMY 17.500.000,00 INTERESES RMY 3.008.055,56 CTA. 5970 CUENTA UNICA DEL TESORO DOLARES AMERICANOS LIB. 00099021001 REF. COMISION DEL BANQUERO"/>
    <m/>
    <m/>
    <m/>
    <m/>
    <n v="10"/>
    <n v="0"/>
    <n v="68.599999999999994"/>
    <n v="0"/>
    <s v="NO_CONCILIADO"/>
    <m/>
    <m/>
  </r>
  <r>
    <x v="2"/>
    <m/>
    <x v="2"/>
    <x v="46"/>
    <s v="S10876080001"/>
    <s v="DEV"/>
    <n v="18656"/>
    <m/>
    <s v="PAGO A EXIMBANK CHINA POPUL PRÉSTAMO GCL 2004 (04) 114A VCTO. 21-03-2024 POR CUENTA DE TGN , NTI. 018656 VALOR 21-03-2024 CAPITAL RMY 1.910.703,24 INTERESES RMY 57.958,00 CTA. 5970 CUENTA UNICA DEL TESORO DOLARES AMERICANOS LIB. 00099021001 REF. COMISION DEL BANQUERO"/>
    <m/>
    <m/>
    <m/>
    <m/>
    <n v="10"/>
    <n v="0"/>
    <n v="68.599999999999994"/>
    <n v="0"/>
    <s v="NO_CONCILIADO"/>
    <m/>
    <m/>
  </r>
  <r>
    <x v="2"/>
    <m/>
    <x v="2"/>
    <x v="46"/>
    <s v="S10876080002"/>
    <s v="DEV"/>
    <n v="18659"/>
    <m/>
    <s v="PAGO A EXIMBANK CHINA POPUL PRÉSTAMO GCL 2009 (43) 294 VCTO. 21-03-2024 POR CUENTA DE TGN , NTI. 018659 VALOR 21-03-2024 CAPITAL RMY 9.043.802,00 INTERESES RMY 1.371.643,51 CTA. 5970 CUENTA UNICA DEL TESORO DOLARES AMERICANOS LIB. 00099021001 REF. COMISION DEL BANQUERO"/>
    <m/>
    <m/>
    <m/>
    <m/>
    <n v="10"/>
    <n v="0"/>
    <n v="68.599999999999994"/>
    <n v="0"/>
    <s v="NO_CONCILIADO"/>
    <m/>
    <m/>
  </r>
  <r>
    <x v="0"/>
    <m/>
    <x v="0"/>
    <x v="46"/>
    <s v="D00244850012"/>
    <s v="DEV"/>
    <n v="18658"/>
    <m/>
    <s v="PAGO A EXIMBANK CHINA POPUL PRÉSTAMO GCL 2007 (13) 184 VCTO. 21-03-2024 POR CUENTA DE TGN , NTI. 018658 VALOR 21-03-2024 CAPITAL RMY 12.168.507,60 INTERESES RMY 1.107.334,19 CTA. 5970 CUENTA UNICA DEL TESORO DOLARES AMERICANOS LIB. 00099021001 REF. COMISION DEL BANQUERO"/>
    <m/>
    <m/>
    <m/>
    <m/>
    <n v="10"/>
    <n v="0"/>
    <n v="68.599999999999994"/>
    <n v="0"/>
    <s v="NO_CONCILIADO"/>
    <m/>
    <m/>
  </r>
  <r>
    <x v="2"/>
    <m/>
    <x v="2"/>
    <x v="46"/>
    <s v="G26328130008"/>
    <s v="DEV"/>
    <n v="18660"/>
    <m/>
    <s v="PAGO A EXIMBANK CHINA POPUL PRÉSTAMO GCL 2011 (41) 391 VCTO. 21-03-2024 POR CUENTA DE TGN , NTI. 018660 VALOR 21-03-2024 CAPITAL RMY 23.110.550,10 INTERESES RMY 4.206.120,12 CTA. 5970 CUENTA UNICA DEL TESORO DOLARES AMERICANOS LIB. 00099021001 REF. COMISION DEL BANQUERO"/>
    <m/>
    <m/>
    <m/>
    <m/>
    <n v="10"/>
    <n v="0"/>
    <n v="68.599999999999994"/>
    <n v="0"/>
    <s v="NO_CONCILIADO"/>
    <m/>
    <m/>
  </r>
  <r>
    <x v="2"/>
    <m/>
    <x v="2"/>
    <x v="47"/>
    <s v="G26328120008"/>
    <s v="NTI"/>
    <n v="18671"/>
    <m/>
    <s v="PAGO A BID PRÉSTAMO 2786/BL-BO VCTO. 22-03-2024 POR CUENTA DE TGN , NTI. 018671 VALOR 22-03-2024 INTERESES USD 15.862,19 CTA. 5970 CUENTA UNICA DEL TESORO DOLARES AMERICANOS LIB. 00099021001"/>
    <m/>
    <m/>
    <m/>
    <m/>
    <n v="15862.19"/>
    <n v="0"/>
    <n v="108814.62"/>
    <n v="0"/>
    <s v="NO_CONCILIADO"/>
    <m/>
    <m/>
  </r>
  <r>
    <x v="8"/>
    <m/>
    <x v="8"/>
    <x v="48"/>
    <s v="G26328050008"/>
    <s v="CRV"/>
    <n v="20574"/>
    <m/>
    <s v="DEVOLUCION DE FONDOS DE SOLICITUD 050248-20574 DE UNIDAD DE INVESTIGACIONES FINANCIERAS DE 27/03/2024, DEBIDO A QUE EL REGISTRO DEL NIT 279529029 NO CORRESPONDE A LA UIF. REF.: AP 695 HT 181381 PAGO A ANDRES LEONARDO MORENO POSADA POR CONSULTORIA POR PRODUCTO. LIB. 00099021001 TGN-RECURSOS ORDINARIOS-DOLARES AMERICANOS (5970)"/>
    <m/>
    <m/>
    <m/>
    <m/>
    <n v="0"/>
    <n v="9280.0499999999993"/>
    <n v="0"/>
    <n v="63661.14"/>
    <s v="NO_CONCILIADO"/>
    <m/>
    <m/>
  </r>
  <r>
    <x v="0"/>
    <m/>
    <x v="0"/>
    <x v="48"/>
    <s v="G26328100008"/>
    <s v="RVL"/>
    <n v="24518"/>
    <m/>
    <s v="AJUSTE COMPLEMENTARIO POR REVALORIZACION SALDOS DE ACTIVOS DE RESERVA Y OBLIGACIONES MONEDA EXTRANJERA (DOLARES) Saldo MO = -166122633.47 ;Bs/Mo: 6.86000000000 ;Saldo Bs: -1139601265.59"/>
    <m/>
    <m/>
    <m/>
    <m/>
    <n v="0"/>
    <n v="0"/>
    <n v="0"/>
    <n v="0.01"/>
    <s v="NO_CONCILIADO"/>
    <m/>
    <m/>
  </r>
  <r>
    <x v="1"/>
    <m/>
    <x v="1"/>
    <x v="49"/>
    <s v="G26328080008"/>
    <s v="CRV"/>
    <n v="1982483"/>
    <m/>
    <s v="NUMERO DE LIBRETACUT: 00513012005 OPERACIÓN E46 TRANSFERENCIA DEL SISTEMA FINANCIERO POR CUENTA DE TERCEROS A LA CUT EN DOLARES AMERICANOS SOL.SELL BOLIVIA CORPORATION SUC BOLIVIA"/>
    <m/>
    <m/>
    <m/>
    <m/>
    <n v="0"/>
    <n v="16"/>
    <n v="0"/>
    <n v="109.76"/>
    <s v="NO_CONCILIADO"/>
    <m/>
    <m/>
  </r>
  <r>
    <x v="0"/>
    <m/>
    <x v="0"/>
    <x v="49"/>
    <s v="G26328110008"/>
    <s v="RVL"/>
    <n v="24523"/>
    <m/>
    <s v="AJUSTE COMPLEMENTARIO POR REVALORIZACION SALDOS DE ACTIVOS DE RESERVA Y OBLIGACIONES MONEDA EXTRANJERA (DOLARES) Saldo MO = -221139978.83 ;Bs/Mo: 6.86000000000 ;Saldo Bs: -1517020254.75"/>
    <m/>
    <m/>
    <m/>
    <m/>
    <n v="0"/>
    <n v="0"/>
    <n v="0"/>
    <n v="0.02"/>
    <s v="NO_CONCILIADO"/>
    <m/>
    <m/>
  </r>
  <r>
    <x v="2"/>
    <m/>
    <x v="2"/>
    <x v="50"/>
    <s v="G26333600001"/>
    <s v="NTI"/>
    <n v="18552"/>
    <m/>
    <s v="PAGO A BANCO EUROPEO DE INV PRÉSTAMO FI No 88662 VCTO. 31-03-2024 POR CUENTA DE TGN , NTI. 018552 VALOR 01-04-2024 INTERESES USD 674.239,28 COMISIONES USD 15.657,19 CTA. 5970 CUENTA UNICA DEL TESORO DOLARES AMERICANOS LIB. 00099021001"/>
    <m/>
    <m/>
    <m/>
    <m/>
    <n v="689896.47"/>
    <n v="0"/>
    <n v="4732689.78"/>
    <n v="0"/>
    <s v="NO_CONCILIADO"/>
    <m/>
    <m/>
  </r>
  <r>
    <x v="1"/>
    <m/>
    <x v="1"/>
    <x v="50"/>
    <s v="G26340720002"/>
    <s v="CRV"/>
    <n v="2642745"/>
    <m/>
    <s v="REGULARIZACION DE TRANSFERENCIA DEL EXTERIOR SEGUN SWIFT NO.4728 DE FECHA 01/04/2024 ORDENANTE: LA TE ANDES SA REF.: OPERACIONES FINANCIERAS EXTRAORDINARIAS TERMOCRONOLOGIA FIEL CUMPLIMIENTO DE CONTR.DRCO-CD-GATC-2-24 PAC 1987 FECHA VALOR 26/03/2024 LIB. 00513012005 YPFB-OPERACIONES EXTRAORDINARIAS USD"/>
    <m/>
    <m/>
    <m/>
    <m/>
    <n v="0"/>
    <n v="28948.5"/>
    <n v="0"/>
    <n v="198586.71"/>
    <s v="NO_CONCILIADO"/>
    <m/>
    <m/>
  </r>
  <r>
    <x v="2"/>
    <m/>
    <x v="2"/>
    <x v="50"/>
    <s v="G26340720003"/>
    <s v="NTI"/>
    <n v="18563"/>
    <m/>
    <s v="PAGO A BANCO EUROPEO DE INV PRÉSTAMO FI No 88662 VCTO. 31-03-2024 POR CUENTA DE TGN , NTI. 018563 VALOR 01-04-2024 INTERESES USD 543.120,02 CTA. 5970 CUENTA UNICA DEL TESORO DOLARES AMERICANOS LIB. 00099021001"/>
    <m/>
    <m/>
    <m/>
    <m/>
    <n v="543120.02"/>
    <n v="0"/>
    <n v="3725803.34"/>
    <n v="0"/>
    <s v="NO_CONCILIADO"/>
    <m/>
    <m/>
  </r>
  <r>
    <x v="0"/>
    <m/>
    <x v="0"/>
    <x v="50"/>
    <s v="G26352840002"/>
    <s v="RVL"/>
    <n v="24538"/>
    <m/>
    <s v="AJUSTE COMPLEMENTARIO POR REVALORIZACION SALDOS DE ACTIVOS DE RESERVA Y OBLIGACIONES MONEDA EXTRANJERA (DOLARES) Saldo MO = -220186704.14 ;Bs/Mo: 6.86000000000 ;Saldo Bs: -1510480790.39"/>
    <m/>
    <m/>
    <m/>
    <m/>
    <n v="0"/>
    <n v="0"/>
    <n v="0"/>
    <n v="0.01"/>
    <s v="NO_CONCILIADO"/>
    <m/>
    <m/>
  </r>
  <r>
    <x v="2"/>
    <m/>
    <x v="2"/>
    <x v="51"/>
    <s v="J05896160002"/>
    <s v="NTI"/>
    <n v="1088604"/>
    <m/>
    <s v="||PAGO AFD PRÉSTAMO CBO 1014 01 E VCTO. 31-03-2024 POR CUENTA DE TGN, NTI 018488 VALOR 2-04-2024 CAPITAL EUR 5.100.000,00 INTERESES EUR 822.219,00 LIBRETA NRO. 00099021001 TGN-RECURSOS ORDINARIOS-DOLARES AMERICANOS (5970)"/>
    <m/>
    <m/>
    <m/>
    <m/>
    <n v="6361620.0199999996"/>
    <n v="0"/>
    <n v="43640713.340000004"/>
    <n v="0"/>
    <s v="NO_CONCILIADO"/>
    <m/>
    <m/>
  </r>
  <r>
    <x v="2"/>
    <m/>
    <x v="2"/>
    <x v="51"/>
    <s v="S10879480002"/>
    <s v="NTI"/>
    <n v="1088615"/>
    <m/>
    <s v="||PAGO A AFD PRÉSTAMO CBO 1011 02 C VCTO. 31-03-2024 POR CUENTA DE TGN, NTI.018485 VALOR 2-04-2024 CAPITAL EUR 533.333,34 INTERESES EUR 223.178,67 LIBRETA NRO. 00099021001 TGN-RECURSOS ORDINARIOS-DOLARES AMERICANOS (5970)"/>
    <m/>
    <m/>
    <m/>
    <m/>
    <n v="812641.67"/>
    <n v="0"/>
    <n v="5574721.8600000003"/>
    <n v="0"/>
    <s v="NO_CONCILIADO"/>
    <m/>
    <m/>
  </r>
  <r>
    <x v="0"/>
    <m/>
    <x v="0"/>
    <x v="51"/>
    <s v="G26389940002"/>
    <s v="RVL"/>
    <n v="24543"/>
    <m/>
    <s v="AJUSTE COMPLEMENTARIO POR REVALORIZACION SALDOS DE ACTIVOS DE RESERVA Y OBLIGACIONES MONEDA EXTRANJERA (DOLARES) Saldo MO = -213054229.20 ;Bs/Mo: 6.86000000000 ;Saldo Bs: -1461552012.30"/>
    <m/>
    <m/>
    <m/>
    <m/>
    <n v="0"/>
    <n v="0"/>
    <n v="0"/>
    <n v="0.01"/>
    <s v="NO_CONCILIADO"/>
    <m/>
    <m/>
  </r>
  <r>
    <x v="9"/>
    <m/>
    <x v="9"/>
    <x v="52"/>
    <s v="G26393600002"/>
    <s v="CRV"/>
    <n v="2645548"/>
    <m/>
    <s v="TRANSFERENCIA RECIBIDA DEL EXTERIOR SEGÚN MENSAJES SWIFT Nos. 5146-5145 (REM.EXT.) DE FECHA 02-04-2024 POR DESEMBOLSO DE FONPLATA PRÉSTAMO BOL 27/2016 DESEMB.7 LIBRETA N° 00291014369 ABC-BOL 27/2016 $US PROY.DOB.VIA MONTERO-CRISTALMAYU PTE. SN4-VILLA TUNARI"/>
    <m/>
    <m/>
    <m/>
    <m/>
    <n v="0"/>
    <n v="5810680"/>
    <n v="0"/>
    <n v="39861264.799999997"/>
    <s v="NO_CONCILIADO"/>
    <m/>
    <m/>
  </r>
  <r>
    <x v="5"/>
    <m/>
    <x v="5"/>
    <x v="52"/>
    <s v="S10881540001"/>
    <s v="CRV"/>
    <n v="2646367"/>
    <m/>
    <s v="TRANSFERENCIA DEL EXTERIOR SEGUN SWIFT NOS.5183-5182 DE FECHA 03/04/2024 ORDENANTE: EMBASSY OF BOLIVIA SECCIÓN CONSULAR TOKYO-JAPON REF:GESTORIA CONSULAR MARZO 2024 LIB. 00010011102 MIN.REL.EXT.- USD INGRESOS POR GESTORÍA CONSULAR"/>
    <m/>
    <m/>
    <m/>
    <m/>
    <n v="0"/>
    <n v="3730.84"/>
    <n v="0"/>
    <n v="25593.56"/>
    <s v="NO_CONCILIADO"/>
    <m/>
    <m/>
  </r>
  <r>
    <x v="2"/>
    <m/>
    <x v="2"/>
    <x v="53"/>
    <s v="S10881520001"/>
    <s v="NTI"/>
    <n v="18543"/>
    <m/>
    <s v="PAGO A CAF PRÉSTAMO CFA010253 VCTO. 04-04-2024 POR CUENTA DE TGN , NTI. 018543 VALOR 04-04-2024 CAPITAL USD 199.409,09 INTERESES USD 146.968,04 CTA. 5970 CUENTA UNICA DEL TESORO DOLARES AMERICANOS LIB. 00099021001"/>
    <m/>
    <m/>
    <m/>
    <m/>
    <n v="346377.13"/>
    <n v="0"/>
    <n v="2376147.11"/>
    <n v="0"/>
    <s v="NO_CONCILIADO"/>
    <m/>
    <m/>
  </r>
  <r>
    <x v="5"/>
    <m/>
    <x v="5"/>
    <x v="53"/>
    <s v="S10881690001"/>
    <s v="CRV"/>
    <n v="2647632"/>
    <m/>
    <s v="REGULARIZACION DE TRANSFERENCIA DEL EXTERIOR SEGUN SWIFT NO.5045 DE FECHA 04/04/2024 ORDENANTE: CONSULADO DE BOLIVIA EN TACNA PERÚ REF.: RECAUDACION GESTORÍA CONSULAR POR EL MES DE ENERO Y FEBRERO 2024 LIB. 00010011102 MIN.REL.EXT.- USD INGRESOS POR GESTORÍA CONSULAR"/>
    <m/>
    <m/>
    <m/>
    <m/>
    <n v="0"/>
    <n v="1093.02"/>
    <n v="0"/>
    <n v="7498.12"/>
    <s v="NO_CONCILIADO"/>
    <m/>
    <m/>
  </r>
  <r>
    <x v="5"/>
    <m/>
    <x v="5"/>
    <x v="53"/>
    <s v="D00245180010"/>
    <s v="CRV"/>
    <n v="2647630"/>
    <m/>
    <s v="TRANSFERENCIA DEL EXTERIOR SEGUN SWIFT NO.5247 DE FECHA 04/04/2024 ORDENANTE: CONSULADO GENERAL DE BOLIVIA EN LIMA PERÚ REF.: RECAUDACION GESTORÍA CONSULAR POR EL MES DE MARZO 2024 LIB. 00010011102 MIN.REL.EXT.- USD INGRESOS POR GESTORÍA CONSULAR"/>
    <m/>
    <m/>
    <m/>
    <m/>
    <n v="0"/>
    <n v="2986.2"/>
    <n v="0"/>
    <n v="20485.330000000002"/>
    <s v="NO_CONCILIADO"/>
    <m/>
    <m/>
  </r>
  <r>
    <x v="5"/>
    <m/>
    <x v="5"/>
    <x v="53"/>
    <s v="Q19824830002"/>
    <s v="CRV"/>
    <n v="2647628"/>
    <m/>
    <s v="TRANSFERENCIA DEL EXTERIOR SEGUN SWIFT NO.5261 DE FECHA 04/04/2024 ORDENANTE: CONSULADO GENERAL DE BOLIVIA EN MADRID ESPAÑA REF.: RECAUDACION GESTORÍA CONSULAR POR EL MES DE MARZO 2024 LIB. 00010011102 MIN.REL.EXT.- USD INGRESOS POR GESTORÍA CONSULAR"/>
    <m/>
    <m/>
    <m/>
    <m/>
    <n v="0"/>
    <n v="58857"/>
    <n v="0"/>
    <n v="403759.02"/>
    <s v="NO_CONCILIADO"/>
    <m/>
    <m/>
  </r>
  <r>
    <x v="5"/>
    <m/>
    <x v="5"/>
    <x v="53"/>
    <s v="D00245230010"/>
    <s v="CRV"/>
    <n v="2647626"/>
    <m/>
    <s v="REGULARIZACION DE TRANSFERENCIA DEL EXTERIOR SEGUN SWIFT NO.5213 DE FECHA 04/04/2024 ORDENANTE: CONSULADO GENERAL DE BOLIVIA CL/00699066036. REF.: GESTORIA CONSULAR DEL MES DE MARZO DEL 2024 (TRN/20240403-00289638) LIB. 00010011102 MIN.REL.EXT.- USD INGRESOS POR GESTORÍA CONSULAR"/>
    <m/>
    <m/>
    <m/>
    <m/>
    <n v="0"/>
    <n v="35125.75"/>
    <n v="0"/>
    <n v="240962.65"/>
    <s v="NO_CONCILIADO"/>
    <m/>
    <m/>
  </r>
  <r>
    <x v="5"/>
    <m/>
    <x v="5"/>
    <x v="53"/>
    <m/>
    <s v="CRV"/>
    <n v="2648070"/>
    <m/>
    <s v="REGULARIZACION DE TRANSFERENCIA DEL EXTERIOR SEGUN SWIFT NO.5181 DE FECHA 04/04/2024 ORDENANTE: CONSULADO DE BOLIVIA URUGUAY REF:GESTORIA CONSULAR MESES DE FEBRERO Y MARZO 2024 LIB. 00010011102 MIN.REL.EXT.- USD INGRESOS POR GESTORÍA CONSULAR"/>
    <m/>
    <m/>
    <m/>
    <m/>
    <n v="0"/>
    <n v="1310.85"/>
    <n v="0"/>
    <n v="8992.43"/>
    <s v="NO_CONCILIADO"/>
    <m/>
    <m/>
  </r>
  <r>
    <x v="5"/>
    <m/>
    <x v="5"/>
    <x v="53"/>
    <m/>
    <s v="CRV"/>
    <n v="2648207"/>
    <m/>
    <s v="REGULARIZACION DE TRANSFERENCIA DEL EXTERIOR SEGUN SWIFT NO.5153 DE FECHA 04/04/2024 ORDENANTE: CONSULADO GENERAL DE BOLIVIA WASHINGTON - EE.UU. REF:GESTORIA CONSULAR MARZO 2024 LIB. 00010011102 MIN.REL.EXT.- USD INGRESOS POR GESTORÍA CONSULAR"/>
    <m/>
    <m/>
    <m/>
    <m/>
    <n v="0"/>
    <n v="38971.81"/>
    <n v="0"/>
    <n v="267346.62"/>
    <s v="NO_CONCILIADO"/>
    <m/>
    <m/>
  </r>
  <r>
    <x v="5"/>
    <m/>
    <x v="5"/>
    <x v="54"/>
    <m/>
    <s v="CRV"/>
    <n v="2649078"/>
    <m/>
    <s v="REGULARIZACION DE TRANSFERENCIA DEL EXTERIOR SEGUN SWIFT NO.5170 DE FECHA 05/04/2024 ORDENANTE: CONSULADO DE BOLIVIA EN CACERES - BRASIL REF:GESTORIA CONSULAR MARZO 2024 LIB. 00010011102 MIN.REL.EXT.- USD INGRESOS POR GESTORÍA CONSULAR"/>
    <m/>
    <m/>
    <m/>
    <m/>
    <n v="0"/>
    <n v="1388.15"/>
    <n v="0"/>
    <n v="9522.7099999999991"/>
    <s v="NO_CONCILIADO"/>
    <m/>
    <m/>
  </r>
  <r>
    <x v="5"/>
    <m/>
    <x v="5"/>
    <x v="54"/>
    <m/>
    <s v="CRV"/>
    <n v="2649076"/>
    <m/>
    <s v="REGULARIZACION DE TRANSFERENCIA DEL EXTERIOR SEGUN SWIFT NO.5273 DE FECHA 05/04/2024 ORDENANTE: CONSULADO DE BOLIVIA EN SEVILLA BO S N5161018F, REF.: GESTORIA CONSULAR MES DE MARZO DE 2024 (5428696010016433) TRN/20240404-00220609 LIB. 00010011102 MIN.REL.EXT.- USD INGRESOS POR GESTORÍA CONSULAR"/>
    <m/>
    <m/>
    <m/>
    <m/>
    <n v="0"/>
    <n v="8954.58"/>
    <n v="0"/>
    <n v="61428.42"/>
    <s v="NO_CONCILIADO"/>
    <m/>
    <m/>
  </r>
  <r>
    <x v="9"/>
    <m/>
    <x v="9"/>
    <x v="54"/>
    <m/>
    <s v="CRV"/>
    <n v="2649073"/>
    <m/>
    <s v="TRANSFERENCIA RECIBIDA DEL EXTERIOR SEGÚN MENSAJES SWIFT Nos. 5340-5339 (REM.EXT.) DE FECHA 05-04-2024 POR DESEMBOLSO DE BIRF PRÉSTAMO BIRF 8648-BO 48 LIBRETA N° 00291084302 ABC-USD-BM PROY CORREDOR DE INTEGRACION CARRETERAS"/>
    <m/>
    <m/>
    <m/>
    <m/>
    <n v="0"/>
    <n v="897170.63"/>
    <n v="0"/>
    <n v="6154590.5199999996"/>
    <s v="NO_CONCILIADO"/>
    <m/>
    <m/>
  </r>
  <r>
    <x v="5"/>
    <m/>
    <x v="5"/>
    <x v="54"/>
    <m/>
    <s v="CRV"/>
    <n v="2649894"/>
    <m/>
    <s v="TRANSFERENCIA DEL EXTERIOR SEGUN SWIFT NO.5307 DE FECHA 05/04/2024 ORDENANTE: CONSULADO DE BOLIVIA EN PUNO PERU REF.: RECAUDACION GESTORÍA CONSULAR POR EL MES DE MARZO 2024 LIB. 00010011102 MIN.REL.EXT.- USD INGRESOS POR GESTORÍA CONSULAR"/>
    <m/>
    <m/>
    <m/>
    <m/>
    <n v="0"/>
    <n v="1201.1400000000001"/>
    <n v="0"/>
    <n v="8239.82"/>
    <s v="NO_CONCILIADO"/>
    <m/>
    <m/>
  </r>
  <r>
    <x v="5"/>
    <m/>
    <x v="5"/>
    <x v="54"/>
    <m/>
    <s v="CRV"/>
    <n v="2649896"/>
    <m/>
    <s v="TRANSFERENCIA DEL EXTERIOR SEGUN SWIFT NO.5310 DE FECHA 05/04/2024 ORDENANTE: CONSULADO GENERAL DE BOLIVIA EN ARICA CHILE REF.: RECAUDACION GESTORÍA CONSULAR POR EL MES DE MARZO 2024 LIB. 00010011102 MIN.REL.EXT.- USD INGRESOS POR GESTORÍA CONSULAR"/>
    <m/>
    <m/>
    <m/>
    <m/>
    <n v="0"/>
    <n v="6874.73"/>
    <n v="0"/>
    <n v="47160.65"/>
    <s v="NO_CONCILIADO"/>
    <m/>
    <m/>
  </r>
  <r>
    <x v="5"/>
    <m/>
    <x v="5"/>
    <x v="55"/>
    <m/>
    <s v="CRV"/>
    <n v="2651012"/>
    <m/>
    <s v="REGULARIZACION DE TRANSFERENCIA DEL EXTERIOR SEGUN SWIFT NO.5284 DE FECHA 08/04/2024 ORDENANTE: CONSULADO GENERAL DE BOLIVIA EN NEW YORK EEUU REF.: RECAUDACIONES GESTORÍA CONSULAR MARZO 2024 LIB. 00010011102 MIN.REL.EXT.- USD INGRESOS POR GESTORÍA CONSULAR"/>
    <m/>
    <m/>
    <m/>
    <m/>
    <n v="0"/>
    <n v="4077.73"/>
    <n v="0"/>
    <n v="27973.23"/>
    <s v="NO_CONCILIADO"/>
    <m/>
    <m/>
  </r>
  <r>
    <x v="9"/>
    <m/>
    <x v="9"/>
    <x v="55"/>
    <m/>
    <s v="CRV"/>
    <n v="2651639"/>
    <m/>
    <s v="TRANSFERENCIA RECIBIDA DEL EXTERIOR SEGÚN MENSAJES SWIFT Nos. 5411-5416 (REM.EXT.) DE FECHA 08-04-2024 POR DESEMBOLSO DE BIRF PRÉSTAMO BIRF 8648-BO 49 LIBRETA N° 00291084302 ABC-USD-BM PROY CORREDOR DE INTEGRACION CARRETERAS"/>
    <m/>
    <m/>
    <m/>
    <m/>
    <n v="0"/>
    <n v="254654.25"/>
    <n v="0"/>
    <n v="1746928.16"/>
    <s v="NO_CONCILIADO"/>
    <m/>
    <m/>
  </r>
  <r>
    <x v="0"/>
    <m/>
    <x v="0"/>
    <x v="55"/>
    <m/>
    <s v="RVL"/>
    <n v="24569"/>
    <m/>
    <s v="AJUSTE COMPLEMENTARIO POR REVALORIZACION SALDOS DE ACTIVOS DE RESERVA Y OBLIGACIONES MONEDA EXTRANJERA (DOLARES) Saldo MO = -252869540.19 ;Bs/Mo: 6.86000000000 ;Saldo Bs: -1734685045.71"/>
    <m/>
    <m/>
    <m/>
    <m/>
    <n v="0"/>
    <n v="0"/>
    <n v="0.01"/>
    <n v="0"/>
    <s v="NO_CONCILIADO"/>
    <m/>
    <m/>
  </r>
  <r>
    <x v="5"/>
    <m/>
    <x v="5"/>
    <x v="56"/>
    <m/>
    <s v="CRV"/>
    <n v="2652718"/>
    <m/>
    <s v="REGULARIZACION DE TRANSFERENCIA DEL EXTERIOR SEGUN SWIFT NO.5433 DE FECHA 09/04/2024 ORDENANTE: CONSULADO GENERAL DE BOLIVIA EN SAN PABLO BRASIL REF.: RECAUDACION GESTORÍA CONSULAR POR EL MES DE MARZO 2024 LIB. 00010011102 MIN.REL.EXT.- USD INGRESOS POR GESTORÍA CONSULAR"/>
    <m/>
    <m/>
    <m/>
    <m/>
    <n v="0"/>
    <n v="44810"/>
    <n v="0"/>
    <n v="307396.59999999998"/>
    <s v="NO_CONCILIADO"/>
    <m/>
    <m/>
  </r>
  <r>
    <x v="5"/>
    <m/>
    <x v="5"/>
    <x v="56"/>
    <m/>
    <s v="CRV"/>
    <n v="2652885"/>
    <m/>
    <s v="REGULARIZACION DE TRANSFERENCIA DEL EXTERIOR SEGUN SWIFT NO. 5412 DE FECHA 09/04/2024 ORDENANTE: CONSULADO DE BOLIVIA EN SEVILLA - ESPAÑA REF:GESTORIA CONSULAR MARZO 2024 LIB. 00010011102 MIN.REL.EXT.- USD INGRESOS POR GESTORÍA CONSULAR"/>
    <m/>
    <m/>
    <m/>
    <m/>
    <n v="0"/>
    <n v="8731.59"/>
    <n v="0"/>
    <n v="59898.71"/>
    <s v="NO_CONCILIADO"/>
    <m/>
    <m/>
  </r>
  <r>
    <x v="0"/>
    <m/>
    <x v="0"/>
    <x v="56"/>
    <m/>
    <s v="RVL"/>
    <n v="24574"/>
    <m/>
    <s v="AJUSTE COMPLEMENTARIO POR REVALORIZACION SALDOS DE ACTIVOS DE RESERVA Y OBLIGACIONES MONEDA EXTRANJERA (DOLARES) Saldo MO = -251079983.74 ;Bs/Mo: 6.86000000000 ;Saldo Bs: -1722408688.44"/>
    <m/>
    <m/>
    <m/>
    <m/>
    <n v="0"/>
    <n v="0"/>
    <n v="0"/>
    <n v="0.02"/>
    <s v="NO_CONCILIADO"/>
    <m/>
    <m/>
  </r>
  <r>
    <x v="5"/>
    <m/>
    <x v="5"/>
    <x v="57"/>
    <m/>
    <s v="CRV"/>
    <n v="2654081"/>
    <m/>
    <s v="REGULARIZACION DE TRANSFERENCIA DEL EXTERIOR SEGUN SWIFT NO.5484 DE FECHA 10/04/2024 ORDENANTE: EMABAJADA DE BOLIVIA EN BRUSELAS BELGICA REF.: RECAUDACION GESTORÍA CONSULAR POR EL MES DE MARZO 2024 LIB. 00010011102 MIN.REL.EXT.- USD INGRESOS POR GESTORÍA CONSULAR"/>
    <m/>
    <m/>
    <m/>
    <m/>
    <n v="0"/>
    <n v="920"/>
    <n v="0"/>
    <n v="6311.2"/>
    <s v="NO_CONCILIADO"/>
    <m/>
    <m/>
  </r>
  <r>
    <x v="5"/>
    <m/>
    <x v="5"/>
    <x v="57"/>
    <m/>
    <s v="CRV"/>
    <n v="2654083"/>
    <m/>
    <s v="REGULARIZACION DE TRANSFERENCIA DEL EXTERIOR SEGUN SWIFT NO.5482 DE FECHA 10/04/2024 ORDENANTE: SECCIÓN CONSULAR DE LA EMBAJADA DE BOLIVIA EN BRASILIA BRASIL REF.: RECAUDACIONES GESTORÍA CONSULAR MARZO 2024 LIB. 00010011102 MIN.REL.EXT.- USD INGRESOS POR GESTORÍA CONSULAR"/>
    <m/>
    <m/>
    <m/>
    <m/>
    <n v="0"/>
    <n v="1045"/>
    <n v="0"/>
    <n v="7168.7"/>
    <s v="NO_CONCILIADO"/>
    <m/>
    <m/>
  </r>
  <r>
    <x v="1"/>
    <m/>
    <x v="1"/>
    <x v="57"/>
    <m/>
    <s v="CRV"/>
    <n v="2654085"/>
    <m/>
    <s v="REGULARIZACION DE TRANSFERENCIA DEL EXTERIOR SEGUN SWIFT NO.5394 DE FECHA 10/04/2024 ORDENANTE: YPF EXPLORACIÓN +PRODUCCIÓN DE FERMIN PERALTA TORRES DELTA PB, FECHA VALOR 08/04/2024 LIB. 00513012005 YPFB-OPERACIONES EXTRAORDINARIAS USD"/>
    <m/>
    <m/>
    <m/>
    <m/>
    <n v="0"/>
    <n v="60776.800000000003"/>
    <n v="0"/>
    <n v="416928.85"/>
    <s v="NO_CONCILIADO"/>
    <m/>
    <m/>
  </r>
  <r>
    <x v="5"/>
    <m/>
    <x v="5"/>
    <x v="57"/>
    <m/>
    <s v="CRV"/>
    <n v="2655099"/>
    <m/>
    <s v="REGULARIZACION DE TRANSFERENCIA DEL EXTERIOR SEGUN SWIFT NO.5481 DE FECHA 10/04/2024 ORDENANTE: CONSULADO GENERAL DE BOLIVIA EN BUENOS AIRES ARGENTINA REF.: RECAUDACION GESTORÍA CONSULAR POR EL MES DE MARZO 2024 LIB. 00010011102 MIN.REL.EXT.- USD INGRESOS POR GESTORÍA CONSULAR"/>
    <m/>
    <m/>
    <m/>
    <m/>
    <n v="0"/>
    <n v="13398"/>
    <n v="0"/>
    <n v="91910.28"/>
    <s v="NO_CONCILIADO"/>
    <m/>
    <m/>
  </r>
  <r>
    <x v="0"/>
    <m/>
    <x v="0"/>
    <x v="57"/>
    <m/>
    <s v="RVL"/>
    <n v="24578"/>
    <m/>
    <s v="AJUSTE COMPLEMENTARIO POR REVALORIZACION SALDOS DE ACTIVOS DE RESERVA Y OBLIGACIONES MONEDA EXTRANJERA (DOLARES) Saldo MO = -248392920.77 ;Bs/Mo: 6.86000000000 ;Saldo Bs: -1703975436.47"/>
    <m/>
    <m/>
    <m/>
    <m/>
    <n v="0"/>
    <n v="0"/>
    <n v="0"/>
    <n v="0.01"/>
    <s v="NO_CONCILIADO"/>
    <m/>
    <m/>
  </r>
  <r>
    <x v="5"/>
    <m/>
    <x v="5"/>
    <x v="58"/>
    <m/>
    <s v="CRV"/>
    <n v="2655840"/>
    <m/>
    <s v="REGULARIZACION DE TRANSFERENCIA DEL EXTERIOR SEGUN SWIFT NO.5496 Y NO.5495 DE FECHA 11/04/2024 ORDENANTE: VICECONSULADO DE BOLIVIA EN LA MATANZA ARGENTINA REF.: RECAUDACIONES GESTORÍA CONSULAR MARZO 2024 LIB. 00010011102 MIN.REL.EXT.- USD INGRESOS POR GESTORÍA CONSULAR"/>
    <m/>
    <m/>
    <m/>
    <m/>
    <n v="0"/>
    <n v="1315.08"/>
    <n v="0"/>
    <n v="9021.4500000000007"/>
    <s v="NO_CONCILIADO"/>
    <m/>
    <m/>
  </r>
  <r>
    <x v="5"/>
    <m/>
    <x v="5"/>
    <x v="58"/>
    <m/>
    <s v="CRV"/>
    <n v="2655836"/>
    <m/>
    <s v="REGULARIZACION DE TRANSFERENCIA DEL EXTERIOR SEGUN SWIFT NO.5531 DE FECHA 11/04/2024 ORDENANTE: CONSULADO DE BOLIVIA EN IQUIQUE CHILE REF.: RECAUDACIONES GESTORÍA CONSULAR MARZO 2024 LIB. 00010011102 MIN.REL.EXT.- USD INGRESOS POR GESTORÍA CONSULAR"/>
    <m/>
    <m/>
    <m/>
    <m/>
    <n v="0"/>
    <n v="27769"/>
    <n v="0"/>
    <n v="190495.34"/>
    <s v="NO_CONCILIADO"/>
    <m/>
    <m/>
  </r>
  <r>
    <x v="5"/>
    <m/>
    <x v="5"/>
    <x v="58"/>
    <m/>
    <s v="CRV"/>
    <n v="2655838"/>
    <m/>
    <s v="REGULARIZACION DE TRANSFERENCIA DEL EXTERIOR SEGUN SWIFT NO.5540 DE FECHA 11/04/2024 ORDENANTE: CONSULADO DE BOLIVIA EN CALAMA CHILE REF.: RECAUDACIONES GESTORÍA CONSULAR MARZO 2024 LIB. 00010011102 MIN.REL.EXT.- USD INGRESOS POR GESTORÍA CONSULAR"/>
    <m/>
    <m/>
    <m/>
    <m/>
    <n v="0"/>
    <n v="18601"/>
    <n v="0"/>
    <n v="127602.86"/>
    <s v="NO_CONCILIADO"/>
    <m/>
    <m/>
  </r>
  <r>
    <x v="5"/>
    <m/>
    <x v="5"/>
    <x v="58"/>
    <m/>
    <s v="CRV"/>
    <n v="2656575"/>
    <m/>
    <s v="REGULARIZACION DE TRANSFERENCIA DEL EXTERIOR SEGUN SWIFT NO.5513 DE FECHA 11/04/2024 ORDENANTE: EMBAJADA DE BOLIVIA EN ROMA ITALIA REF.: RECAUDACION GESTORÍA CONSULAR POR EL MES DE MARZO 2024 LIB. 00010011102 MIN.REL.EXT.- USD INGRESOS POR GESTORÍA CONSULAR"/>
    <m/>
    <m/>
    <m/>
    <m/>
    <n v="0"/>
    <n v="4152.87"/>
    <n v="0"/>
    <n v="28488.69"/>
    <s v="NO_CONCILIADO"/>
    <m/>
    <m/>
  </r>
  <r>
    <x v="5"/>
    <m/>
    <x v="5"/>
    <x v="58"/>
    <m/>
    <s v="CRV"/>
    <n v="2656581"/>
    <m/>
    <s v="TRANSFERENCIA DEL EXTERIOR SEGUN SWIFT NO.5552 DE FECHA 11/04/2024 ORDENANTE: EMBAJADA DE BOLIVIA EN OTTAWA CANADA REF.: RECAUDACION GESTORÍA CONSULAR POR EL MES DE MARZO 2024 LIB. 00010011102 MIN.REL.EXT.- USD INGRESOS POR GESTORÍA CONSULAR"/>
    <m/>
    <m/>
    <m/>
    <m/>
    <n v="0"/>
    <n v="1694.31"/>
    <n v="0"/>
    <n v="11622.97"/>
    <s v="NO_CONCILIADO"/>
    <m/>
    <m/>
  </r>
  <r>
    <x v="5"/>
    <m/>
    <x v="5"/>
    <x v="58"/>
    <m/>
    <s v="CRV"/>
    <n v="2656579"/>
    <m/>
    <s v="TRANSFERENCIA DEL EXTERIOR SEGUN SWIFT NO.5580 DE FECHA 11/04/2024 ORDENANTE: CONSULADO GENERAL DE BARCELONA ESPAÑA REF.: RECAUDACION GESTORÍA CONSULAR POR EL MES DE MARZO 2024 LIB. 00010011102 MIN.REL.EXT.- USD INGRESOS POR GESTORÍA CONSULAR"/>
    <m/>
    <m/>
    <m/>
    <m/>
    <n v="0"/>
    <n v="62545"/>
    <n v="0"/>
    <n v="429058.7"/>
    <s v="NO_CONCILIADO"/>
    <m/>
    <m/>
  </r>
  <r>
    <x v="5"/>
    <m/>
    <x v="5"/>
    <x v="58"/>
    <m/>
    <s v="CRV"/>
    <n v="2656577"/>
    <m/>
    <s v="REGULARIZACION DE TRANSFERENCIA DEL EXTERIOR SEGUN SWIFT NO.5536 DE FECHA 11/04/2024 ORDENANTE: EMBAJADA DE BOLIVIA EN SUIZA GINEBRA REF.: RECAUDACION GESTORÍA CONSULAR POR EL MES DE MARZO 2024 LIB. 00010011102 MIN.REL.EXT.- USD INGRESOS POR GESTORÍA CONSULAR"/>
    <m/>
    <m/>
    <m/>
    <m/>
    <n v="0"/>
    <n v="5115"/>
    <n v="0"/>
    <n v="35088.9"/>
    <s v="NO_CONCILIADO"/>
    <m/>
    <m/>
  </r>
  <r>
    <x v="5"/>
    <m/>
    <x v="5"/>
    <x v="58"/>
    <m/>
    <s v="CRV"/>
    <n v="2656937"/>
    <m/>
    <s v="REGULARIZACION DE TRANSFERENCIA DEL EXTERIOR SEGUN SWIFT NO. 5220 DE FECHA 11/04/2024 ORDENANTE: VICECONSULADO DE BOLIVIA EN LA PLATA-ARGENTINA REF:GESTORIA CONSULAR MARZO 2024 LIB. 00010011102 MIN.REL.EXT.- USD INGRESOS POR GESTORÍA CONSULAR"/>
    <m/>
    <m/>
    <m/>
    <m/>
    <n v="0"/>
    <n v="1007.7"/>
    <n v="0"/>
    <n v="6912.82"/>
    <s v="NO_CONCILIADO"/>
    <m/>
    <m/>
  </r>
  <r>
    <x v="5"/>
    <m/>
    <x v="5"/>
    <x v="58"/>
    <m/>
    <s v="CRV"/>
    <n v="2656939"/>
    <m/>
    <s v="REGULARIZACION DE TRANSFERENCIA DEL EXTERIOR SEGUN SWIFT NO.5223 DE FECHA 11/04/2024 ORDENANTE: CONSULADO GENERAL DE BOLIVIA EN RIO DE JANEIRO - BRASIL REF:GESTORIA CONSULAR MARZO 2024 LIB. 00010011102 MIN.REL.EXT.- USD INGRESOS POR GESTORÍA CONSULAR"/>
    <m/>
    <m/>
    <m/>
    <m/>
    <n v="0"/>
    <n v="1605"/>
    <n v="0"/>
    <n v="11010.3"/>
    <s v="NO_CONCILIADO"/>
    <m/>
    <m/>
  </r>
  <r>
    <x v="9"/>
    <m/>
    <x v="9"/>
    <x v="59"/>
    <m/>
    <s v="CRV"/>
    <n v="2657763"/>
    <m/>
    <s v="TRANSFERENCIA RECIBIDA DEL EXTERIOR SEGÚN MENSAJES SWIFT Nos. 5670-5668 (REM.EXT.) DE FECHA 12-04-2024 POR DESEMBOLSO DE CAF PRÉSTAMO CFA011691 PROGRAMA DE OBRAS COMPLEMENTARIAS LIBRETA N° 00291024302 ABC-USD-PROY. TUNEL INCAHUASI (CAF 11691)"/>
    <m/>
    <m/>
    <m/>
    <m/>
    <n v="0"/>
    <n v="2000000"/>
    <n v="0"/>
    <n v="13720000"/>
    <s v="NO_CONCILIADO"/>
    <m/>
    <m/>
  </r>
  <r>
    <x v="0"/>
    <m/>
    <x v="0"/>
    <x v="59"/>
    <m/>
    <s v="RVL"/>
    <n v="24587"/>
    <m/>
    <s v="AJUSTE COMPLEMENTARIO POR REVALORIZACION SALDOS DE ACTIVOS DE RESERVA Y OBLIGACIONES MONEDA EXTRANJERA (DOLARES) Saldo MO = -246237579.86 ;Bs/Mo: 6.86000000000 ;Saldo Bs: -1689189797.85"/>
    <m/>
    <m/>
    <m/>
    <m/>
    <n v="0"/>
    <n v="0"/>
    <n v="0.01"/>
    <n v="0"/>
    <s v="NO_CONCILIADO"/>
    <m/>
    <m/>
  </r>
  <r>
    <x v="2"/>
    <m/>
    <x v="2"/>
    <x v="60"/>
    <m/>
    <s v="NTI"/>
    <n v="18636"/>
    <m/>
    <s v="PAGO A BID PRÉSTAMO 4612/BL-BO VCTO. 15-04-2024 POR CUENTA DE TGN , NTI. 018636 VALOR 15-04-2024 INTERESES USD 11.326,27 CTA. 5970 CUENTA UNICA DEL TESORO DOLARES AMERICANOS LIB. 00099021001"/>
    <m/>
    <m/>
    <m/>
    <m/>
    <n v="11326.27"/>
    <n v="0"/>
    <n v="77698.210000000006"/>
    <n v="0"/>
    <s v="NO_CONCILIADO"/>
    <m/>
    <m/>
  </r>
  <r>
    <x v="4"/>
    <m/>
    <x v="4"/>
    <x v="60"/>
    <m/>
    <s v="CRV"/>
    <n v="1992648"/>
    <m/>
    <s v="NUMERO DE LIBRETACUT: 00086051101 OPERACIÓN E46 TRANSFERENCIA DEL SISTEMA FINANCIERO POR CUENTA DE TERCEROS A LA CUT EN DOLARES AMERICANOS CT-042530-0300 LUDWIG PFEIFFER/MMAYA EJE"/>
    <m/>
    <m/>
    <m/>
    <m/>
    <n v="0"/>
    <n v="2427292.37"/>
    <n v="0"/>
    <n v="16651225.66"/>
    <s v="NO_CONCILIADO"/>
    <m/>
    <m/>
  </r>
  <r>
    <x v="2"/>
    <m/>
    <x v="2"/>
    <x v="60"/>
    <m/>
    <s v="NTI"/>
    <n v="18647"/>
    <m/>
    <s v="PAGO A BID PRÉSTAMO 4643/BL-BO VCTO. 15-04-2024 POR CUENTA DE TGN , SEGÚN NOTA MEFP/VTCP/DGCP/UODP/No 114/2024 DEL 11-04-2024, NTI. 018647 VALOR 15-04-2024 INTERESES USD 2.637,31 CTA. 5970 CUENTA UNICA DEL TESORO DOLARES AMERICANOS LIB. 00099021001"/>
    <m/>
    <m/>
    <m/>
    <m/>
    <n v="2637.31"/>
    <n v="0"/>
    <n v="18091.95"/>
    <n v="0"/>
    <s v="NO_CONCILIADO"/>
    <m/>
    <m/>
  </r>
  <r>
    <x v="2"/>
    <m/>
    <x v="2"/>
    <x v="60"/>
    <m/>
    <s v="NTI"/>
    <n v="18649"/>
    <m/>
    <s v="PAGO A BID PRÉSTAMO 4643/BL-BO VCTO. 15-04-2024 POR CUENTA DE TGN SEGÚN NOTA MEFP/VTCP/DGCP/UODP/No 114/2024 DEL 11-04-2024, NTI. 018649 VALOR 15-04-2024 INTERESES USD 302.048,14 CTA. 5970 CUENTA UNICA DEL TESORO DOLARES AMERICANOS LIB. 00099021001"/>
    <m/>
    <m/>
    <m/>
    <m/>
    <n v="302011.43"/>
    <n v="0"/>
    <n v="2071798.41"/>
    <n v="0"/>
    <s v="NO_CONCILIADO"/>
    <m/>
    <m/>
  </r>
  <r>
    <x v="2"/>
    <m/>
    <x v="2"/>
    <x v="60"/>
    <m/>
    <s v="NTI"/>
    <n v="18639"/>
    <m/>
    <s v="PAGO A BID PRÉSTAMO 4647/BL-BO VCTO. 15-04-2024 POR CUENTA DE TGN , NTI. 018639 VALOR 15-04-2024 INTERESES USD 277,76 CTA. 5970 CUENTA UNICA DEL TESORO DOLARES AMERICANOS LIB. 00099021001"/>
    <m/>
    <m/>
    <m/>
    <m/>
    <n v="277.76"/>
    <n v="0"/>
    <n v="1905.43"/>
    <n v="0"/>
    <s v="NO_CONCILIADO"/>
    <m/>
    <m/>
  </r>
  <r>
    <x v="2"/>
    <m/>
    <x v="2"/>
    <x v="60"/>
    <m/>
    <s v="NTI"/>
    <n v="18692"/>
    <m/>
    <s v="PAGO A IDA PRÉSTAMO 6248-BO VCTO. 15-04-2024 POR CUENTA DE TGN , NTI. 018692 VALOR 15-04-2024 INTERESES USD 95.668,35 COMISIONES USD 2.797,39 CTA. 5970 CUENTA UNICA DEL TESORO DOLARES AMERICANOS LIB. 00099021001"/>
    <m/>
    <m/>
    <m/>
    <m/>
    <n v="98465.74"/>
    <n v="0"/>
    <n v="675474.98"/>
    <n v="0"/>
    <s v="NO_CONCILIADO"/>
    <m/>
    <m/>
  </r>
  <r>
    <x v="2"/>
    <m/>
    <x v="2"/>
    <x v="60"/>
    <m/>
    <s v="NTI"/>
    <n v="18738"/>
    <m/>
    <s v="PAGO A BID PRÉSTAMO 3725/BL-BO VCTO. 15-04-2024 POR CUENTA DE TGN , NTI. 018738 VALOR 15-04-2024 INTERESES USD 11.676,78 CTA. 5970 CUENTA UNICA DEL TESORO DOLARES AMERICANOS"/>
    <m/>
    <m/>
    <m/>
    <m/>
    <n v="11676.78"/>
    <n v="0"/>
    <n v="80102.710000000006"/>
    <n v="0"/>
    <s v="NO_CONCILIADO"/>
    <m/>
    <m/>
  </r>
  <r>
    <x v="2"/>
    <m/>
    <x v="2"/>
    <x v="60"/>
    <m/>
    <s v="NTI"/>
    <n v="18737"/>
    <m/>
    <s v="PAGO A BID PRÉSTAMO 3725/BL-BO VCTO. 15-04-2024 POR CUENTA DE TGN, SEGÚN NOTA MEFP/VTCP/DGCP/UODP/No 114/2024 DEL 11-04-2024, NTI. 018737 VALOR 15-04-2024 CAPITAL USD 1.101.524,65 INTERESES USD 999.198,30 CTA. 5970 CUENTA UNICA DEL TESORO DOLARES AMERICANOS LIB. 00099021001"/>
    <m/>
    <m/>
    <m/>
    <m/>
    <n v="2100722.9500000002"/>
    <n v="0"/>
    <n v="14410959.439999999"/>
    <n v="0"/>
    <s v="NO_CONCILIADO"/>
    <m/>
    <m/>
  </r>
  <r>
    <x v="5"/>
    <m/>
    <x v="5"/>
    <x v="60"/>
    <m/>
    <s v="CRV"/>
    <n v="2660207"/>
    <m/>
    <s v="TRANSFERENCIA DEL EXTERIOR SEGUN SWIFT NO.5755 DE FECHA 15/04/2024 ORDENANTE: BOLIVIAN CONSULATE SW1W 9AD, GB. REF.: GESTORIA CONSULAR MARZO 24, FT266878831271 (TRN/20240415-00183123) LIB. 00010011102 MIN.REL.EXT.- USD INGRESOS POR GESTORÍA CONSULAR"/>
    <m/>
    <m/>
    <m/>
    <m/>
    <n v="0"/>
    <n v="5804.33"/>
    <n v="0"/>
    <n v="39817.699999999997"/>
    <s v="NO_CONCILIADO"/>
    <m/>
    <m/>
  </r>
  <r>
    <x v="5"/>
    <m/>
    <x v="5"/>
    <x v="60"/>
    <m/>
    <s v="CRV"/>
    <n v="2660205"/>
    <m/>
    <s v="TRANSFERENCIA DEL EXTERIOR SEGUN SWIFT NO.5758 DE FECHA 15/04/2024 ORDENANTE: CONSULADO DE BOLIVIA EN BILBAO, ES/N5161057D. REF.: GESTORIA CONSULAR MARZO 2024 (C542857OCP41524) TRN/20240415-00228213 LIB. 00010011102 MIN.REL.EXT.- USD INGRESOS POR GESTORÍA CONSULAR"/>
    <m/>
    <m/>
    <m/>
    <m/>
    <n v="0"/>
    <n v="22202.94"/>
    <n v="0"/>
    <n v="152312.17000000001"/>
    <s v="NO_CONCILIADO"/>
    <m/>
    <m/>
  </r>
  <r>
    <x v="0"/>
    <m/>
    <x v="0"/>
    <x v="60"/>
    <m/>
    <s v="RVL"/>
    <n v="24599"/>
    <m/>
    <s v="AJUSTE COMPLEMENTARIO POR REVALORIZACION SALDOS DE ACTIVOS DE RESERVA Y OBLIGACIONES MONEDA EXTRANJERA (DOLARES) Saldo MO = -210458160.49 ;Bs/Mo: 6.86000000000 ;Saldo Bs: -1443742980.93"/>
    <m/>
    <m/>
    <m/>
    <m/>
    <n v="0"/>
    <n v="0"/>
    <n v="0"/>
    <n v="0.03"/>
    <s v="NO_CONCILIADO"/>
    <m/>
    <m/>
  </r>
  <r>
    <x v="5"/>
    <m/>
    <x v="5"/>
    <x v="61"/>
    <m/>
    <s v="CRV"/>
    <n v="2661048"/>
    <m/>
    <s v="REGULARIZACION DE TRANSFERENCIA DEL EXTERIOR SEGUN SWIFT NO.5470 DE FECHA 16/04/2024 ORDENANTE: CONSULADO DE BOLIVIA EN VALENCIA ESPAÑA REF.: RECAUDACION GESTORÍA CONSULAR POR EL MES DE MARZO 2024 LIB. 00010011102 MIN.REL.EXT.- USD INGRESOS POR GESTORÍA CONSULAR"/>
    <m/>
    <m/>
    <m/>
    <m/>
    <n v="0"/>
    <n v="17908.16"/>
    <n v="0"/>
    <n v="122849.98"/>
    <s v="NO_CONCILIADO"/>
    <m/>
    <m/>
  </r>
  <r>
    <x v="5"/>
    <m/>
    <x v="5"/>
    <x v="61"/>
    <m/>
    <s v="CRV"/>
    <n v="2661046"/>
    <m/>
    <s v="REGULARIZACION DE TRANSFERENCIA DEL EXTERIOR SEGUN SWIFT NO.5671 DE FECHA 16/04/2024 ORDENANTE: CONSULADO DE BOLIVIA EN ANTOFAGASTA CHILE REF.: RECAUDACIONES GESTORÍA CONSULAR MARZO 2024 LIB. 00010011102 MIN.REL.EXT.- USD INGRESOS POR GESTORÍA CONSULAR"/>
    <m/>
    <m/>
    <m/>
    <m/>
    <n v="0"/>
    <n v="15433.5"/>
    <n v="0"/>
    <n v="105873.81"/>
    <s v="NO_CONCILIADO"/>
    <m/>
    <m/>
  </r>
  <r>
    <x v="5"/>
    <m/>
    <x v="5"/>
    <x v="61"/>
    <m/>
    <s v="CRV"/>
    <n v="2661050"/>
    <m/>
    <s v="REGULARIZACION DE TRANSFERENCIA DEL EXTERIOR SEGUN SWIFT NO.5676 DE FECHA 16/04/2024 ORDENANTE: EMBAJADA DE BOLIVIA EN QUITO ECUADOR REF.: RECAUDACION GESTORÍA CONSULAR POR EL MES DE MARZO 2023 LIB. 00010011102 MIN.REL.EXT.- USD INGRESOS POR GESTORÍA CONSULAR"/>
    <m/>
    <m/>
    <m/>
    <m/>
    <n v="0"/>
    <n v="2358.69"/>
    <n v="0"/>
    <n v="16180.61"/>
    <s v="NO_CONCILIADO"/>
    <m/>
    <m/>
  </r>
  <r>
    <x v="5"/>
    <m/>
    <x v="5"/>
    <x v="61"/>
    <m/>
    <s v="CRV"/>
    <n v="2661060"/>
    <m/>
    <s v="REGULARIZACION DE TRANSFERENCIA DEL EXTERIOR SEGUN SWIFT NO.5344 DE FECHA 16/04/2024 ORDENANTE: EMBAJADA DE BOLIVIA EN BERLIN ALEMANIA REF.: RECAUDACION GESTORÍA CONSULAR POR EL MES DE MARZO 2024 LIB. 00010011102 MIN.REL.EXT.- USD INGRESOS POR GESTORÍA CONSULAR"/>
    <m/>
    <m/>
    <m/>
    <m/>
    <n v="0"/>
    <n v="2666.21"/>
    <n v="0"/>
    <n v="18290.2"/>
    <s v="NO_CONCILIADO"/>
    <m/>
    <m/>
  </r>
  <r>
    <x v="5"/>
    <m/>
    <x v="5"/>
    <x v="61"/>
    <m/>
    <s v="CRV"/>
    <n v="2661058"/>
    <m/>
    <s v="REGULARIZACION DE TRANSFERENCIA DEL EXTERIOR SEGUN SWIFT NO.5687 DE FECHA 16/04/2024 ORDENANTE: CONSULADO DE BOLIVIA EN MENDOZA, ARGENTINA. REF.: 551931591 (TRN/20240412-00240136) LIB. 00010011102 MIN.REL.EXT.- USD INGRESOS POR GESTORÍA CONSULAR"/>
    <m/>
    <m/>
    <m/>
    <m/>
    <n v="0"/>
    <n v="835"/>
    <n v="0"/>
    <n v="5728.1"/>
    <s v="NO_CONCILIADO"/>
    <m/>
    <m/>
  </r>
  <r>
    <x v="5"/>
    <m/>
    <x v="5"/>
    <x v="61"/>
    <m/>
    <s v="CRV"/>
    <n v="2661056"/>
    <m/>
    <s v="REGULARIZACION DE TRANSFERENCIA DEL EXTERIOR SEGUN SWIFT NO.5648 DE FECHA 16/04/2024 ORDENANTE: CONSULADO DE BOLIVIA EN MURCIA ESPAÑA REF.: RECAUDACION GESTORÍA CONSULAR POR EL MES DE MARZO 2024 LIB. 00010011102 MIN.REL.EXT.- USD INGRESOS POR GESTORÍA CONSULAR"/>
    <m/>
    <m/>
    <m/>
    <m/>
    <n v="0"/>
    <n v="24250.7"/>
    <n v="0"/>
    <n v="166359.79999999999"/>
    <s v="NO_CONCILIADO"/>
    <m/>
    <m/>
  </r>
  <r>
    <x v="5"/>
    <m/>
    <x v="5"/>
    <x v="61"/>
    <m/>
    <s v="CRV"/>
    <n v="2661052"/>
    <m/>
    <s v="REGULARIZACION DE TRANSFERENCIA DEL EXTERIOR SEGUN SWIFT NO.5683 DE FECHA 16/04/2024 ORDENANTE: EMBAJADA DE BOLIVIA EN PARIS FRANCIA REF.: RECAUDACION GESTORÍA CONSULAR POR EL MES DE MARZO 2024 LIB. 00010011102 MIN.REL.EXT.- USD INGRESOS POR GESTORÍA CONSULAR"/>
    <m/>
    <m/>
    <m/>
    <m/>
    <n v="0"/>
    <n v="4185.78"/>
    <n v="0"/>
    <n v="28714.45"/>
    <s v="NO_CONCILIADO"/>
    <m/>
    <m/>
  </r>
  <r>
    <x v="5"/>
    <m/>
    <x v="5"/>
    <x v="61"/>
    <m/>
    <s v="CRV"/>
    <n v="2661054"/>
    <m/>
    <s v="REGULARIZACION DE TRANSFERENCIA DEL EXTERIOR SEGUN SWIFT NO.5623 DE FECHA 16/04/2024 ORDENANTE: EMBAJADA DE BOLIVIA EN MEXICO DF MEXICO REF.: RECAUDACION GESTORÍA CONSULAR POR EL MES DE MARZO 2024 LIB. 00010011102 MIN.REL.EXT.- USD INGRESOS POR GESTORÍA CONSULAR"/>
    <m/>
    <m/>
    <m/>
    <m/>
    <n v="0"/>
    <n v="2347.88"/>
    <n v="0"/>
    <n v="16106.46"/>
    <s v="NO_CONCILIADO"/>
    <m/>
    <m/>
  </r>
  <r>
    <x v="4"/>
    <m/>
    <x v="4"/>
    <x v="61"/>
    <m/>
    <s v="CRV"/>
    <n v="1993272"/>
    <m/>
    <s v="NUMERO DE LIBRETACUT: 00086051101 OPERACIÓN E46 TRANSFERENCIA DEL SISTEMA FINANCIERO POR CUENTA DE TERCEROS A LA CUT EN DOLARES AMERICANOS CT-044825-0300/LUDWIG PFEIFFER/UNICREDIT"/>
    <m/>
    <m/>
    <m/>
    <m/>
    <n v="0"/>
    <n v="1040268.16"/>
    <n v="0"/>
    <n v="7136239.5800000001"/>
    <s v="NO_CONCILIADO"/>
    <m/>
    <m/>
  </r>
  <r>
    <x v="10"/>
    <m/>
    <x v="10"/>
    <x v="61"/>
    <m/>
    <s v="CRV"/>
    <n v="2661803"/>
    <m/>
    <s v="TRANSFERENCIA RECIBIDA DEL EXTERIOR SEGÚN MENSAJES SWIFT Nos. 5855-5854 (REM.EXT.) DE FECHA 16-04-2024 POR DESEMBOLSO DE BID PRÉSTAMO 4633/BL-BO REQ 00007 BO 2024020386 LIBRETA N° 00514014306 ENDE-USD LT SAN IGNACIO DE VELASCO AL SIN-4633/BL-BO"/>
    <m/>
    <m/>
    <m/>
    <m/>
    <n v="0"/>
    <n v="760000"/>
    <n v="0"/>
    <n v="5213600"/>
    <s v="NO_CONCILIADO"/>
    <m/>
    <m/>
  </r>
  <r>
    <x v="10"/>
    <m/>
    <x v="10"/>
    <x v="61"/>
    <m/>
    <s v="COB"/>
    <n v="2661803"/>
    <m/>
    <s v="TRANSFERENCIA RECIBIDA DEL EXTERIOR SEGÚN MENSAJES SWIFT Nos. 5855-5854 (REM.EXT.) DE FECHA 16-04-2024 POR DESEMBOLSO DE BID PRÉSTAMO 4633/BL-BO REQ 00007 BO 2024020386 LIBRETA N° 00514014306 ENDE-USD LT SAN IGNACIO DE VELASCO AL SIN-4633/BL-BO REF.: UTILES DE ESCRITORIO"/>
    <m/>
    <m/>
    <m/>
    <m/>
    <n v="7.29"/>
    <n v="0"/>
    <n v="50.01"/>
    <n v="0"/>
    <s v="NO_CONCILIADO"/>
    <m/>
    <m/>
  </r>
  <r>
    <x v="5"/>
    <m/>
    <x v="5"/>
    <x v="61"/>
    <m/>
    <s v="CRV"/>
    <n v="2661955"/>
    <m/>
    <s v="TRANSFERENCIA DEL EXTERIOR SEGUN SWIFT NO.5835 DE FECHA 16/04/2024 ORDENANTE: CONSULADO DE BOLIVIA EN CORUMBA BRASIL REF.: RECAUDACIONES GESTORÍA CONSULAR MARZO 2024 LIB. 00010011102 MIN.REL.EXT.- USD INGRESOS POR GESTORÍA CONSULAR"/>
    <m/>
    <m/>
    <m/>
    <m/>
    <n v="0"/>
    <n v="3788.53"/>
    <n v="0"/>
    <n v="25989.32"/>
    <s v="NO_CONCILIADO"/>
    <m/>
    <m/>
  </r>
  <r>
    <x v="9"/>
    <m/>
    <x v="9"/>
    <x v="62"/>
    <m/>
    <s v="CRV"/>
    <n v="2663104"/>
    <m/>
    <s v="TRANSFERENCIA RECIBIDA DEL EXTERIOR SEGÚN MENSAJES SWIFT Nos. 5889-5897 (REM.EXT.) DE FECHA 17-04-2024 POR DESEMBOLSO DE BIRF PRÉSTAMO BIRF 8648-BO 50 LIBRETA N° 00291084302 ABC-USD-BM PROY CORREDOR DE INTEGRACION CARRETERAS"/>
    <m/>
    <m/>
    <m/>
    <m/>
    <n v="0"/>
    <n v="927438.09"/>
    <n v="0"/>
    <n v="6362225.2999999998"/>
    <s v="NO_CONCILIADO"/>
    <m/>
    <m/>
  </r>
  <r>
    <x v="11"/>
    <m/>
    <x v="11"/>
    <x v="62"/>
    <m/>
    <s v="COB"/>
    <n v="1090297"/>
    <m/>
    <s v="'COBRO DE'||ÚTILES DE ESCRITORIO POR EL COMPROBANTE NRO.1090296 DE LA FECHA S/G. NOTA CITE RIBB/UAF/SCO N°23/24 (HRE-TSO-544) ENVIADO POR EL REGISTRO INTERNACIONAL BOLIVIANO DE BUQUES. DEBITO DE LA LIBRETA 00020061101MIN.DEF.-RIBB-INGRESOS VARIOS USD, COBRO DE UTILES DE ESCRITORIO"/>
    <m/>
    <m/>
    <m/>
    <m/>
    <n v="7.29"/>
    <n v="0"/>
    <n v="50.01"/>
    <n v="0"/>
    <s v="NO_CONCILIADO"/>
    <m/>
    <m/>
  </r>
  <r>
    <x v="2"/>
    <m/>
    <x v="2"/>
    <x v="63"/>
    <m/>
    <s v="NTI"/>
    <n v="18566"/>
    <m/>
    <s v="PAGO A BID PRÉSTAMO 2908/BL-BO VCTO. 18-04-2024 POR CUENTA DE TGN, SEGÚN NOTA MEFP/VTCP/DGCP/UODP/No 119/2024 DE 15-04-2024, NTI. 018566 VALOR 18-04-2024 CAPITAL USD 721.951,51 INTERESES USD 587.422,03 CTA. 5970 CUENTA UNICA DEL TESORO DOLARES AMERICANOS LIB. 00099021001"/>
    <m/>
    <m/>
    <m/>
    <m/>
    <n v="1309373.54"/>
    <n v="0"/>
    <n v="8982302.4800000004"/>
    <n v="0"/>
    <s v="NO_CONCILIADO"/>
    <m/>
    <m/>
  </r>
  <r>
    <x v="2"/>
    <m/>
    <x v="2"/>
    <x v="63"/>
    <m/>
    <s v="NTI"/>
    <n v="18533"/>
    <m/>
    <s v="PAGO A BID PRÉSTAMO 2908/BL-BO VCTO. 18-04-2024 POR CUENTA DE TGN, SEGÚN NOTA MEFP/VTCP/DGCP/UODP/ No 119/2024 DE 15-04-2024, NTI. 018533 VALOR 18-04-2024 INTERESES USD 10.842,81 CTA. 5970 CUENTA UNICA DEL TESORO DOLARES AMERICANOS LIB. 00099021001"/>
    <m/>
    <m/>
    <m/>
    <m/>
    <n v="10842.81"/>
    <n v="0"/>
    <n v="74381.679999999993"/>
    <n v="0"/>
    <s v="NO_CONCILIADO"/>
    <m/>
    <m/>
  </r>
  <r>
    <x v="12"/>
    <m/>
    <x v="12"/>
    <x v="63"/>
    <m/>
    <s v="CRV"/>
    <n v="2665167"/>
    <m/>
    <s v="TRANSFERENCIA RECIBIDA DEL EXTERIOR SEGÚN MENSAJES SWIFT Nos. 5939-5937 (REM.EXT.) DE FECHA 18-04-2024 POR DESEMBOLSO DE FIDA PRÉSTAMO 2000004132 6,ADVANCE, 01 JAN 2024 - 31 JAN 2024 LIBRETA N° 00047377001 MDRyT - USD - APROCAM - ACCESOS RURAL - FIDA"/>
    <m/>
    <m/>
    <m/>
    <m/>
    <n v="0"/>
    <n v="1100000"/>
    <n v="0"/>
    <n v="7546000"/>
    <s v="NO_CONCILIADO"/>
    <m/>
    <m/>
  </r>
  <r>
    <x v="11"/>
    <m/>
    <x v="11"/>
    <x v="63"/>
    <m/>
    <s v="COB"/>
    <n v="1090434"/>
    <m/>
    <s v="'COBRO DE'||UTILES DE ESCRITORIO POR EL COMPROBANTE NRO.1090433 DE LA FECHA, S/G. NOTA CITE: RIBB-UAF/SCO N°11/24 DE FECHA 5/3/2024 (HRE-TSO-313) ENVIADA POR EL REGISTRO INTERNACIONAL BOLIVIANO DE BUQUES. DEBITO DE LA LIBRETA 00020061101 MIN.DEF.-RIBB-INGRESOS VARIOS USD, COBRO DE UTILES DE ESCRITORIO."/>
    <m/>
    <m/>
    <m/>
    <m/>
    <n v="7.29"/>
    <n v="0"/>
    <n v="50.01"/>
    <n v="0"/>
    <s v="NO_CONCILIADO"/>
    <m/>
    <m/>
  </r>
  <r>
    <x v="0"/>
    <m/>
    <x v="0"/>
    <x v="63"/>
    <m/>
    <s v="RVL"/>
    <n v="24614"/>
    <m/>
    <s v="AJUSTE COMPLEMENTARIO POR REVALORIZACION SALDOS DE ACTIVOS DE RESERVA Y OBLIGACIONES MONEDA EXTRANJERA (DOLARES) Saldo MO = -210279092.74 ;Bs/Mo: 6.86000000000 ;Saldo Bs: -1442514576.19"/>
    <m/>
    <m/>
    <m/>
    <m/>
    <n v="0"/>
    <n v="0"/>
    <n v="0"/>
    <n v="0.01"/>
    <s v="NO_CONCILIADO"/>
    <m/>
    <m/>
  </r>
  <r>
    <x v="0"/>
    <m/>
    <x v="0"/>
    <x v="64"/>
    <m/>
    <s v="RVL"/>
    <n v="24618"/>
    <m/>
    <s v="AJUSTE COMPLEMENTARIO POR REVALORIZACION SALDOS DE ACTIVOS DE RESERVA Y OBLIGACIONES MONEDA EXTRANJERA (DOLARES) Saldo MO = -210337106.90 ;Bs/Mo: 6.86000000000 ;Saldo Bs: -1442912553.34"/>
    <m/>
    <m/>
    <m/>
    <m/>
    <n v="0"/>
    <n v="0"/>
    <n v="0.01"/>
    <n v="0"/>
    <s v="NO_CONCILIADO"/>
    <m/>
    <m/>
  </r>
  <r>
    <x v="2"/>
    <m/>
    <x v="2"/>
    <x v="65"/>
    <m/>
    <s v="NTI"/>
    <n v="18550"/>
    <m/>
    <s v="PAGO A CAF PRÉSTAMO CFA005702 VCTO. 22-04-2024 POR CUENTA DE TGN , NTI. 018550 VALOR 22-04-2024 CAPITAL USD 9.164.110,97 INTERESES USD 3.137.461,69 CTA. 5970 CUENTA UNICA DEL TESORO DOLARES AMERICANOS LIB. 00099021001"/>
    <m/>
    <m/>
    <m/>
    <m/>
    <n v="12301572.66"/>
    <n v="0"/>
    <n v="84388788.450000003"/>
    <n v="0"/>
    <s v="NO_CONCILIADO"/>
    <m/>
    <m/>
  </r>
  <r>
    <x v="2"/>
    <m/>
    <x v="2"/>
    <x v="65"/>
    <m/>
    <s v="NTI"/>
    <n v="18551"/>
    <m/>
    <s v="PAGO A CAF PRÉSTAMO CFA007357 VCTO. 22-04-2024 POR CUENTA DE TGN , NTI. 018551 VALOR 22-04-2024 CAPITAL USD 3.324.662,16 INTERESES USD 1.565.086,38 CTA. 5970 CUENTA UNICA DEL TESORO DOLARES AMERICANOS LIB. 00099021001"/>
    <m/>
    <m/>
    <m/>
    <m/>
    <n v="4889748.54"/>
    <n v="0"/>
    <n v="33543674.98"/>
    <n v="0"/>
    <s v="NO_CONCILIADO"/>
    <m/>
    <m/>
  </r>
  <r>
    <x v="2"/>
    <m/>
    <x v="2"/>
    <x v="65"/>
    <m/>
    <s v="NTI"/>
    <n v="18631"/>
    <m/>
    <s v="PAGO A BID PRÉSTAMO 2822/BL-BO VCTO. 22-04-2024 POR CUENTA DE TGN , NTI. 018631 VALOR 22-04-2024 INTERESES USD 8.759,30 CTA. 5970 CUENTA UNICA DEL TESORO DOLARES AMERICANOS LIB. 00099021001"/>
    <m/>
    <m/>
    <m/>
    <m/>
    <n v="8759.2999999999993"/>
    <n v="0"/>
    <n v="60088.800000000003"/>
    <n v="0"/>
    <s v="NO_CONCILIADO"/>
    <m/>
    <m/>
  </r>
  <r>
    <x v="2"/>
    <m/>
    <x v="2"/>
    <x v="65"/>
    <m/>
    <s v="NTI"/>
    <n v="18630"/>
    <m/>
    <s v="PAGO A BID PRÉSTAMO 2822/BL-BO VCTO. 22-04-2024 POR CUENTA DE TGN , NTI. 018630 VALOR 22-04-2024 CAPITAL USD 588.333,33 INTERESES USD 398.347,71 CTA. 5970 CUENTA UNICA DEL TESORO DOLARES AMERICANOS LIB. 00099021001"/>
    <m/>
    <m/>
    <m/>
    <m/>
    <n v="986681.04"/>
    <n v="0"/>
    <n v="6768631.9299999997"/>
    <n v="0"/>
    <s v="NO_CONCILIADO"/>
    <m/>
    <m/>
  </r>
  <r>
    <x v="2"/>
    <m/>
    <x v="2"/>
    <x v="65"/>
    <m/>
    <s v="NTI"/>
    <n v="18758"/>
    <m/>
    <s v="PAGO A FONPLATA PRÉSTAMO BOL 27/2016 VCTO. 22-04-2024 POR CUENTA DE TGN , NTI. 018758 VALOR 22-04-2024 CAPITAL USD 956.049,25 INTERESES USD 654.406,00 COMISIONES USD 72.615,69 CTA. 5970 CUENTA UNICA DEL TESORO DOLARES AMERICANOS LIB. 00099021001"/>
    <m/>
    <m/>
    <m/>
    <m/>
    <n v="1683070.94"/>
    <n v="0"/>
    <n v="11545866.65"/>
    <n v="0"/>
    <s v="NO_CONCILIADO"/>
    <m/>
    <m/>
  </r>
  <r>
    <x v="0"/>
    <m/>
    <x v="0"/>
    <x v="65"/>
    <m/>
    <s v="RVL"/>
    <n v="24631"/>
    <m/>
    <s v="AJUSTE COMPLEMENTARIO POR REVALORIZACION SALDOS DE ACTIVOS DE RESERVA Y OBLIGACIONES MONEDA EXTRANJERA (DOLARES) Saldo MO = -190547013.05 ;Bs/Mo: 6.86000000000 ;Saldo Bs: -1307152509.54"/>
    <m/>
    <m/>
    <m/>
    <m/>
    <n v="0"/>
    <n v="0"/>
    <n v="0.02"/>
    <n v="0"/>
    <s v="NO_CONCILIADO"/>
    <m/>
    <m/>
  </r>
  <r>
    <x v="2"/>
    <m/>
    <x v="2"/>
    <x v="66"/>
    <m/>
    <s v="NTI"/>
    <n v="18765"/>
    <m/>
    <s v="PAGO A FONPLATA PRÉSTAMO BOL 29/2017 VCTO. 23-04-2024 POR CUENTA DE TGN , NTI. 018765 VALOR 23-04-2024 CAPITAL USD 520.555,55 INTERESES USD 271.095,53 CTA. 5970 CUENTA UNICA DEL TESORO DOLARES AMERICANOS LIB. 00099021001"/>
    <m/>
    <m/>
    <m/>
    <m/>
    <n v="791651.08"/>
    <n v="0"/>
    <n v="5430726.4100000001"/>
    <n v="0"/>
    <s v="NO_CONCILIADO"/>
    <m/>
    <m/>
  </r>
  <r>
    <x v="11"/>
    <m/>
    <x v="11"/>
    <x v="66"/>
    <m/>
    <s v="COB"/>
    <n v="1090877"/>
    <m/>
    <s v="'COBRO DE'||UTILES DE ESCRITORIO POR EL COMPROBANTE NRO.1090873 DE LA FECHA, S/G. NOTA CITE: RIBB-UAF/SCO N°11/24 DE FECHA 5/3/2024 (HRE-TSO-313) ENVIADA POR EL REGISTRO INTERNACIONAL BOLIVIANO DE BUQUES. DEBITO DE LA LIBRETA 00020061101 MIN.DEF.-RIBB-INGRESOS VARIOS USD, COBRO DE UTILES DE ESCRITORIO."/>
    <m/>
    <m/>
    <m/>
    <m/>
    <n v="7.29"/>
    <n v="0"/>
    <n v="50.01"/>
    <n v="0"/>
    <s v="NO_CONCILIADO"/>
    <m/>
    <m/>
  </r>
  <r>
    <x v="0"/>
    <m/>
    <x v="0"/>
    <x v="66"/>
    <m/>
    <s v="RVL"/>
    <n v="24636"/>
    <m/>
    <s v="AJUSTE COMPLEMENTARIO POR REVALORIZACION SALDOS DE ACTIVOS DE RESERVA Y OBLIGACIONES MONEDA EXTRANJERA (DOLARES) Saldo MO = -190547782.44 ;Bs/Mo: 6.86000000000 ;Saldo Bs: -1307157787.53"/>
    <m/>
    <m/>
    <m/>
    <m/>
    <n v="0"/>
    <n v="0"/>
    <n v="0"/>
    <n v="0.01"/>
    <s v="NO_CONCILIADO"/>
    <m/>
    <m/>
  </r>
  <r>
    <x v="2"/>
    <m/>
    <x v="2"/>
    <x v="67"/>
    <m/>
    <s v="NTI"/>
    <n v="18546"/>
    <m/>
    <s v="PAGO A CAF PRÉSTAMO CFA010968 VCTO. 24-04-2024 POR CUENTA DE TGN , NTI. 018546 VALOR 24-04-2024 INTERESES USD 3.862.164,17 CTA. 5970 CUENTA UNICA DEL TESORO DOLARES AMERICANOS LIB. 00099021001"/>
    <m/>
    <m/>
    <m/>
    <m/>
    <n v="3862164.17"/>
    <n v="0"/>
    <n v="26494446.210000001"/>
    <n v="0"/>
    <s v="NO_CONCILIADO"/>
    <m/>
    <m/>
  </r>
  <r>
    <x v="2"/>
    <m/>
    <x v="2"/>
    <x v="67"/>
    <m/>
    <s v="NTI"/>
    <n v="18545"/>
    <m/>
    <s v="PAGO A CAF PRÉSTAMO CFA009609 VCTO. 24-04-2024 POR CUENTA DE TGN , NTI. 018545 VALOR 24-04-2024 CAPITAL USD 364.392,78 INTERESES USD 141.660,64 COMISIONES USD 24.362,39 CTA. 5970 CUENTA UNICA DEL TESORO DOLARES AMERICANOS LIB. 00099021001"/>
    <m/>
    <m/>
    <m/>
    <m/>
    <n v="530415.81000000006"/>
    <n v="0"/>
    <n v="3638652.46"/>
    <n v="0"/>
    <s v="NO_CONCILIADO"/>
    <m/>
    <m/>
  </r>
  <r>
    <x v="2"/>
    <m/>
    <x v="2"/>
    <x v="67"/>
    <m/>
    <s v="NTI"/>
    <n v="18585"/>
    <m/>
    <s v="PAGO A FND PRÉSTAMO NDF 291 VCTO. 24-04-2024 POR CUENTA DE TGN , NTI. 018585 VALOR 24-04-2024 CAPITAL USD 69.718,23 INTERESES USD 7.258,89 CTA. 5970 CUENTA UNICA DEL TESORO DOLARES AMERICANOS LIB. 00099021001"/>
    <m/>
    <m/>
    <m/>
    <m/>
    <n v="76977.119999999995"/>
    <n v="0"/>
    <n v="528063.04"/>
    <n v="0"/>
    <s v="NO_CONCILIADO"/>
    <m/>
    <m/>
  </r>
  <r>
    <x v="2"/>
    <m/>
    <x v="2"/>
    <x v="67"/>
    <m/>
    <s v="NTI"/>
    <n v="18607"/>
    <m/>
    <s v="PAGO A FND PRÉSTAMO NDF-320 VCTO. 24-04-2024 POR CUENTA DE TGN , NTI. 018607 VALOR 24-04-2024 CAPITAL USD 35.452,74 INTERESES USD 3.822,75 CTA. 5970 CUENTA UNICA DEL TESORO DOLARES AMERICANOS LIB. 00099021001"/>
    <m/>
    <m/>
    <m/>
    <m/>
    <n v="39275.49"/>
    <n v="0"/>
    <n v="269429.86"/>
    <n v="0"/>
    <s v="NO_CONCILIADO"/>
    <m/>
    <m/>
  </r>
  <r>
    <x v="2"/>
    <m/>
    <x v="2"/>
    <x v="67"/>
    <m/>
    <s v="NTI"/>
    <n v="18604"/>
    <m/>
    <s v="PAGO A FND PRÉSTAMO NDF-322 VCTO. 24-04-2024 POR CUENTA DE TGN , NTI. 018604 VALOR 24-04-2024 CAPITAL USD 130.373,62 INTERESES USD 14.058,25 CTA. 5970 CUENTA UNICA DEL TESORO DOLARES AMERICANOS LIB. 00099021001"/>
    <m/>
    <m/>
    <m/>
    <m/>
    <n v="144431.87"/>
    <n v="0"/>
    <n v="990802.63"/>
    <n v="0"/>
    <s v="NO_CONCILIADO"/>
    <m/>
    <m/>
  </r>
  <r>
    <x v="2"/>
    <m/>
    <x v="2"/>
    <x v="67"/>
    <m/>
    <s v="NTI"/>
    <n v="18588"/>
    <m/>
    <s v="PAGO A FND PRÉSTAMO NFD - 45 VCTO. 24-04-2024 POR CUENTA DE TGN , NTI. 018588 VALOR 24-04-2024 CAPITAL EUR 96.216,93 INTERESES EUR 5.412,20 CTA. 5970 CUENTA UNICA DEL TESORO DOLARES AMERICANOS LIB. 00099021001"/>
    <m/>
    <m/>
    <m/>
    <m/>
    <n v="108803.61"/>
    <n v="0"/>
    <n v="746392.76"/>
    <n v="0"/>
    <s v="NO_CONCILIADO"/>
    <m/>
    <m/>
  </r>
  <r>
    <x v="2"/>
    <m/>
    <x v="2"/>
    <x v="67"/>
    <m/>
    <s v="NTI"/>
    <n v="18590"/>
    <m/>
    <s v="PAGO A FND PRÉSTAMO NDF-157 VCTO. 24-04-2024 POR CUENTA DE TGN , NTI. 018590 VALOR 24-04-2024 CAPITAL USD 132.331,03 INTERESES USD 10.832,74 CTA. 5970 CUENTA UNICA DEL TESORO DOLARES AMERICANOS LIB. 00099021001"/>
    <m/>
    <m/>
    <m/>
    <m/>
    <n v="143163.76999999999"/>
    <n v="0"/>
    <n v="982103.46"/>
    <n v="0"/>
    <s v="NO_CONCILIADO"/>
    <m/>
    <m/>
  </r>
  <r>
    <x v="2"/>
    <m/>
    <x v="2"/>
    <x v="67"/>
    <m/>
    <s v="NTI"/>
    <n v="18623"/>
    <m/>
    <s v="PAGO A FND PRÉSTAMO NDF-160 VCTO. 24-04-2024 POR CUENTA DE TGN , NTI. 018623 VALOR 24-04-2024 CAPITAL USD 133.259,15 INTERESES USD 10.414,47 CTA. 5970 CUENTA UNICA DEL TESORO DOLARES AMERICANOS LIB. 00099021001"/>
    <m/>
    <m/>
    <m/>
    <m/>
    <n v="143673.62"/>
    <n v="0"/>
    <n v="985601.03"/>
    <n v="0"/>
    <s v="NO_CONCILIADO"/>
    <m/>
    <m/>
  </r>
  <r>
    <x v="2"/>
    <m/>
    <x v="2"/>
    <x v="67"/>
    <m/>
    <s v="NTI"/>
    <n v="18586"/>
    <m/>
    <s v="PAGO A FND PRÉSTAMO NDF 367 VCTO. 24-04-2024 POR CUENTA DE TGN , NTI. 018586 VALOR 24-04-2024 CAPITAL EUR 49.226,27 INTERESES EUR 6.830,14 CTA. 5970 CUENTA UNICA DEL TESORO DOLARES AMERICANOS LIB. 00099021001"/>
    <m/>
    <m/>
    <m/>
    <m/>
    <n v="60013.7"/>
    <n v="0"/>
    <n v="411693.98"/>
    <n v="0"/>
    <s v="NO_CONCILIADO"/>
    <m/>
    <m/>
  </r>
  <r>
    <x v="2"/>
    <m/>
    <x v="2"/>
    <x v="67"/>
    <m/>
    <s v="NTI"/>
    <n v="18589"/>
    <m/>
    <s v="PAGO A FND PRÉSTAMO NDF-358 VCTO. 24-04-2024 POR CUENTA DE TGN , NTI. 018589 VALOR 24-04-2024 CAPITAL EUR 95.690,58 INTERESES EUR 13.635,91 CTA. 5970 CUENTA UNICA DEL TESORO DOLARES AMERICANOS LIB. 00099021001"/>
    <m/>
    <m/>
    <m/>
    <m/>
    <n v="117044.37"/>
    <n v="0"/>
    <n v="802924.38"/>
    <n v="0"/>
    <s v="NO_CONCILIADO"/>
    <m/>
    <m/>
  </r>
  <r>
    <x v="0"/>
    <m/>
    <x v="0"/>
    <x v="67"/>
    <m/>
    <s v="CRV"/>
    <n v="2671809"/>
    <m/>
    <s v="REGULARIZACION DE TRANSFERENCIA DEL EXTERIOR SEGUN SWIFT NO.5820 DE FECHA 24/04/2024 ORDENANTE: PERMANENT COURT OF ARBITRATION (GRAVENHAGE) REF.: CASO CPA NO. 2020-47 LIB. 00099021001 TGN-RECURSOS ORDINARIOS-DOLARES AMERICANOS (5970)"/>
    <m/>
    <m/>
    <m/>
    <m/>
    <n v="0"/>
    <n v="24064.720000000001"/>
    <n v="0"/>
    <n v="165083.98000000001"/>
    <s v="NO_CONCILIADO"/>
    <m/>
    <m/>
  </r>
  <r>
    <x v="5"/>
    <m/>
    <x v="5"/>
    <x v="67"/>
    <m/>
    <s v="CRV"/>
    <n v="20684"/>
    <m/>
    <s v="DEVOLUCION DE FONDOS DE SOLICITUD 050510-20684 DE MIN. DE RELACIONES EXTERIORES DE 24/04/2024 REF.: ENVIO DE GASTOS DE FUNCIONAMIENTO Y REMESA ADICIONAL A LA EMBJADA DE CUBA REGISTRADA EN CUENTAS POR PAGAR, A SOLICITUD DEL T.G.N. LIB. 00099021001 TGN-RECURSOS ORDINARIOS-DOLARES AMERICANOS (5970)"/>
    <m/>
    <m/>
    <m/>
    <m/>
    <n v="0"/>
    <n v="17236.21"/>
    <n v="0"/>
    <n v="118240.4"/>
    <s v="NO_CONCILIADO"/>
    <m/>
    <m/>
  </r>
  <r>
    <x v="1"/>
    <m/>
    <x v="1"/>
    <x v="68"/>
    <m/>
    <s v="CRV"/>
    <n v="1091121"/>
    <m/>
    <s v="||TRANSFERENCIA DE FONDOS S/G.CITE: MEFP/VTCP/DGPOT/UPCFTGN/N°370/2024 ENVIADA POR EL MINISTERIO DE ECONOMIA Y FINANZAS PUBLICAS. (HRE-TSO-604). DE LA FECHA. ABONO A LA LIBRETA 00513012005 YPFB-OPERACIONES EXTRAORDINARIAS USD."/>
    <m/>
    <m/>
    <m/>
    <m/>
    <n v="0"/>
    <n v="57789554"/>
    <n v="0"/>
    <n v="396436340.44"/>
    <s v="NO_CONCILIADO"/>
    <m/>
    <m/>
  </r>
  <r>
    <x v="0"/>
    <m/>
    <x v="0"/>
    <x v="69"/>
    <m/>
    <s v="RVL"/>
    <n v="24649"/>
    <m/>
    <s v="AJUSTE COMPLEMENTARIO POR REVALORIZACION SALDOS DE ACTIVOS DE RESERVA Y OBLIGACIONES MONEDA EXTRANJERA (DOLARES) Saldo MO = -242370679.28 ;Bs/Mo: 6.86000000000 ;Saldo Bs: -1662662859.87"/>
    <m/>
    <m/>
    <m/>
    <m/>
    <n v="0"/>
    <n v="0"/>
    <n v="0.01"/>
    <n v="0"/>
    <s v="NO_CONCILIADO"/>
    <m/>
    <m/>
  </r>
  <r>
    <x v="2"/>
    <m/>
    <x v="2"/>
    <x v="70"/>
    <m/>
    <s v="NTI"/>
    <n v="18547"/>
    <m/>
    <s v="PAGO A CAF PRÉSTAMO CFA010546 VCTO. 29-04-2024 POR CUENTA DE TGN , NTI. 018547 VALOR 29-04-2024 CAPITAL USD 3.850.000,00 INTERESES USD 2.915.206,13 CTA. 5970 CUENTA UNICA DEL TESORO DOLARES AMERICANOS LIB. 00099021001"/>
    <m/>
    <m/>
    <m/>
    <m/>
    <n v="6765157.5199999996"/>
    <n v="0"/>
    <n v="46408980.590000004"/>
    <n v="0"/>
    <s v="NO_CONCILIADO"/>
    <m/>
    <m/>
  </r>
  <r>
    <x v="5"/>
    <m/>
    <x v="5"/>
    <x v="70"/>
    <m/>
    <s v="CRV"/>
    <n v="2677141"/>
    <m/>
    <s v="REGULARIZACION DE TRANSFERENCIA DEL EXTERIOR SEGUN SWIFT NO.6443 DE FECHA 29/04/2024 ORDENANTE: ONSULADO CGENERAL DE BOLIVIA EN LOS ANGELES EEUU REF.: RECAUDACIONES GESTORÍA CONSULAR MARZO 2024 LIB. 00010011102 MIN.REL.EXT.- USD INGRESOS POR GESTORÍA CONSULAR"/>
    <m/>
    <m/>
    <m/>
    <m/>
    <n v="0"/>
    <n v="3920.37"/>
    <n v="0"/>
    <n v="26893.74"/>
    <s v="NO_CONCILIADO"/>
    <m/>
    <m/>
  </r>
  <r>
    <x v="0"/>
    <m/>
    <x v="0"/>
    <x v="70"/>
    <m/>
    <s v="RVL"/>
    <n v="24663"/>
    <m/>
    <s v="AJUSTE COMPLEMENTARIO POR REVALORIZACION SALDOS DE ACTIVOS DE RESERVA Y OBLIGACIONES MONEDA EXTRANJERA (DOLARES) Saldo MO = -177952220.30 ;Bs/Mo: 6.86000000000 ;Saldo Bs: -1220752231.27"/>
    <m/>
    <m/>
    <m/>
    <m/>
    <n v="0"/>
    <n v="0"/>
    <n v="0.01"/>
    <n v="0"/>
    <s v="NO_CONCILIADO"/>
    <m/>
    <m/>
  </r>
  <r>
    <x v="9"/>
    <m/>
    <x v="9"/>
    <x v="71"/>
    <m/>
    <s v="CRV"/>
    <n v="2678565"/>
    <m/>
    <s v="TRANSFERENCIA RECIBIDA DEL EXTERIOR SEGÚN MENSAJES SWIFT Nos. 6605-6604 (REM.EXT.) DE FECHA 30-04-2024 POR DESEMBOLSO DE BID PRÉSTAMO 3385/BL-BO REQ 00035 BO 2024025482 LIBRETA N° 00291014352 ABC-US-BID 3385/BL-BO PROG.INFRAEST. VIAL APOYO GESTION RVF"/>
    <m/>
    <m/>
    <m/>
    <m/>
    <n v="0"/>
    <n v="5050078.2300000004"/>
    <n v="0"/>
    <n v="34643536.659999996"/>
    <s v="NO_CONCILIADO"/>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n v="8"/>
    <x v="0"/>
    <x v="0"/>
    <n v="9"/>
    <s v="00047087002"/>
    <s v="De: 00099021001 A:00047087002 Transferencia de recursos a solicitud del Servicio Nacional de Sanidad Agropecuaria e Inocuidad Alimentaria dependiente del Ministerio de Desarrollo Rural y Tierras mediante nota CITE: SENASAG/UEP-BID Nº01/2024"/>
    <m/>
    <m/>
    <m/>
    <m/>
    <m/>
    <m/>
    <n v="0"/>
    <n v="2247474.4300000002"/>
    <n v="2247474.4300000002"/>
  </r>
  <r>
    <x v="1"/>
    <n v="1"/>
    <x v="1"/>
    <x v="1"/>
    <n v="11"/>
    <s v="00590012001"/>
    <s v="De: 00099021001 A:00590012001 Transferencia de recursos a solicitud de la Empresa Pública Quipus dependiente del Ministerio de Desarrollo Productivo y Economía Plural mediante nota CITE: CAR/QUIPUS/GG/GAF/JDF Nº 0002/2024, Informe INF/QUIPU"/>
    <m/>
    <m/>
    <m/>
    <m/>
    <m/>
    <m/>
    <n v="0"/>
    <n v="40241.86"/>
    <n v="40241.86"/>
  </r>
  <r>
    <x v="2"/>
    <n v="5"/>
    <x v="2"/>
    <x v="1"/>
    <n v="13"/>
    <s v="00046057007"/>
    <s v="De: 00099021001 A:00046057007 Transferencia a solicitud del Programa Mejoramiento del Acceso a Servicios Hospitalarios en Bolivia del Ministerio de Salud y Deportes mediante nota CITE: MSyD/DGP/UGESPRO/PGBID2822/CE/9/2024 (operación bimonet"/>
    <m/>
    <m/>
    <m/>
    <m/>
    <m/>
    <m/>
    <n v="0"/>
    <n v="686000"/>
    <n v="686000"/>
  </r>
  <r>
    <x v="2"/>
    <n v="5"/>
    <x v="2"/>
    <x v="2"/>
    <n v="32"/>
    <s v="00046057006"/>
    <s v="De: 00099021001 A:00046057006 Transferencia a solicitud del Ministerio de Salud y Deportes mediante nota CITE: MSyD/DGP/UGESPRO/ PGBID2822/CE/12/2024 (operación bimonetaria), para el pago a la empresa PricewaterhouseCoopers por el servicio"/>
    <m/>
    <m/>
    <m/>
    <m/>
    <m/>
    <m/>
    <n v="0"/>
    <n v="71006.490000000005"/>
    <n v="71006.490000000005"/>
  </r>
  <r>
    <x v="3"/>
    <n v="1"/>
    <x v="3"/>
    <x v="3"/>
    <n v="116"/>
    <s v="00291012009"/>
    <s v="De: 00291012009 A:00099021001 De: 00291012009 A:00099021001 Transferencia que realizamos a solicitud de la Dirección General de Crédito Público mediante nota CITE: MEFP/VTCP/DGCP/UODP/Nº073/2023 en cumplimiento a lo establecido en el parágr"/>
    <m/>
    <m/>
    <m/>
    <m/>
    <m/>
    <m/>
    <n v="1993353.21"/>
    <n v="0"/>
    <n v="1993353.21"/>
  </r>
  <r>
    <x v="4"/>
    <n v="1"/>
    <x v="4"/>
    <x v="3"/>
    <n v="117"/>
    <s v="00086011101"/>
    <s v="De: 00086011101 A:00099021001 De: 00086011101 A:00099021001 Transferencia que realizamos a solicitud de la Dirección General de Crédito Público mediante nota CITE: MEFP/VTCP/DGCP/UODP/Nº073/2023 en cumplimiento a lo establecido en el parág"/>
    <m/>
    <m/>
    <m/>
    <m/>
    <m/>
    <m/>
    <n v="14815.75"/>
    <n v="0"/>
    <n v="14815.75"/>
  </r>
  <r>
    <x v="5"/>
    <n v="1"/>
    <x v="5"/>
    <x v="4"/>
    <n v="303"/>
    <s v="00099014102"/>
    <s v="De: 00287102001 A:00099014102 Transferencia a solicitud del Fondo Nacional de Inversión Productiva y Social mediante nota CITE: CAR/FPS/GFA-UFI N° 0031/2024 y la Nota Interna CITE: MEFP/VTCP/DGPOT/UAIS/N° 034/2024 de la Unidad de Administra"/>
    <m/>
    <m/>
    <m/>
    <m/>
    <m/>
    <m/>
    <n v="0"/>
    <n v="1454.65"/>
    <n v="1454.65"/>
  </r>
  <r>
    <x v="6"/>
    <n v="2"/>
    <x v="5"/>
    <x v="4"/>
    <n v="304"/>
    <s v="00099021001"/>
    <s v="De: 00099021001 A:00078034201 Transferencia de recursos a solicitud de la Unidad de Administración e Información Salarial mediante nota CITE: MEFP/VTCP/DGPOT/UAIS/No. 043/2024 y la nota interna CITE: MEFP/VPCF/DGCF/UCI/N° 039/2024 de la Dir"/>
    <m/>
    <m/>
    <m/>
    <m/>
    <m/>
    <m/>
    <n v="309.39999999999998"/>
    <n v="0"/>
    <n v="309.39999999999998"/>
  </r>
  <r>
    <x v="3"/>
    <n v="1"/>
    <x v="3"/>
    <x v="5"/>
    <n v="306"/>
    <s v="00291012009"/>
    <s v="De: 00291012009 A:00099021001 Transferencia a solicitud de la Dirección General de Crédito Público mediante nota CITE: MEFP/VTCP/DGCP/UODP/Nº031/2024 en cumplimiento a lo establecido en el parágrafo III de la Disposición Adicional Primera d"/>
    <m/>
    <m/>
    <m/>
    <m/>
    <m/>
    <m/>
    <n v="27241.4"/>
    <n v="0"/>
    <n v="27241.4"/>
  </r>
  <r>
    <x v="7"/>
    <n v="1"/>
    <x v="6"/>
    <x v="5"/>
    <n v="307"/>
    <s v="00253014211"/>
    <s v="De: 00253014211 A:00099021001 Transferencia a solicitud de la Dirección General de Crédito Público mediante nota CITE: MEFP/VTCP/DGCP/UODP/Nº031/2024 en cumplimiento a lo establecido en el parágrafo III de la Disposición Adicional Primera d"/>
    <m/>
    <m/>
    <m/>
    <m/>
    <m/>
    <m/>
    <n v="190771.94"/>
    <n v="0"/>
    <n v="190771.94"/>
  </r>
  <r>
    <x v="8"/>
    <n v="1"/>
    <x v="7"/>
    <x v="6"/>
    <n v="330"/>
    <s v="00283014101"/>
    <s v="De: 00283014101 A:00099021001 Transferencia a solicitud de la Aduana Nacional mediante nota CITE: AN/GNAF/N/DF/148/2024 INFORME AN/GNAF/DF/I/33/2024 para la devolución de recursos a la libreta 00099021001 TGN RECURSOS ORDINARIOS por los pag"/>
    <m/>
    <m/>
    <m/>
    <m/>
    <m/>
    <m/>
    <n v="149134.20000000001"/>
    <n v="0"/>
    <n v="149134.20000000001"/>
  </r>
  <r>
    <x v="6"/>
    <n v="2"/>
    <x v="5"/>
    <x v="6"/>
    <n v="330"/>
    <s v="00099021001"/>
    <s v="De: 00283014101 A:00099021001 Transferencia a solicitud de la Aduana Nacional mediante nota CITE: AN/GNAF/N/DF/148/2024 INFORME AN/GNAF/DF/I/33/2024 para la devolución de recursos a la libreta 00099021001 TGN RECURSOS ORDINARIOS por los pag"/>
    <m/>
    <m/>
    <m/>
    <m/>
    <m/>
    <m/>
    <n v="0"/>
    <n v="149134.20000000001"/>
    <n v="149134.20000000001"/>
  </r>
  <r>
    <x v="6"/>
    <n v="2"/>
    <x v="5"/>
    <x v="7"/>
    <n v="431"/>
    <s v="00099021001"/>
    <s v="De: 00099021001 A:00081014202 Transferencia a solicitud del Ministerio de Obras Públicas, Servicio y Vivienda mediante nota CITE: MOPSV/DGAA/ N°0026/2024, en el marco del Parágrafo II, Articulo 2 de la Ley N°1099 de 17 de diciembre de 2018,"/>
    <m/>
    <m/>
    <m/>
    <m/>
    <m/>
    <m/>
    <n v="27000"/>
    <n v="0"/>
    <n v="27000"/>
  </r>
  <r>
    <x v="9"/>
    <n v="2"/>
    <x v="8"/>
    <x v="8"/>
    <n v="446"/>
    <s v="00020024201"/>
    <s v="De: 00020024201 A:00046024204 Transferencia de recursos a solicitud del Comando en Jefe de las Fuerzas Armadas del Estado mediante nota CITE: DGAF. UF. Sec. Tesorería N° 020/24, Informe Técnico SEC. TESORERÍA N° 001/2024 para la devolución"/>
    <m/>
    <m/>
    <m/>
    <m/>
    <m/>
    <m/>
    <n v="2794"/>
    <n v="0"/>
    <n v="2794"/>
  </r>
  <r>
    <x v="4"/>
    <n v="5"/>
    <x v="4"/>
    <x v="9"/>
    <n v="565"/>
    <s v="00086057003"/>
    <s v="De: 00099021001 A:00086057003 Transferencia de recursos a solicitud del Programa de Agua y Alcantarillado Periurbano dependiente del Ministerio de Medio Ambiente y Agua mediante nota CITE: UCPPAAP-CAF-0146-CAR/24 (operación bimonetaria), pa"/>
    <m/>
    <m/>
    <m/>
    <m/>
    <m/>
    <m/>
    <n v="0"/>
    <n v="12348000"/>
    <n v="12348000"/>
  </r>
  <r>
    <x v="10"/>
    <n v="4"/>
    <x v="9"/>
    <x v="10"/>
    <n v="638"/>
    <s v="00206044301"/>
    <s v="De: 00099021001 A:00206044301 Transferencia de recursos a solicitud del Instituto Nacional de Estadística mediante nota CITE: INE-DGE-JNAP-CPV Nº 0859/2024 (operación bimonetaria), para el Programa de Censo de Población y Vivienda (TC 6,86"/>
    <m/>
    <m/>
    <m/>
    <m/>
    <m/>
    <m/>
    <n v="0"/>
    <n v="41160000"/>
    <n v="41160000"/>
  </r>
  <r>
    <x v="2"/>
    <n v="5"/>
    <x v="2"/>
    <x v="10"/>
    <n v="631"/>
    <s v="00046057007"/>
    <s v="De: 00099021001 A:00046057007 Transferencia de recursos a solicitud del Ministerio de Salud y Deportes mediante nota CITE: MSyD/DGP/UGESPRO/PGBID2822/CE/95/2024 (operación bimonetaria), para la Ejecución del Programa Mejoramiento del Acceso"/>
    <m/>
    <m/>
    <m/>
    <m/>
    <m/>
    <m/>
    <n v="0"/>
    <n v="578709.6"/>
    <n v="578709.6"/>
  </r>
  <r>
    <x v="2"/>
    <n v="5"/>
    <x v="2"/>
    <x v="11"/>
    <n v="702"/>
    <s v="00046057007"/>
    <s v="De: 00046057007 A:00099021001 Transferencia de recursos a solicitud del Ministerio de Salud y Deportes mediante nota CITE: MSyD/DGP/UGESPRO/PGBID2822/CE/101/2024 por concepto de multas a favor del Tesoro General de la Nación en el marco del"/>
    <m/>
    <m/>
    <m/>
    <m/>
    <m/>
    <m/>
    <n v="4464.87"/>
    <n v="0"/>
    <n v="4464.87"/>
  </r>
  <r>
    <x v="4"/>
    <n v="1"/>
    <x v="4"/>
    <x v="12"/>
    <n v="740"/>
    <s v="00086011109"/>
    <s v="De: 00086011109 A:00099021001 Transferencia de recursos a solicitud de la Dirección General de Crédito Público mediante nota CITE: MEFP/VTCP/DGCP/UODP/Nº073/2024 en cumplimiento a la Cláusula Décima Quinta (Garantías) del Convenio Subsidiar"/>
    <m/>
    <m/>
    <m/>
    <m/>
    <m/>
    <m/>
    <n v="3010966.22"/>
    <n v="0"/>
    <n v="3010966.22"/>
  </r>
  <r>
    <x v="4"/>
    <n v="1"/>
    <x v="4"/>
    <x v="12"/>
    <n v="741"/>
    <s v="00086011109"/>
    <s v="De: 00086011109 A:00099021001 Transferencia de recursos a solicitud de la Dirección General de Crédito Público mediante nota CITE: MEFP/VTCP/DGCP/UODP/Nº074/2024 en cumplimiento a la Cláusula Décima Quinta (Garantías) del Convenio Subsidiar"/>
    <m/>
    <m/>
    <m/>
    <m/>
    <m/>
    <m/>
    <n v="270819.76"/>
    <n v="0"/>
    <n v="270819.76"/>
  </r>
  <r>
    <x v="6"/>
    <n v="2"/>
    <x v="5"/>
    <x v="12"/>
    <n v="740"/>
    <s v="00099021001"/>
    <s v="De: 00086011109 A:00099021001 Transferencia de recursos a solicitud de la Dirección General de Crédito Público mediante nota CITE: MEFP/VTCP/DGCP/UODP/Nº073/2024 en cumplimiento a la Cláusula Décima Quinta (Garantías) del Convenio Subsidiar"/>
    <m/>
    <m/>
    <m/>
    <m/>
    <m/>
    <m/>
    <n v="0"/>
    <n v="3010966.22"/>
    <n v="3010966.22"/>
  </r>
  <r>
    <x v="6"/>
    <n v="2"/>
    <x v="5"/>
    <x v="12"/>
    <n v="741"/>
    <s v="00099021001"/>
    <s v="De: 00086011109 A:00099021001 Transferencia de recursos a solicitud de la Dirección General de Crédito Público mediante nota CITE: MEFP/VTCP/DGCP/UODP/Nº074/2024 en cumplimiento a la Cláusula Décima Quinta (Garantías) del Convenio Subsidiar"/>
    <m/>
    <m/>
    <m/>
    <m/>
    <m/>
    <m/>
    <n v="0"/>
    <n v="270819.76"/>
    <n v="270819.76"/>
  </r>
  <r>
    <x v="10"/>
    <n v="4"/>
    <x v="9"/>
    <x v="13"/>
    <n v="800"/>
    <s v="00206044302"/>
    <s v="De: 00099021001 A:00206044302 Transferencia de recursos a solicitud del Instituto Nacional de Estadística mediante nota CITE: INE-DGE-JNAP-CPV Nº 1166/2024 (operación bimonetaria), para el Programa de Censo de Población y Vivienda (TC 6,86"/>
    <m/>
    <m/>
    <m/>
    <m/>
    <m/>
    <m/>
    <n v="0"/>
    <n v="54880000"/>
    <n v="54880000"/>
  </r>
  <r>
    <x v="3"/>
    <n v="1"/>
    <x v="3"/>
    <x v="14"/>
    <n v="1030"/>
    <s v="00291012009"/>
    <s v="De: 00291012009 A:00099021001 Transferencia a solicitud de la Dirección General de Crédito Público mediante nota CITE: MEFP/VTCP/DGCP/UODP/Nº095/2024 en cumplimiento a lo establecido en el parágrafo III de la Disposición Adicional Primera d"/>
    <m/>
    <m/>
    <m/>
    <m/>
    <m/>
    <m/>
    <n v="2720255.56"/>
    <n v="0"/>
    <n v="2720255.56"/>
  </r>
  <r>
    <x v="6"/>
    <n v="2"/>
    <x v="5"/>
    <x v="14"/>
    <n v="1030"/>
    <s v="00099021001"/>
    <s v="De: 00291012009 A:00099021001 Transferencia a solicitud de la Dirección General de Crédito Público mediante nota CITE: MEFP/VTCP/DGCP/UODP/Nº095/2024 en cumplimiento a lo establecido en el parágrafo III de la Disposición Adicional Primera d"/>
    <m/>
    <m/>
    <m/>
    <m/>
    <m/>
    <m/>
    <n v="0"/>
    <n v="2720255.56"/>
    <n v="2720255.56"/>
  </r>
  <r>
    <x v="4"/>
    <n v="1"/>
    <x v="4"/>
    <x v="14"/>
    <n v="1031"/>
    <s v="00086011101"/>
    <s v="De: 00086011101 A:00099021001 Transferencia a solicitud de la Dirección General de Crédito Público mediante nota CITE: MEFP/VTCP/DGCP/UODP/Nº095/2024 en cumplimiento a lo establecido en el parágrafo III de la Disposición Adicional Primera d"/>
    <m/>
    <m/>
    <m/>
    <m/>
    <m/>
    <m/>
    <n v="490269.52"/>
    <n v="0"/>
    <n v="490269.52"/>
  </r>
  <r>
    <x v="11"/>
    <n v="1"/>
    <x v="10"/>
    <x v="14"/>
    <n v="1032"/>
    <s v="00015011108"/>
    <s v="De: 00015011108 A:00099021001 Transferencia a solicitud de la Dirección General de Crédito Público mediante nota CITE: MEFP/VTCP/DGCP/UODP/Nº095/2024 en cumplimiento a lo establecido en el parágrafo III de la Disposición Adicional Primera d"/>
    <m/>
    <m/>
    <m/>
    <m/>
    <m/>
    <m/>
    <n v="161545.07999999999"/>
    <n v="0"/>
    <n v="161545.07999999999"/>
  </r>
  <r>
    <x v="4"/>
    <n v="1"/>
    <x v="4"/>
    <x v="14"/>
    <n v="1023"/>
    <s v="00086018056"/>
    <s v="De: 00099021001 A:00086018056 Transferencia de recursos a solicitud del Ministerio de Medio Ambiente y Agua mediante nota CITE: MMAYA/DGAA N° 155/2024 (operación bimonetaria), para la Ejecución del Proyecto Fortalecimiento de las Iniciativa"/>
    <m/>
    <m/>
    <m/>
    <m/>
    <m/>
    <m/>
    <n v="0"/>
    <n v="801800.02"/>
    <n v="801800.02"/>
  </r>
  <r>
    <x v="12"/>
    <n v="12"/>
    <x v="11"/>
    <x v="14"/>
    <n v="1027"/>
    <s v="00041127001"/>
    <s v="De: 00099021001 A:00041127001 Transferencia de recursos a solicitud del Ministerio de Desarrollo Productivo y Economía plural mediante nota CITE: CAR/COBOL/DGE N°0112/2024 (operación bimonetaria), para el Proyecto Implementación del Program"/>
    <m/>
    <m/>
    <m/>
    <m/>
    <m/>
    <m/>
    <n v="0"/>
    <n v="759454"/>
    <n v="759454"/>
  </r>
  <r>
    <x v="6"/>
    <n v="2"/>
    <x v="5"/>
    <x v="14"/>
    <n v="1031"/>
    <s v="00099021001"/>
    <s v="De: 00086011101 A:00099021001 Transferencia a solicitud de la Dirección General de Crédito Público mediante nota CITE: MEFP/VTCP/DGCP/UODP/Nº095/2024 en cumplimiento a lo establecido en el parágrafo III de la Disposición Adicional Primera d"/>
    <m/>
    <m/>
    <m/>
    <m/>
    <m/>
    <m/>
    <n v="0"/>
    <n v="490269.52"/>
    <n v="490269.52"/>
  </r>
  <r>
    <x v="6"/>
    <n v="2"/>
    <x v="5"/>
    <x v="14"/>
    <n v="1032"/>
    <s v="00099021001"/>
    <s v="De: 00015011108 A:00099021001 Transferencia a solicitud de la Dirección General de Crédito Público mediante nota CITE: MEFP/VTCP/DGCP/UODP/Nº095/2024 en cumplimiento a lo establecido en el parágrafo III de la Disposición Adicional Primera d"/>
    <m/>
    <m/>
    <m/>
    <m/>
    <m/>
    <m/>
    <n v="0"/>
    <n v="161545.07999999999"/>
    <n v="161545.07999999999"/>
  </r>
  <r>
    <x v="3"/>
    <n v="1"/>
    <x v="3"/>
    <x v="15"/>
    <n v="1217"/>
    <s v="00291014380"/>
    <s v="De: 00099021001 A:00291014380 Transferencia de recursos a solicitud de la Administradora Boliviana de Carreteras mediante nota CITE: ABC/GNA/SAF/ATE/2024-0715 (operación bimonetaria), para el pago a beneficiarios (TC 6,86) H.R 2024-14012-R."/>
    <m/>
    <m/>
    <m/>
    <m/>
    <m/>
    <m/>
    <n v="0"/>
    <n v="8367759.4000000004"/>
    <n v="8367759.4000000004"/>
  </r>
  <r>
    <x v="3"/>
    <n v="1"/>
    <x v="3"/>
    <x v="15"/>
    <n v="1218"/>
    <s v="00291014372"/>
    <s v="De: 00099021001 A:00291014372 Transferencia de recursos a solicitud de la Administradora Boliviana de Carreteras mediante nota CITE: ABC/GNA/SAF/ATE/2024-0715 (operación bimonetaria), para el pago a beneficiarios (TC 6,86) H.R 2024-14012-R."/>
    <m/>
    <m/>
    <m/>
    <m/>
    <m/>
    <m/>
    <n v="0"/>
    <n v="8918000"/>
    <n v="8918000"/>
  </r>
  <r>
    <x v="3"/>
    <n v="8"/>
    <x v="3"/>
    <x v="15"/>
    <n v="1219"/>
    <s v="00291084302"/>
    <s v="De: 00099021001 A:00291084302 Transferencia de recursos a solicitud de la Administradora Boliviana de Carreteras mediante nota CITE: ABC/GNA/SAF/ATE/2024-0715 (operación bimonetaria), para el pago a beneficiarios (TC 6,86) H.R 2024-14012-R."/>
    <m/>
    <m/>
    <m/>
    <m/>
    <m/>
    <m/>
    <n v="0"/>
    <n v="11195999.99"/>
    <n v="11195999.99"/>
  </r>
  <r>
    <x v="3"/>
    <n v="1"/>
    <x v="3"/>
    <x v="15"/>
    <n v="1222"/>
    <s v="00291014351"/>
    <s v="De: 00099021001 A:00291014351 Transferencia de recursos a solicitud de la Administradora Boliviana de Carreteras mediante nota CITE: ABC/GNA/SAF/ATE/2024-0721 (operación bimonetaria), para el pago a beneficiarios (TC 6,86) H.R 2024-14197-R."/>
    <m/>
    <m/>
    <m/>
    <m/>
    <m/>
    <m/>
    <n v="0"/>
    <n v="103988894.66"/>
    <n v="103988894.66"/>
  </r>
  <r>
    <x v="3"/>
    <n v="3"/>
    <x v="3"/>
    <x v="15"/>
    <n v="1223"/>
    <s v="00291034305"/>
    <s v="De: 00099021001 A:00291034305 Transferencia de recursos a solicitud de la Administradora Boliviana de Carreteras mediante nota CITE: ABC/GNA/SAF/ATE/2024-0719 (operación bimonetaria), para el pago a beneficiarios (TC 6,86) H.R 2024-14196-R."/>
    <m/>
    <m/>
    <m/>
    <m/>
    <m/>
    <m/>
    <n v="0"/>
    <n v="32928000"/>
    <n v="32928000"/>
  </r>
  <r>
    <x v="13"/>
    <n v="4"/>
    <x v="12"/>
    <x v="15"/>
    <n v="1213"/>
    <s v="00066047003"/>
    <s v="De: 00066047003 A:00086107007 Transferencia de recursos a solicitud del Ministerio de Planificación del Desarrollo mediante nota CITE: MPD/VIPFE/DGPP/UP-NE 0579/2024, correspondiente a la Construcción Sistema de Riego la Pampa Zona Sud (Cul"/>
    <m/>
    <m/>
    <m/>
    <m/>
    <m/>
    <m/>
    <n v="178251.12"/>
    <n v="0"/>
    <n v="178251.12"/>
  </r>
  <r>
    <x v="4"/>
    <n v="10"/>
    <x v="4"/>
    <x v="15"/>
    <n v="1213"/>
    <s v="00086107007"/>
    <s v="De: 00066047003 A:00086107007 Transferencia de recursos a solicitud del Ministerio de Planificación del Desarrollo mediante nota CITE: MPD/VIPFE/DGPP/UP-NE 0579/2024, correspondiente a la Construcción Sistema de Riego la Pampa Zona Sud (Cul"/>
    <m/>
    <m/>
    <m/>
    <m/>
    <m/>
    <m/>
    <n v="0"/>
    <n v="178251.12"/>
    <n v="178251.12"/>
  </r>
  <r>
    <x v="4"/>
    <n v="1"/>
    <x v="4"/>
    <x v="16"/>
    <n v="1261"/>
    <s v="00086011109"/>
    <s v="De: 00086011109 A:00066011102 De: 00086011109 A: 00066011102 Débito Automático (DA) según CITE: MPD/VIPFE/DGPP/UP-NE 0375/2024, Inf. Legal MPD/VIPFE/DGPP/UP-INF 0099/2024 e Inf. Técnico MPD/VIPFE/DGPP/UP-INF 0078/2024 y MEFP/VTCP/DGPOT/UPCF"/>
    <m/>
    <m/>
    <m/>
    <m/>
    <m/>
    <m/>
    <n v="29990.54"/>
    <n v="0"/>
    <n v="29990.54"/>
  </r>
  <r>
    <x v="13"/>
    <n v="1"/>
    <x v="12"/>
    <x v="16"/>
    <n v="1261"/>
    <s v="00066011102"/>
    <s v="De: 00086011109 A:00066011102 De: 00086011109 A: 00066011102 Débito Automático (DA) según CITE: MPD/VIPFE/DGPP/UP-NE 0375/2024, Inf. Legal MPD/VIPFE/DGPP/UP-INF 0099/2024 e Inf. Técnico MPD/VIPFE/DGPP/UP-INF 0078/2024 y MEFP/VTCP/DGPOT/UPCF"/>
    <m/>
    <m/>
    <m/>
    <m/>
    <m/>
    <m/>
    <n v="0"/>
    <n v="29990.54"/>
    <n v="29990.54"/>
  </r>
  <r>
    <x v="14"/>
    <n v="1"/>
    <x v="13"/>
    <x v="17"/>
    <n v="1485"/>
    <s v="00169014101"/>
    <s v="De: 00169014101 A:00099021001 Transferencia de Recursos a solicitud de la Autoridad de Impugnación Tributaria mediante nota CITE: CE/AGIT-GAF N°0073/2024 para realizar la regularización de las operaciones erróneas H.R. 2024-15000-R"/>
    <m/>
    <m/>
    <m/>
    <m/>
    <m/>
    <m/>
    <n v="8541.9699999999993"/>
    <n v="0"/>
    <n v="8541.9699999999993"/>
  </r>
  <r>
    <x v="6"/>
    <n v="2"/>
    <x v="5"/>
    <x v="17"/>
    <n v="1485"/>
    <s v="00099021001"/>
    <s v="De: 00169014101 A:00099021001 Transferencia de Recursos a solicitud de la Autoridad de Impugnación Tributaria mediante nota CITE: CE/AGIT-GAF N°0073/2024 para realizar la regularización de las operaciones erróneas H.R. 2024-15000-R"/>
    <m/>
    <m/>
    <m/>
    <m/>
    <m/>
    <m/>
    <n v="0"/>
    <n v="8541.9699999999993"/>
    <n v="8541.9699999999993"/>
  </r>
  <r>
    <x v="2"/>
    <n v="5"/>
    <x v="2"/>
    <x v="17"/>
    <n v="1534"/>
    <s v="00046057009"/>
    <s v="De: 00099021001 A:00046057009 Transferencia de recursos a solicitud del Ministerio de Salud y Deportes mediante nota CITE: MSyD/DGP/UGESPRO/FRISDP/CE/20/2024 (operación bimonetaria), para actividades recurrentes de implementación del Progra"/>
    <m/>
    <m/>
    <m/>
    <m/>
    <m/>
    <m/>
    <n v="0"/>
    <n v="1097600"/>
    <n v="1097600"/>
  </r>
  <r>
    <x v="15"/>
    <n v="1"/>
    <x v="14"/>
    <x v="18"/>
    <n v="1536"/>
    <s v="00117012001"/>
    <s v="De: 00099021001 A:00117012001 Transferencia de recursos a solicitud de la Dirección General de Aeronáutica Civil mediante nota CITE: DAF-0853/2024 DGAC-14364/2024 (operación bimonetaria) por concepto de recursos depositados por la IATA por"/>
    <m/>
    <m/>
    <m/>
    <m/>
    <m/>
    <m/>
    <n v="0"/>
    <n v="610280.42000000004"/>
    <n v="610280.42000000004"/>
  </r>
  <r>
    <x v="3"/>
    <n v="1"/>
    <x v="3"/>
    <x v="18"/>
    <n v="1538"/>
    <s v="00291014378"/>
    <s v="De: 00099021001 A:00291014378 Transferencia de recursos a solicitud de la Administradora Boliviana de Carreteras mediante nota CITE: ABC/GNA/SAF/ATE/2024-0788 (operación bimonetaria), para el pago a beneficiarios (TC 6,86) H.R 2024-15451-R."/>
    <m/>
    <m/>
    <m/>
    <m/>
    <m/>
    <m/>
    <n v="0"/>
    <n v="1783600"/>
    <n v="1783600"/>
  </r>
  <r>
    <x v="3"/>
    <n v="8"/>
    <x v="3"/>
    <x v="18"/>
    <n v="1540"/>
    <s v="00291084302"/>
    <s v="De: 00099021001 A:00291084302 Transferencia de recursos a solicitud de la Administradora Boliviana de Carreteras mediante nota CITE: ABC/GNA/SAF/ATE/2024-0788 (operación bimonetaria), para el pago a beneficiarios (TC 6,86) H.R 2024-15451-R."/>
    <m/>
    <m/>
    <m/>
    <m/>
    <m/>
    <m/>
    <n v="0"/>
    <n v="7901518.6799999997"/>
    <n v="7901518.6799999997"/>
  </r>
  <r>
    <x v="4"/>
    <n v="7"/>
    <x v="4"/>
    <x v="19"/>
    <n v="1640"/>
    <s v="00086071101"/>
    <s v="De: 00086071101 A:00099021001 Transferencia de recursos a favor del Tesoro General e la Nación, a solicitud de la Unidad Coordinadora y Ejecutora de Programas y Proyectos UCEP-MMAyA dependiente del Ministerio de Medio Ambiente y Agua median"/>
    <m/>
    <m/>
    <m/>
    <m/>
    <m/>
    <m/>
    <n v="18399.919999999998"/>
    <n v="0"/>
    <n v="18399.919999999998"/>
  </r>
  <r>
    <x v="6"/>
    <n v="2"/>
    <x v="5"/>
    <x v="20"/>
    <n v="1680"/>
    <s v="00099021001"/>
    <s v="De: 00099021001 A:00086014407 Transferencia de recursos a solicitud del Ministerio de Medio Ambiente y Agua mediante nota CITE: MMAYA/DGAA N° 213/2024 (operación bimonetaria), para gasto de inversión según modificación presupuestaria (TC 6,"/>
    <m/>
    <m/>
    <m/>
    <m/>
    <m/>
    <m/>
    <n v="839316.54"/>
    <n v="0"/>
    <n v="839316.54"/>
  </r>
  <r>
    <x v="6"/>
    <n v="2"/>
    <x v="5"/>
    <x v="20"/>
    <n v="1682"/>
    <s v="00099021001"/>
    <s v="De: 00099021001 A:00086018060 Transferencia de recursos a solicitud del Ministerio de Medio Ambiente y Agua mediante nota CITE: MMAYA/DGAA N° 203/2024 (operación bimonetaria), para el Proyecto Aplicación Plan de Gestión para la eliminación"/>
    <m/>
    <m/>
    <m/>
    <m/>
    <m/>
    <m/>
    <n v="98784"/>
    <n v="0"/>
    <n v="98784"/>
  </r>
  <r>
    <x v="6"/>
    <n v="2"/>
    <x v="5"/>
    <x v="20"/>
    <n v="1684"/>
    <s v="00099021001"/>
    <s v="De: 00099021001 A:00086018043 Transferencia de recursos a solicitud del Ministerio de Medio Ambiente y Agua mediante nota CITE: MMAYA/DGAA N° 214/2024 (operación bimonetaria), para gasto corriente según modificación presupuestaria (TC 6,86)"/>
    <m/>
    <m/>
    <m/>
    <m/>
    <m/>
    <m/>
    <n v="3170967.02"/>
    <n v="0"/>
    <n v="3170967.02"/>
  </r>
  <r>
    <x v="4"/>
    <n v="1"/>
    <x v="4"/>
    <x v="20"/>
    <n v="1680"/>
    <s v="00086014407"/>
    <s v="De: 00099021001 A:00086014407 Transferencia de recursos a solicitud del Ministerio de Medio Ambiente y Agua mediante nota CITE: MMAYA/DGAA N° 213/2024 (operación bimonetaria), para gasto de inversión según modificación presupuestaria (TC 6,"/>
    <m/>
    <m/>
    <m/>
    <m/>
    <m/>
    <m/>
    <n v="0"/>
    <n v="839316.54"/>
    <n v="839316.54"/>
  </r>
  <r>
    <x v="4"/>
    <n v="1"/>
    <x v="4"/>
    <x v="20"/>
    <n v="1682"/>
    <s v="00086018060"/>
    <s v="De: 00099021001 A:00086018060 Transferencia de recursos a solicitud del Ministerio de Medio Ambiente y Agua mediante nota CITE: MMAYA/DGAA N° 203/2024 (operación bimonetaria), para el Proyecto Aplicación Plan de Gestión para la eliminación"/>
    <m/>
    <m/>
    <m/>
    <m/>
    <m/>
    <m/>
    <n v="0"/>
    <n v="98784"/>
    <n v="98784"/>
  </r>
  <r>
    <x v="4"/>
    <n v="1"/>
    <x v="4"/>
    <x v="20"/>
    <n v="1684"/>
    <s v="00086018043"/>
    <s v="De: 00099021001 A:00086018043 Transferencia de recursos a solicitud del Ministerio de Medio Ambiente y Agua mediante nota CITE: MMAYA/DGAA N° 214/2024 (operación bimonetaria), para gasto corriente según modificación presupuestaria (TC 6,86)"/>
    <m/>
    <m/>
    <m/>
    <m/>
    <m/>
    <m/>
    <n v="0"/>
    <n v="3170967.02"/>
    <n v="3170967.02"/>
  </r>
  <r>
    <x v="6"/>
    <n v="2"/>
    <x v="5"/>
    <x v="21"/>
    <n v="1687"/>
    <s v="00099021001"/>
    <s v="De: 00099021001 A:00291034303 Transferencia de recursos a solicitud de la Administradora Boliviana de Carreteras mediante nota CITE: ABC/GNA/SAF/ATE/2024-0841 (operación bimonetaria), para el pago a beneficiarios (TC 6,86) H.R 2024-16885-R."/>
    <m/>
    <m/>
    <m/>
    <m/>
    <m/>
    <m/>
    <n v="17150000"/>
    <n v="0"/>
    <n v="17150000"/>
  </r>
  <r>
    <x v="6"/>
    <n v="2"/>
    <x v="5"/>
    <x v="21"/>
    <n v="1685"/>
    <s v="00099021001"/>
    <s v="De: 00389012001 A:00099021001 Transferencia de recursos a solicitud de la Dirección General de Administración y Finanzas Territoriales mediante nota interna CITE: MEFP/VTCP/DGAFT/USCFT/N°108/2024, por concepto de recuperaciones de la deuda"/>
    <m/>
    <m/>
    <m/>
    <m/>
    <m/>
    <m/>
    <n v="0"/>
    <n v="152528.19"/>
    <n v="152528.19"/>
  </r>
  <r>
    <x v="3"/>
    <n v="3"/>
    <x v="3"/>
    <x v="21"/>
    <n v="1687"/>
    <s v="00291034303"/>
    <s v="De: 00099021001 A:00291034303 Transferencia de recursos a solicitud de la Administradora Boliviana de Carreteras mediante nota CITE: ABC/GNA/SAF/ATE/2024-0841 (operación bimonetaria), para el pago a beneficiarios (TC 6,86) H.R 2024-16885-R."/>
    <m/>
    <m/>
    <m/>
    <m/>
    <m/>
    <m/>
    <n v="0"/>
    <n v="17150000"/>
    <n v="17150000"/>
  </r>
  <r>
    <x v="6"/>
    <n v="2"/>
    <x v="5"/>
    <x v="21"/>
    <n v="1689"/>
    <s v="00099021001"/>
    <s v="De: 00099021001 A:00047297001 Transferencia de recursos a solicitud del Programa de Fortalecimiento Integral del Complejo Camélidos en el Altiplano (Pro - Camelidos) dependiente del Ministerio de Desarrollo Rural y Tierras mediante nota CIT"/>
    <m/>
    <m/>
    <m/>
    <m/>
    <m/>
    <m/>
    <n v="3209590.67"/>
    <n v="0"/>
    <n v="3209590.67"/>
  </r>
  <r>
    <x v="13"/>
    <n v="3"/>
    <x v="12"/>
    <x v="21"/>
    <n v="1692"/>
    <s v="00066031040"/>
    <s v="De: 00066031040 A:00025011001 Transferencia que realizamos a solicitud del Ministerio de Planificación del Desarrollo mediante nota CITE: MPD/VIPFE/DGGFE/UAP-NE 1097/2024, correspondiente al Programa Fortalecimiento y Ampliación del Sistema"/>
    <m/>
    <m/>
    <m/>
    <m/>
    <m/>
    <m/>
    <n v="1235271"/>
    <n v="0"/>
    <n v="1235271"/>
  </r>
  <r>
    <x v="0"/>
    <n v="29"/>
    <x v="0"/>
    <x v="21"/>
    <n v="1689"/>
    <s v="00047297001"/>
    <s v="De: 00099021001 A:00047297001 Transferencia de recursos a solicitud del Programa de Fortalecimiento Integral del Complejo Camélidos en el Altiplano (Pro - Camelidos) dependiente del Ministerio de Desarrollo Rural y Tierras mediante nota CIT"/>
    <m/>
    <m/>
    <m/>
    <m/>
    <m/>
    <m/>
    <n v="0"/>
    <n v="3209590.67"/>
    <n v="3209590.67"/>
  </r>
  <r>
    <x v="16"/>
    <n v="1"/>
    <x v="15"/>
    <x v="21"/>
    <n v="1692"/>
    <s v="00025011001"/>
    <s v="De: 00066031040 A:00025011001 Transferencia que realizamos a solicitud del Ministerio de Planificación del Desarrollo mediante nota CITE: MPD/VIPFE/DGGFE/UAP-NE 1097/2024, correspondiente al Programa Fortalecimiento y Ampliación del Sistema"/>
    <m/>
    <m/>
    <m/>
    <m/>
    <m/>
    <m/>
    <n v="0"/>
    <n v="1235271"/>
    <n v="1235271"/>
  </r>
  <r>
    <x v="5"/>
    <n v="1"/>
    <x v="5"/>
    <x v="22"/>
    <n v="1784"/>
    <s v="00099014102"/>
    <s v="De: 00099014102 A:00599062001 Transferencia de recursos a solicitud de la Unidad de Administración e Información Salarial mediante nota CITE: MEFP/VTCP/DGPOT/UAIS/No.083/2024 para la devolución de recursos a la empresa Boliviana de Alimento"/>
    <m/>
    <m/>
    <m/>
    <m/>
    <m/>
    <m/>
    <n v="887.55"/>
    <n v="0"/>
    <n v="887.55"/>
  </r>
  <r>
    <x v="17"/>
    <n v="6"/>
    <x v="16"/>
    <x v="22"/>
    <n v="1784"/>
    <s v="00599062001"/>
    <s v="De: 00099014102 A:00599062001 Transferencia de recursos a solicitud de la Unidad de Administración e Información Salarial mediante nota CITE: MEFP/VTCP/DGPOT/UAIS/No.083/2024 para la devolución de recursos a la empresa Boliviana de Alimento"/>
    <m/>
    <m/>
    <m/>
    <m/>
    <m/>
    <m/>
    <n v="0"/>
    <n v="887.55"/>
    <n v="887.55"/>
  </r>
  <r>
    <x v="6"/>
    <n v="2"/>
    <x v="5"/>
    <x v="23"/>
    <n v="1829"/>
    <s v="00099021001"/>
    <s v="De: 00099021001 A:00291084302 Transferencia de recursos a solicitud de la Administradora Boliviana de Carreteras mediante nota CITE: ABC/GNA/SAF/ATE/2024-0858 (operación bimonetaria), para el pago a beneficiarios (TC 6,86) H.R 2024-17718-R."/>
    <m/>
    <m/>
    <m/>
    <m/>
    <m/>
    <m/>
    <n v="6362225.2999999998"/>
    <n v="0"/>
    <n v="6362225.2999999998"/>
  </r>
  <r>
    <x v="3"/>
    <n v="8"/>
    <x v="3"/>
    <x v="23"/>
    <n v="1829"/>
    <s v="00291084302"/>
    <s v="De: 00099021001 A:00291084302 Transferencia de recursos a solicitud de la Administradora Boliviana de Carreteras mediante nota CITE: ABC/GNA/SAF/ATE/2024-0858 (operación bimonetaria), para el pago a beneficiarios (TC 6,86) H.R 2024-17718-R."/>
    <m/>
    <m/>
    <m/>
    <m/>
    <m/>
    <m/>
    <n v="0"/>
    <n v="6362225.2999999998"/>
    <n v="6362225.2999999998"/>
  </r>
  <r>
    <x v="6"/>
    <n v="2"/>
    <x v="5"/>
    <x v="23"/>
    <n v="1832"/>
    <s v="00099021001"/>
    <s v="De: 00099021001 A:00047087002 Transferencia de recursos a solicitud del Servicio Nacional de Sanidad Agropecuaria e Inocuidad Alimentaria dependiente del Ministerio de Desarrollo Rural y Tierras mediante nota CITE: SENASAG/UEP-BID N°57/2024"/>
    <m/>
    <m/>
    <m/>
    <m/>
    <m/>
    <m/>
    <n v="103121.65"/>
    <n v="0"/>
    <n v="103121.65"/>
  </r>
  <r>
    <x v="0"/>
    <n v="8"/>
    <x v="0"/>
    <x v="23"/>
    <n v="1832"/>
    <s v="00047087002"/>
    <s v="De: 00099021001 A:00047087002 Transferencia de recursos a solicitud del Servicio Nacional de Sanidad Agropecuaria e Inocuidad Alimentaria dependiente del Ministerio de Desarrollo Rural y Tierras mediante nota CITE: SENASAG/UEP-BID N°57/2024"/>
    <m/>
    <m/>
    <m/>
    <m/>
    <m/>
    <m/>
    <n v="0"/>
    <n v="103121.65"/>
    <n v="103121.65"/>
  </r>
  <r>
    <x v="6"/>
    <n v="2"/>
    <x v="5"/>
    <x v="24"/>
    <n v="2109"/>
    <s v="00099021001"/>
    <s v="De: 00099021001 A:00514014302 Transferencia de recursos a solicitud de la Empresa Nacional de Electricidad dependiente del Ministerio de Hidrocarburos y Energías mediante nota CITE: ENDE-DEEM-4/44-24, (operación bimonetaria), para realizar"/>
    <m/>
    <m/>
    <m/>
    <m/>
    <m/>
    <m/>
    <n v="5213600"/>
    <n v="0"/>
    <n v="5213600"/>
  </r>
  <r>
    <x v="18"/>
    <n v="1"/>
    <x v="17"/>
    <x v="24"/>
    <n v="2111"/>
    <s v="00132012006"/>
    <s v="De: 00132012006 A:00099021001 Transferencia de Recursos a solicitud del Servicio de Desarrollo de las Empresas Públicas Productivas mediante nota CITE: SEDEM/GG/GAF/UF N°0123/2024, Informe INF/GG/GAF/UF N°0071/2024 I/2024-11448 a favor de"/>
    <m/>
    <m/>
    <m/>
    <m/>
    <m/>
    <m/>
    <n v="600"/>
    <n v="0"/>
    <n v="600"/>
  </r>
  <r>
    <x v="19"/>
    <n v="1"/>
    <x v="18"/>
    <x v="24"/>
    <n v="2109"/>
    <s v="00514014302"/>
    <s v="De: 00099021001 A:00514014302 Transferencia de recursos a solicitud de la Empresa Nacional de Electricidad dependiente del Ministerio de Hidrocarburos y Energías mediante nota CITE: ENDE-DEEM-4/44-24, (operación bimonetaria), para realizar"/>
    <m/>
    <m/>
    <m/>
    <m/>
    <m/>
    <m/>
    <n v="0"/>
    <n v="5213600"/>
    <n v="5213600"/>
  </r>
  <r>
    <x v="6"/>
    <n v="2"/>
    <x v="5"/>
    <x v="24"/>
    <n v="2111"/>
    <s v="00099021001"/>
    <s v="De: 00132012006 A:00099021001 Transferencia de Recursos a solicitud del Servicio de Desarrollo de las Empresas Públicas Productivas mediante nota CITE: SEDEM/GG/GAF/UF N°0123/2024, Informe INF/GG/GAF/UF N°0071/2024 I/2024-11448 a favor de"/>
    <m/>
    <m/>
    <m/>
    <m/>
    <m/>
    <m/>
    <n v="0"/>
    <n v="600"/>
    <n v="60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x v="0"/>
    <n v="8"/>
    <x v="0"/>
    <x v="0"/>
    <n v="8"/>
    <s v="00047087002"/>
    <s v="De: 00047087002 A:00099021001 Transferencia de recursos a solicitud del Servicio Nacional de Sanidad Agropecuaria e Inocuidad Alimentaria dependiente del Ministerio de Desarrollo Rural y Tierras mediante nota CITE: SENASAG/UEP-BID Nº01/2024"/>
    <m/>
    <m/>
    <m/>
    <m/>
    <n v="327620.18"/>
    <n v="0"/>
    <n v="2247474.4347999999"/>
    <n v="0"/>
    <n v="2247474.4347999999"/>
    <m/>
  </r>
  <r>
    <x v="1"/>
    <n v="1"/>
    <x v="1"/>
    <x v="1"/>
    <n v="10"/>
    <s v="00590012001"/>
    <s v="De: 00590012001 A:00099021001 Transferencia de recursos a solicitud de la Empresa Pública Quipus dependiente del Ministerio de Desarrollo Productivo y Economía Plural mediante nota CITE: CAR/QUIPUS/GG/GAF/JDF Nº 0002/2024, Informe INF/QUIPU"/>
    <m/>
    <m/>
    <m/>
    <m/>
    <n v="5866.16"/>
    <n v="0"/>
    <n v="40241.857600000003"/>
    <n v="0"/>
    <n v="40241.857600000003"/>
    <m/>
  </r>
  <r>
    <x v="2"/>
    <n v="5"/>
    <x v="2"/>
    <x v="1"/>
    <n v="12"/>
    <s v="00046057007"/>
    <s v="De: 00046057007 A:00099021001 Transferencia a solicitud del Programa Mejoramiento del Acceso a Servicios Hospitalarios en Bolivia del Ministerio de Salud y Deportes mediante nota CITE: MSyD/DGP/UGESPRO/PGBID2822/CE/9/2024 (operación bimonet"/>
    <m/>
    <m/>
    <m/>
    <m/>
    <n v="100000"/>
    <n v="0"/>
    <n v="686000"/>
    <n v="0"/>
    <n v="686000"/>
    <m/>
  </r>
  <r>
    <x v="2"/>
    <n v="5"/>
    <x v="2"/>
    <x v="2"/>
    <n v="31"/>
    <s v="00046057006"/>
    <s v="De: 00046057006 A:00099021001 Transferencia a solicitud del Ministerio de Salud y Deportes mediante nota CITE: MSyD/DGP/UGESPRO/ PGBID2822/CE/12/2024 (operación bimonetaria), para el pago a la empresa PricewaterhouseCoopers por el servicio"/>
    <m/>
    <m/>
    <m/>
    <m/>
    <n v="10350.799999999999"/>
    <n v="0"/>
    <n v="71006.487999999998"/>
    <n v="0"/>
    <n v="71006.487999999998"/>
    <m/>
  </r>
  <r>
    <x v="2"/>
    <n v="5"/>
    <x v="2"/>
    <x v="3"/>
    <n v="445"/>
    <s v="00046057006"/>
    <s v="De: 00046057006 A:00099021001 Transferencia de recursos a favor del Tesoro General de la Nación a solicitud del Mini. de Salud y Deportes mediante notas CITE: MSyD/DGP/UGESPRO/PGBID2822/CE/Nos. 59 y 65/2024 por concepto de multas retenidas"/>
    <m/>
    <m/>
    <m/>
    <m/>
    <n v="3458.64"/>
    <n v="0"/>
    <n v="23726.270400000001"/>
    <n v="0"/>
    <n v="23726.270400000001"/>
    <m/>
  </r>
  <r>
    <x v="3"/>
    <n v="5"/>
    <x v="3"/>
    <x v="4"/>
    <n v="564"/>
    <s v="00086057003"/>
    <s v="De: 00086057003 A:00099021001 Transferencia de recursos a solicitud del Programa de Agua y Alcantarillado Periurbano dependiente del Ministerio de Medio Ambiente y Agua mediante nota CITE: UCPPAAP-CAF-0146-CAR/24 (operación bimonetaria), pa"/>
    <m/>
    <m/>
    <m/>
    <m/>
    <n v="1800000"/>
    <n v="0"/>
    <n v="12348000"/>
    <n v="0"/>
    <n v="12348000"/>
    <m/>
  </r>
  <r>
    <x v="4"/>
    <n v="4"/>
    <x v="4"/>
    <x v="5"/>
    <n v="637"/>
    <s v="00206044301"/>
    <s v="De: 00206044301 A:00099021001 Transferencia de recursos a solicitud del Instituto Nacional de Estadística mediante nota CITE: INE-DGE-JNAP-CPV Nº 0859/2024 (operación bimonetaria), para el Programa de Censo de Población y Vivienda (TC 6,86"/>
    <m/>
    <m/>
    <m/>
    <m/>
    <n v="6000000"/>
    <n v="0"/>
    <n v="41160000"/>
    <n v="0"/>
    <n v="41160000"/>
    <m/>
  </r>
  <r>
    <x v="2"/>
    <n v="5"/>
    <x v="2"/>
    <x v="5"/>
    <n v="630"/>
    <s v="00046057007"/>
    <s v="De: 00046057007 A:00099021001 Transferencia de recursos a solicitud del Ministerio de Salud y Deportes mediante nota CITE: MSyD/DGP/UGESPRO/PGBID2822/CE/95/2024 (operación bimonetaria), para la Ejecución del Programa Mejoramiento del Acceso"/>
    <m/>
    <m/>
    <m/>
    <m/>
    <n v="84360"/>
    <n v="0"/>
    <n v="578709.6"/>
    <n v="0"/>
    <n v="578709.6"/>
    <m/>
  </r>
  <r>
    <x v="4"/>
    <n v="4"/>
    <x v="4"/>
    <x v="6"/>
    <n v="799"/>
    <s v="00206044302"/>
    <s v="De: 00206044302 A:00099021001 Transferencia de recursos a solicitud del Instituto Nacional de Estadística mediante nota CITE: INE-DGE-JNAP-CPV Nº 1166/2024 (operación bimonetaria), para el Programa de Censo de Población y Vivienda (TC 6,86"/>
    <m/>
    <m/>
    <m/>
    <m/>
    <n v="8000000"/>
    <n v="0"/>
    <n v="54880000"/>
    <n v="0"/>
    <n v="54880000"/>
    <m/>
  </r>
  <r>
    <x v="3"/>
    <n v="1"/>
    <x v="3"/>
    <x v="7"/>
    <n v="1022"/>
    <s v="00086018023"/>
    <s v="De: 00086018023 A:00099021001 Transferencia de recursos a solicitud del Ministerio de Medio Ambiente y Agua mediante nota CITE: MMAYA/DGAA N° 155/2024 (operación bimonetaria), para la Ejecución del Proyecto Fortalecimiento de las Iniciativa"/>
    <m/>
    <m/>
    <m/>
    <m/>
    <n v="116880.47"/>
    <n v="0"/>
    <n v="801800.0242000001"/>
    <n v="0"/>
    <n v="801800.0242000001"/>
    <m/>
  </r>
  <r>
    <x v="5"/>
    <n v="12"/>
    <x v="5"/>
    <x v="7"/>
    <n v="1026"/>
    <s v="00041127001"/>
    <s v="De: 00041127001 A:00099021001 Transferencia de recursos a solicitud del Ministerio de Desarrollo Productivo y Economía plural mediante nota CITE: CAR/COBOL/DGE N°0112/2024 (operación bimonetaria), para el Proyecto Implementación del Program"/>
    <m/>
    <m/>
    <m/>
    <m/>
    <n v="110707.58"/>
    <n v="0"/>
    <n v="759453.99880000006"/>
    <n v="0"/>
    <n v="759453.99880000006"/>
    <m/>
  </r>
  <r>
    <x v="6"/>
    <n v="8"/>
    <x v="6"/>
    <x v="8"/>
    <n v="1214"/>
    <s v="00291084302"/>
    <s v="De: 00291084302 A:00099021001 Transferencia de recursos a solicitud de la Administradora Boliviana de Carreteras mediante nota CITE: ABC/GNA/SAF/ATE/2024-0715 (operación bimonetaria), para el pago a beneficiarios (TC 6,86) H.R 2024-14012-R."/>
    <m/>
    <m/>
    <m/>
    <m/>
    <n v="1632069.97"/>
    <n v="0"/>
    <n v="11195999.994200001"/>
    <n v="0"/>
    <n v="11195999.994200001"/>
    <m/>
  </r>
  <r>
    <x v="6"/>
    <n v="1"/>
    <x v="6"/>
    <x v="8"/>
    <n v="1215"/>
    <s v="00291014371"/>
    <s v="De: 00291014371 A:00099021001 Transferencia de recursos a solicitud de la Administradora Boliviana de Carreteras mediante nota CITE: ABC/GNA/SAF/ATE/2024-0715 (operación bimonetaria), para el pago a beneficiarios (TC 6,86) H.R 2024-14012-R."/>
    <m/>
    <m/>
    <m/>
    <m/>
    <n v="1300000"/>
    <n v="0"/>
    <n v="8918000"/>
    <n v="0"/>
    <n v="8918000"/>
    <m/>
  </r>
  <r>
    <x v="6"/>
    <n v="1"/>
    <x v="6"/>
    <x v="8"/>
    <n v="1216"/>
    <s v="00291014379"/>
    <s v="De: 00291014379 A:00099021001 Transferencia de recursos a solicitud de la Administradora Boliviana de Carreteras mediante nota CITE: ABC/GNA/SAF/ATE/2024-0715 (operación bimonetaria), para el pago a beneficiarios (TC 6,86) H.R 2024-14012-R."/>
    <m/>
    <m/>
    <m/>
    <m/>
    <n v="1219790"/>
    <n v="0"/>
    <n v="8367759.4000000004"/>
    <n v="0"/>
    <n v="8367759.4000000004"/>
    <m/>
  </r>
  <r>
    <x v="6"/>
    <n v="1"/>
    <x v="6"/>
    <x v="8"/>
    <n v="1220"/>
    <s v="00291014344"/>
    <s v="De: 00291014344 A:00099021001 Transferencia de recursos a solicitud de la Administradora Boliviana de Carreteras mediante nota CITE: ABC/GNA/SAF/ATE/2024-0721 (operación bimonetaria), para el pago a beneficiarios (TC 6,86) H.R 2024-14197-R."/>
    <m/>
    <m/>
    <m/>
    <m/>
    <n v="15158731"/>
    <n v="0"/>
    <n v="103988894.66000001"/>
    <n v="0"/>
    <n v="103988894.66000001"/>
    <m/>
  </r>
  <r>
    <x v="6"/>
    <n v="3"/>
    <x v="6"/>
    <x v="8"/>
    <n v="1221"/>
    <s v="00291034304"/>
    <s v="De: 00291034304 A:00099021001 Transferencia de recursos a solicitud de la Administradora Boliviana de Carreteras mediante nota CITE: ABC/GNA/SAF/ATE/2024-0719 (operación bimonetaria), para el pago a beneficiarios (TC 6,86) H.R 2024-14196-R."/>
    <m/>
    <m/>
    <m/>
    <m/>
    <n v="4800000"/>
    <n v="0"/>
    <n v="32928000"/>
    <n v="0"/>
    <n v="32928000"/>
    <m/>
  </r>
  <r>
    <x v="2"/>
    <n v="5"/>
    <x v="2"/>
    <x v="9"/>
    <n v="1533"/>
    <s v="00046057009"/>
    <s v="De: 00046057009 A:00099021001 Transferencia de recursos a solicitud del Ministerio de Salud y Deportes mediante nota CITE: MSyD/DGP/UGESPRO/FRISDP/CE/20/2024 (operación bimonetaria), para actividades recurrentes de implementación del Progra"/>
    <m/>
    <m/>
    <m/>
    <m/>
    <n v="160000"/>
    <n v="0"/>
    <n v="1097600"/>
    <n v="0"/>
    <n v="1097600"/>
    <m/>
  </r>
  <r>
    <x v="7"/>
    <n v="1"/>
    <x v="7"/>
    <x v="10"/>
    <n v="1535"/>
    <s v="00117012001"/>
    <s v="De: 00117012001 A:00099021001 Transferencia de recursos a solicitud de la Dirección General de Aeronáutica Civil mediante nota CITE: DAF-0853/2024 DGAC-14364/2024 (operación bimonetaria) por concepto de recursos depositados por la IATA por"/>
    <m/>
    <m/>
    <m/>
    <m/>
    <n v="88962.16"/>
    <n v="0"/>
    <n v="610280.41760000004"/>
    <n v="0"/>
    <n v="610280.41760000004"/>
    <m/>
  </r>
  <r>
    <x v="6"/>
    <n v="1"/>
    <x v="6"/>
    <x v="10"/>
    <n v="1537"/>
    <s v="00291014370"/>
    <s v="De: 00291014370 A:00099021001 Transferencia de recursos a solicitud de la Administradora Boliviana de Carreteras mediante nota CITE: ABC/GNA/SAF/ATE/2024-0788 (operación bimonetaria), para el pago a beneficiarios (TC 6,86) H.R 2024-15451-R."/>
    <m/>
    <m/>
    <m/>
    <m/>
    <n v="260000"/>
    <n v="0"/>
    <n v="1783600"/>
    <n v="0"/>
    <n v="1783600"/>
    <m/>
  </r>
  <r>
    <x v="6"/>
    <n v="8"/>
    <x v="6"/>
    <x v="10"/>
    <n v="1539"/>
    <s v="00291084302"/>
    <s v="De: 00291084302 A:00099021001 Transferencia de recursos a solicitud de la Administradora Boliviana de Carreteras mediante nota CITE: ABC/GNA/SAF/ATE/2024-0788 (operación bimonetaria), para el pago a beneficiarios (TC 6,86) H.R 2024-15451-R."/>
    <m/>
    <m/>
    <m/>
    <m/>
    <n v="1151824.8799999999"/>
    <n v="0"/>
    <n v="7901518.6767999995"/>
    <n v="0"/>
    <n v="7901518.6767999995"/>
    <m/>
  </r>
  <r>
    <x v="3"/>
    <n v="1"/>
    <x v="3"/>
    <x v="11"/>
    <n v="1679"/>
    <s v="00086018018"/>
    <s v="De: 00086018018 A:00099021001 Transferencia de recursos a solicitud del Ministerio de Medio Ambiente y Agua mediante nota CITE: MMAYA/DGAA N° 213/2024 (operación bimonetaria), para gasto de inversión según modificación presupuestaria (TC 6,"/>
    <m/>
    <m/>
    <m/>
    <m/>
    <n v="122349.35"/>
    <n v="0"/>
    <n v="839316.54100000008"/>
    <n v="0"/>
    <n v="839316.54100000008"/>
    <m/>
  </r>
  <r>
    <x v="3"/>
    <n v="1"/>
    <x v="3"/>
    <x v="11"/>
    <n v="1681"/>
    <s v="00086018028"/>
    <s v="De: 00086018028 A:00099021001 Transferencia de recursos a solicitud del Ministerio de Medio Ambiente y Agua mediante nota CITE: MMAYA/DGAA N° 203/2024 (operación bimonetaria), para el Proyecto Aplicación Plan de Gestión para la eliminación"/>
    <m/>
    <m/>
    <m/>
    <m/>
    <n v="14400"/>
    <n v="0"/>
    <n v="98784"/>
    <n v="0"/>
    <n v="98784"/>
    <m/>
  </r>
  <r>
    <x v="3"/>
    <n v="1"/>
    <x v="3"/>
    <x v="11"/>
    <n v="1683"/>
    <s v="00086018018"/>
    <s v="De: 00086018018 A:00099021001 Transferencia de recursos a solicitud del Ministerio de Medio Ambiente y Agua mediante nota CITE: MMAYA/DGAA N° 214/2024 (operación bimonetaria), para gasto corriente según modificación presupuestaria (TC 6,86)"/>
    <m/>
    <m/>
    <m/>
    <m/>
    <n v="462240.09"/>
    <n v="0"/>
    <n v="3170967.0174000002"/>
    <n v="0"/>
    <n v="3170967.0174000002"/>
    <m/>
  </r>
  <r>
    <x v="8"/>
    <n v="2"/>
    <x v="8"/>
    <x v="11"/>
    <n v="1679"/>
    <s v="00099021001"/>
    <s v="De: 00086018018 A:00099021001 Transferencia de recursos a solicitud del Ministerio de Medio Ambiente y Agua mediante nota CITE: MMAYA/DGAA N° 213/2024 (operación bimonetaria), para gasto de inversión según modificación presupuestaria (TC 6,"/>
    <m/>
    <m/>
    <m/>
    <m/>
    <n v="0"/>
    <n v="122349.35"/>
    <n v="0"/>
    <n v="839316.54100000008"/>
    <n v="839316.54100000008"/>
    <m/>
  </r>
  <r>
    <x v="8"/>
    <n v="2"/>
    <x v="8"/>
    <x v="11"/>
    <n v="1681"/>
    <s v="00099021001"/>
    <s v="De: 00086018028 A:00099021001 Transferencia de recursos a solicitud del Ministerio de Medio Ambiente y Agua mediante nota CITE: MMAYA/DGAA N° 203/2024 (operación bimonetaria), para el Proyecto Aplicación Plan de Gestión para la eliminación"/>
    <m/>
    <m/>
    <m/>
    <m/>
    <n v="0"/>
    <n v="14400"/>
    <n v="0"/>
    <n v="98784"/>
    <n v="98784"/>
    <m/>
  </r>
  <r>
    <x v="8"/>
    <n v="2"/>
    <x v="8"/>
    <x v="11"/>
    <n v="1683"/>
    <s v="00099021001"/>
    <s v="De: 00086018018 A:00099021001 Transferencia de recursos a solicitud del Ministerio de Medio Ambiente y Agua mediante nota CITE: MMAYA/DGAA N° 214/2024 (operación bimonetaria), para gasto corriente según modificación presupuestaria (TC 6,86)"/>
    <m/>
    <m/>
    <m/>
    <m/>
    <n v="0"/>
    <n v="462240.09"/>
    <n v="0"/>
    <n v="3170967.0174000002"/>
    <n v="3170967.0174000002"/>
    <m/>
  </r>
  <r>
    <x v="6"/>
    <n v="3"/>
    <x v="6"/>
    <x v="12"/>
    <n v="1686"/>
    <s v="00291034302"/>
    <s v="De: 00291034302 A:00099021001 Transferencia de recursos a solicitud de la Administradora Boliviana de Carreteras mediante nota CITE: ABC/GNA/SAF/ATE/2024-0841 (operación bimonetaria), para el pago a beneficiarios (TC 6,86) H.R 2024-16885-R."/>
    <m/>
    <m/>
    <m/>
    <m/>
    <n v="2500000"/>
    <n v="0"/>
    <n v="17150000"/>
    <n v="0"/>
    <n v="17150000"/>
    <m/>
  </r>
  <r>
    <x v="8"/>
    <n v="2"/>
    <x v="8"/>
    <x v="12"/>
    <n v="1686"/>
    <s v="00099021001"/>
    <s v="De: 00291034302 A:00099021001 Transferencia de recursos a solicitud de la Administradora Boliviana de Carreteras mediante nota CITE: ABC/GNA/SAF/ATE/2024-0841 (operación bimonetaria), para el pago a beneficiarios (TC 6,86) H.R 2024-16885-R."/>
    <m/>
    <m/>
    <m/>
    <m/>
    <n v="0"/>
    <n v="2500000"/>
    <n v="0"/>
    <n v="17150000"/>
    <n v="17150000"/>
    <m/>
  </r>
  <r>
    <x v="0"/>
    <n v="29"/>
    <x v="0"/>
    <x v="12"/>
    <n v="1688"/>
    <s v="00047297001"/>
    <s v="De: 00047297001 A:00099021001 Transferencia de recursos a solicitud del Programa de Fortalecimiento Integral del Complejo Camélidos en el Altiplano (Pro - Camelidos) dependiente del Ministerio de Desarrollo Rural y Tierras mediante nota CIT"/>
    <m/>
    <m/>
    <m/>
    <m/>
    <n v="467870.36"/>
    <n v="0"/>
    <n v="3209590.6696000001"/>
    <n v="0"/>
    <n v="3209590.6696000001"/>
    <m/>
  </r>
  <r>
    <x v="8"/>
    <n v="2"/>
    <x v="8"/>
    <x v="12"/>
    <n v="1688"/>
    <s v="00099021001"/>
    <s v="De: 00047297001 A:00099021001 Transferencia de recursos a solicitud del Programa de Fortalecimiento Integral del Complejo Camélidos en el Altiplano (Pro - Camelidos) dependiente del Ministerio de Desarrollo Rural y Tierras mediante nota CIT"/>
    <m/>
    <m/>
    <m/>
    <m/>
    <n v="0"/>
    <n v="467870.36"/>
    <n v="0"/>
    <n v="3209590.6696000001"/>
    <n v="3209590.6696000001"/>
    <m/>
  </r>
  <r>
    <x v="6"/>
    <n v="8"/>
    <x v="6"/>
    <x v="13"/>
    <n v="1828"/>
    <s v="00291084302"/>
    <s v="De: 00291084302 A:00099021001 Transferencia de recursos a solicitud de la Administradora Boliviana de Carreteras mediante nota CITE: ABC/GNA/SAF/ATE/2024-0858 (operación bimonetaria), para el pago a beneficiarios (TC 6,86) H.R 2024-17718-R."/>
    <m/>
    <m/>
    <m/>
    <m/>
    <n v="927438.09"/>
    <n v="0"/>
    <n v="6362225.2974000005"/>
    <n v="0"/>
    <n v="6362225.2974000005"/>
    <m/>
  </r>
  <r>
    <x v="8"/>
    <n v="2"/>
    <x v="8"/>
    <x v="13"/>
    <n v="1828"/>
    <s v="00099021001"/>
    <s v="De: 00291084302 A:00099021001 Transferencia de recursos a solicitud de la Administradora Boliviana de Carreteras mediante nota CITE: ABC/GNA/SAF/ATE/2024-0858 (operación bimonetaria), para el pago a beneficiarios (TC 6,86) H.R 2024-17718-R."/>
    <m/>
    <m/>
    <m/>
    <m/>
    <n v="0"/>
    <n v="927438.09"/>
    <n v="0"/>
    <n v="6362225.2974000005"/>
    <n v="6362225.2974000005"/>
    <m/>
  </r>
  <r>
    <x v="0"/>
    <n v="8"/>
    <x v="0"/>
    <x v="13"/>
    <n v="1831"/>
    <s v="00047087002"/>
    <s v="De: 00047087002 A:00099021001 Transferencia de recursos a solicitud del Servicio Nacional de Sanidad Agropecuaria e Inocuidad Alimentaria dependiente del Ministerio de Desarrollo Rural y Tierras mediante nota CITE: SENASAG/UEP-BID N°57/2024"/>
    <m/>
    <m/>
    <m/>
    <m/>
    <n v="15032.31"/>
    <n v="0"/>
    <n v="103121.64660000001"/>
    <n v="0"/>
    <n v="103121.64660000001"/>
    <m/>
  </r>
  <r>
    <x v="8"/>
    <n v="2"/>
    <x v="8"/>
    <x v="13"/>
    <n v="1831"/>
    <s v="00099021001"/>
    <s v="De: 00047087002 A:00099021001 Transferencia de recursos a solicitud del Servicio Nacional de Sanidad Agropecuaria e Inocuidad Alimentaria dependiente del Ministerio de Desarrollo Rural y Tierras mediante nota CITE: SENASAG/UEP-BID N°57/2024"/>
    <m/>
    <m/>
    <m/>
    <m/>
    <n v="0"/>
    <n v="15032.31"/>
    <n v="0"/>
    <n v="103121.64660000001"/>
    <n v="103121.64660000001"/>
    <m/>
  </r>
  <r>
    <x v="9"/>
    <n v="1"/>
    <x v="9"/>
    <x v="14"/>
    <n v="2108"/>
    <s v="00514014306"/>
    <s v="De: 00514014306 A:00099021001 Transferencia de recursos a solicitud de la Empresa Nacional de Electricidad dependiente del Ministerio de Hidrocarburos y Energías mediante nota CITE: ENDE-DEEM-4/44-24, (operación bimonetaria), para realizar"/>
    <m/>
    <m/>
    <m/>
    <m/>
    <n v="760000"/>
    <n v="0"/>
    <n v="5213600"/>
    <n v="0"/>
    <n v="5213600"/>
    <m/>
  </r>
  <r>
    <x v="8"/>
    <n v="2"/>
    <x v="8"/>
    <x v="14"/>
    <n v="2108"/>
    <s v="00099021001"/>
    <s v="De: 00514014306 A:00099021001 Transferencia de recursos a solicitud de la Empresa Nacional de Electricidad dependiente del Ministerio de Hidrocarburos y Energías mediante nota CITE: ENDE-DEEM-4/44-24, (operación bimonetaria), para realizar"/>
    <m/>
    <m/>
    <m/>
    <m/>
    <n v="0"/>
    <n v="760000"/>
    <n v="0"/>
    <n v="5213600"/>
    <n v="5213600"/>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n v="1"/>
    <x v="0"/>
    <n v="0"/>
    <n v="0"/>
    <n v="2900858.8100000005"/>
    <n v="0"/>
    <n v="2900858.8100000005"/>
  </r>
  <r>
    <x v="0"/>
    <n v="2"/>
    <x v="0"/>
    <n v="0"/>
    <n v="0"/>
    <n v="12930"/>
    <n v="0"/>
    <n v="12930"/>
  </r>
  <r>
    <x v="0"/>
    <n v="3"/>
    <x v="0"/>
    <n v="0"/>
    <n v="0"/>
    <n v="543933.39999999991"/>
    <n v="0"/>
    <n v="543933.39999999991"/>
  </r>
  <r>
    <x v="0"/>
    <n v="4"/>
    <x v="0"/>
    <n v="0"/>
    <n v="0"/>
    <n v="1094169.5699999998"/>
    <n v="0"/>
    <n v="1094169.5699999998"/>
  </r>
  <r>
    <x v="0"/>
    <n v="5"/>
    <x v="0"/>
    <n v="0"/>
    <n v="0"/>
    <n v="12481.46"/>
    <n v="0"/>
    <n v="12481.46"/>
  </r>
  <r>
    <x v="0"/>
    <n v="7"/>
    <x v="0"/>
    <n v="0"/>
    <n v="0"/>
    <n v="21827"/>
    <n v="0"/>
    <n v="21827"/>
  </r>
  <r>
    <x v="1"/>
    <n v="1"/>
    <x v="1"/>
    <n v="0"/>
    <n v="0"/>
    <n v="108339.05"/>
    <n v="0"/>
    <n v="108339.05"/>
  </r>
  <r>
    <x v="2"/>
    <n v="3"/>
    <x v="2"/>
    <n v="49571.8"/>
    <n v="0"/>
    <n v="713750.9700000002"/>
    <n v="0"/>
    <n v="763322.77000000025"/>
  </r>
  <r>
    <x v="2"/>
    <n v="4"/>
    <x v="2"/>
    <n v="20766736.899999999"/>
    <n v="0"/>
    <n v="0"/>
    <n v="0"/>
    <n v="20766736.899999999"/>
  </r>
  <r>
    <x v="3"/>
    <n v="2"/>
    <x v="3"/>
    <n v="11051915.180000002"/>
    <n v="0"/>
    <n v="393737.93"/>
    <n v="0"/>
    <n v="11445653.110000001"/>
  </r>
  <r>
    <x v="4"/>
    <n v="26"/>
    <x v="4"/>
    <n v="0"/>
    <n v="0"/>
    <n v="75593.840000000011"/>
    <n v="0"/>
    <n v="75593.840000000011"/>
  </r>
  <r>
    <x v="5"/>
    <n v="3"/>
    <x v="5"/>
    <n v="0"/>
    <n v="0"/>
    <n v="26356.460000000003"/>
    <n v="0"/>
    <n v="26356.460000000003"/>
  </r>
  <r>
    <x v="6"/>
    <n v="16"/>
    <x v="6"/>
    <n v="0"/>
    <n v="0"/>
    <n v="25770"/>
    <n v="0"/>
    <n v="25770"/>
  </r>
  <r>
    <x v="6"/>
    <n v="17"/>
    <x v="6"/>
    <n v="3786488.58"/>
    <n v="0"/>
    <n v="0"/>
    <n v="0"/>
    <n v="3786488.58"/>
  </r>
  <r>
    <x v="6"/>
    <n v="19"/>
    <x v="6"/>
    <n v="0"/>
    <n v="0"/>
    <n v="2000"/>
    <n v="0"/>
    <n v="2000"/>
  </r>
  <r>
    <x v="7"/>
    <n v="2"/>
    <x v="7"/>
    <n v="559521994.74000001"/>
    <n v="0"/>
    <n v="0"/>
    <n v="0"/>
    <n v="559521994.74000001"/>
  </r>
  <r>
    <x v="8"/>
    <n v="1"/>
    <x v="8"/>
    <n v="0"/>
    <n v="0"/>
    <n v="0"/>
    <n v="149115"/>
    <n v="149115"/>
  </r>
  <r>
    <x v="9"/>
    <n v="1"/>
    <x v="9"/>
    <n v="0"/>
    <n v="0"/>
    <n v="0"/>
    <n v="5822903.379999999"/>
    <n v="5822903.379999999"/>
  </r>
  <r>
    <x v="10"/>
    <n v="1"/>
    <x v="10"/>
    <n v="0"/>
    <n v="0"/>
    <n v="0"/>
    <n v="5000"/>
    <n v="5000"/>
  </r>
  <r>
    <x v="11"/>
    <n v="1"/>
    <x v="11"/>
    <n v="0"/>
    <n v="0"/>
    <n v="0"/>
    <n v="45844"/>
    <n v="45844"/>
  </r>
  <r>
    <x v="11"/>
    <n v="3"/>
    <x v="11"/>
    <n v="19440"/>
    <n v="0"/>
    <n v="0"/>
    <n v="0"/>
    <n v="19440"/>
  </r>
  <r>
    <x v="11"/>
    <n v="4"/>
    <x v="11"/>
    <n v="6000000"/>
    <n v="0"/>
    <n v="0"/>
    <n v="0"/>
    <n v="6000000"/>
  </r>
  <r>
    <x v="11"/>
    <n v="10"/>
    <x v="11"/>
    <n v="828351.64999999991"/>
    <n v="0"/>
    <n v="0"/>
    <n v="0"/>
    <n v="828351.64999999991"/>
  </r>
  <r>
    <x v="12"/>
    <n v="1"/>
    <x v="12"/>
    <n v="0"/>
    <n v="0"/>
    <n v="0"/>
    <n v="152965.60999999999"/>
    <n v="152965.60999999999"/>
  </r>
  <r>
    <x v="13"/>
    <n v="1"/>
    <x v="13"/>
    <n v="5576855"/>
    <n v="0"/>
    <n v="0"/>
    <n v="15361574.839999998"/>
    <n v="20938429.839999996"/>
  </r>
  <r>
    <x v="14"/>
    <n v="1"/>
    <x v="14"/>
    <n v="869309.71000000008"/>
    <n v="0"/>
    <n v="0"/>
    <n v="4769752.6500000004"/>
    <n v="5639062.3600000003"/>
  </r>
  <r>
    <x v="15"/>
    <n v="1"/>
    <x v="15"/>
    <n v="0"/>
    <n v="0"/>
    <n v="0"/>
    <n v="66164327.790000007"/>
    <n v="66164327.790000007"/>
  </r>
  <r>
    <x v="16"/>
    <n v="1"/>
    <x v="16"/>
    <n v="0"/>
    <n v="0"/>
    <n v="0"/>
    <n v="2980229.3399999989"/>
    <n v="2980229.3399999989"/>
  </r>
  <r>
    <x v="17"/>
    <n v="1"/>
    <x v="17"/>
    <n v="0"/>
    <n v="0"/>
    <n v="0"/>
    <n v="730"/>
    <n v="730"/>
  </r>
  <r>
    <x v="18"/>
    <n v="1"/>
    <x v="18"/>
    <n v="0"/>
    <n v="0"/>
    <n v="0"/>
    <n v="55830.43"/>
    <n v="55830.43"/>
  </r>
  <r>
    <x v="19"/>
    <n v="1"/>
    <x v="19"/>
    <n v="0"/>
    <n v="0"/>
    <n v="0"/>
    <n v="622226.15"/>
    <n v="622226.15"/>
  </r>
  <r>
    <x v="20"/>
    <n v="1"/>
    <x v="20"/>
    <n v="2850000"/>
    <n v="0"/>
    <n v="0"/>
    <n v="0"/>
    <n v="2850000"/>
  </r>
  <r>
    <x v="21"/>
    <n v="2"/>
    <x v="21"/>
    <n v="721271"/>
    <n v="0"/>
    <n v="0"/>
    <n v="4489"/>
    <n v="725760"/>
  </r>
  <r>
    <x v="22"/>
    <n v="1"/>
    <x v="22"/>
    <n v="0"/>
    <n v="0"/>
    <n v="0"/>
    <n v="400550"/>
    <n v="400550"/>
  </r>
  <r>
    <x v="23"/>
    <n v="1"/>
    <x v="23"/>
    <n v="2008346.65"/>
    <n v="0"/>
    <n v="0"/>
    <n v="13973534"/>
    <n v="15981880.65"/>
  </r>
  <r>
    <x v="24"/>
    <n v="1"/>
    <x v="24"/>
    <n v="45202671.649999999"/>
    <n v="0"/>
    <n v="0"/>
    <n v="0"/>
    <n v="45202671.649999999"/>
  </r>
  <r>
    <x v="25"/>
    <n v="1"/>
    <x v="25"/>
    <n v="0"/>
    <n v="0"/>
    <n v="0"/>
    <n v="8234.3499999999985"/>
    <n v="8234.3499999999985"/>
  </r>
  <r>
    <x v="25"/>
    <n v="3"/>
    <x v="25"/>
    <n v="0"/>
    <n v="0"/>
    <n v="0"/>
    <n v="192"/>
    <n v="192"/>
  </r>
  <r>
    <x v="26"/>
    <n v="1"/>
    <x v="26"/>
    <n v="0"/>
    <n v="0"/>
    <n v="0"/>
    <n v="86100.5"/>
    <n v="86100.5"/>
  </r>
  <r>
    <x v="27"/>
    <n v="1"/>
    <x v="27"/>
    <n v="0"/>
    <n v="0"/>
    <n v="0"/>
    <n v="71407.010000000009"/>
    <n v="71407.010000000009"/>
  </r>
  <r>
    <x v="28"/>
    <n v="1"/>
    <x v="28"/>
    <n v="0"/>
    <n v="0"/>
    <n v="0"/>
    <n v="2874427.6400000006"/>
    <n v="2874427.6400000006"/>
  </r>
  <r>
    <x v="29"/>
    <n v="1"/>
    <x v="29"/>
    <n v="0"/>
    <n v="0"/>
    <n v="0"/>
    <n v="9834430.5600000061"/>
    <n v="9834430.5600000061"/>
  </r>
  <r>
    <x v="30"/>
    <n v="1"/>
    <x v="30"/>
    <n v="0"/>
    <n v="0"/>
    <n v="0"/>
    <n v="592.20000000000005"/>
    <n v="592.20000000000005"/>
  </r>
  <r>
    <x v="31"/>
    <n v="1"/>
    <x v="31"/>
    <n v="0"/>
    <n v="0"/>
    <n v="0"/>
    <n v="691"/>
    <n v="691"/>
  </r>
  <r>
    <x v="32"/>
    <n v="1"/>
    <x v="32"/>
    <n v="6169.32"/>
    <n v="0"/>
    <n v="0"/>
    <n v="169850"/>
    <n v="176019.32"/>
  </r>
  <r>
    <x v="33"/>
    <n v="1"/>
    <x v="33"/>
    <n v="2847293"/>
    <n v="0"/>
    <n v="0"/>
    <n v="0"/>
    <n v="2847293"/>
  </r>
  <r>
    <x v="34"/>
    <n v="1"/>
    <x v="34"/>
    <n v="0"/>
    <n v="0"/>
    <n v="0"/>
    <n v="7308"/>
    <n v="7308"/>
  </r>
  <r>
    <x v="35"/>
    <n v="1"/>
    <x v="35"/>
    <n v="0"/>
    <n v="0"/>
    <n v="0"/>
    <n v="1492416.56"/>
    <n v="1492416.56"/>
  </r>
  <r>
    <x v="35"/>
    <n v="2"/>
    <x v="35"/>
    <n v="0"/>
    <n v="0"/>
    <n v="0"/>
    <n v="473980.49"/>
    <n v="473980.49"/>
  </r>
  <r>
    <x v="35"/>
    <n v="3"/>
    <x v="35"/>
    <n v="0"/>
    <n v="0"/>
    <n v="0"/>
    <n v="25448.979999999967"/>
    <n v="25448.979999999967"/>
  </r>
  <r>
    <x v="35"/>
    <n v="4"/>
    <x v="35"/>
    <n v="0"/>
    <n v="0"/>
    <n v="0"/>
    <n v="2227708.5799999996"/>
    <n v="2227708.5799999996"/>
  </r>
  <r>
    <x v="35"/>
    <n v="5"/>
    <x v="35"/>
    <n v="0"/>
    <n v="0"/>
    <n v="0"/>
    <n v="74122.31"/>
    <n v="74122.31"/>
  </r>
  <r>
    <x v="36"/>
    <n v="1"/>
    <x v="36"/>
    <n v="0"/>
    <n v="0"/>
    <n v="0"/>
    <n v="3950000"/>
    <n v="3950000"/>
  </r>
  <r>
    <x v="37"/>
    <n v="1"/>
    <x v="37"/>
    <n v="4000"/>
    <n v="0"/>
    <n v="0"/>
    <n v="0"/>
    <n v="4000"/>
  </r>
  <r>
    <x v="38"/>
    <n v="1"/>
    <x v="38"/>
    <n v="0"/>
    <n v="0"/>
    <n v="0"/>
    <n v="2846.77"/>
    <n v="2846.77"/>
  </r>
  <r>
    <x v="38"/>
    <n v="2"/>
    <x v="38"/>
    <n v="0"/>
    <n v="0"/>
    <n v="0"/>
    <n v="544391.11"/>
    <n v="544391.11"/>
  </r>
  <r>
    <x v="38"/>
    <n v="11"/>
    <x v="38"/>
    <n v="0"/>
    <n v="0"/>
    <n v="0"/>
    <n v="39765"/>
    <n v="39765"/>
  </r>
  <r>
    <x v="38"/>
    <n v="12"/>
    <x v="38"/>
    <n v="0"/>
    <n v="0"/>
    <n v="0"/>
    <n v="93000"/>
    <n v="93000"/>
  </r>
  <r>
    <x v="39"/>
    <n v="1"/>
    <x v="39"/>
    <n v="56315082.640000001"/>
    <n v="0"/>
    <n v="0"/>
    <n v="0"/>
    <n v="56315082.640000001"/>
  </r>
  <r>
    <x v="40"/>
    <n v="1"/>
    <x v="40"/>
    <n v="0"/>
    <n v="0"/>
    <n v="0"/>
    <n v="358760"/>
    <n v="358760"/>
  </r>
  <r>
    <x v="41"/>
    <n v="1"/>
    <x v="41"/>
    <n v="0"/>
    <n v="0"/>
    <n v="0"/>
    <n v="988798.58000000007"/>
    <n v="988798.58000000007"/>
  </r>
  <r>
    <x v="42"/>
    <n v="1"/>
    <x v="42"/>
    <n v="0"/>
    <n v="0"/>
    <n v="0"/>
    <n v="542149.27999999991"/>
    <n v="542149.27999999991"/>
  </r>
  <r>
    <x v="43"/>
    <n v="1"/>
    <x v="43"/>
    <n v="0"/>
    <n v="0"/>
    <n v="0"/>
    <n v="499817"/>
    <n v="499817"/>
  </r>
  <r>
    <x v="44"/>
    <n v="1"/>
    <x v="44"/>
    <n v="7830768.5300000003"/>
    <n v="0"/>
    <n v="0"/>
    <n v="0"/>
    <n v="7830768.5300000003"/>
  </r>
  <r>
    <x v="45"/>
    <n v="1"/>
    <x v="45"/>
    <n v="7467.94"/>
    <n v="0"/>
    <n v="0"/>
    <n v="0"/>
    <n v="7467.94"/>
  </r>
  <r>
    <x v="46"/>
    <n v="1"/>
    <x v="46"/>
    <n v="0"/>
    <n v="0"/>
    <n v="0"/>
    <n v="545411"/>
    <n v="545411"/>
  </r>
  <r>
    <x v="47"/>
    <n v="2"/>
    <x v="47"/>
    <n v="2100000"/>
    <n v="0"/>
    <n v="0"/>
    <n v="0"/>
    <n v="2100000"/>
  </r>
  <r>
    <x v="47"/>
    <n v="7"/>
    <x v="47"/>
    <n v="2000000"/>
    <n v="0"/>
    <n v="0"/>
    <n v="0"/>
    <n v="2000000"/>
  </r>
  <r>
    <x v="48"/>
    <n v="1"/>
    <x v="48"/>
    <n v="0"/>
    <n v="0"/>
    <n v="0"/>
    <n v="16195470.620000001"/>
    <n v="16195470.620000001"/>
  </r>
  <r>
    <x v="49"/>
    <n v="1"/>
    <x v="49"/>
    <n v="0"/>
    <n v="0"/>
    <n v="0"/>
    <n v="2501201.5"/>
    <n v="2501201.5"/>
  </r>
  <r>
    <x v="50"/>
    <n v="1"/>
    <x v="50"/>
    <n v="0"/>
    <n v="0"/>
    <n v="0"/>
    <n v="333344"/>
    <n v="333344"/>
  </r>
  <r>
    <x v="51"/>
    <n v="1"/>
    <x v="51"/>
    <n v="0"/>
    <n v="0"/>
    <n v="0"/>
    <n v="7760"/>
    <n v="7760"/>
  </r>
  <r>
    <x v="52"/>
    <n v="1"/>
    <x v="52"/>
    <n v="0"/>
    <n v="0"/>
    <n v="0"/>
    <n v="131002.75"/>
    <n v="13100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5EA1B26-A880-45AE-AC8D-282C4539CF5C}" name="TablaDinámica3" cacheId="20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K18" firstHeaderRow="1" firstDataRow="3" firstDataCol="2"/>
  <pivotFields count="20">
    <pivotField axis="axisRow" compact="0" outline="0" subtotalTop="0" showAll="0" defaultSubtotal="0">
      <items count="13">
        <item x="0"/>
        <item x="5"/>
        <item x="11"/>
        <item x="2"/>
        <item x="9"/>
        <item x="1"/>
        <item x="4"/>
        <item x="6"/>
        <item x="10"/>
        <item x="7"/>
        <item x="3"/>
        <item x="12"/>
        <item x="8"/>
      </items>
    </pivotField>
    <pivotField compact="0" outline="0" subtotalTop="0" showAll="0" defaultSubtotal="0"/>
    <pivotField axis="axisRow" compact="0" outline="0" subtotalTop="0" showAll="0" defaultSubtotal="0">
      <items count="13">
        <item x="2"/>
        <item x="0"/>
        <item x="5"/>
        <item x="11"/>
        <item x="9"/>
        <item x="1"/>
        <item x="4"/>
        <item x="6"/>
        <item x="10"/>
        <item x="7"/>
        <item x="3"/>
        <item x="12"/>
        <item x="8"/>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2">
    <field x="0"/>
    <field x="2"/>
  </rowFields>
  <rowItems count="13">
    <i>
      <x/>
      <x v="1"/>
    </i>
    <i>
      <x v="1"/>
      <x v="2"/>
    </i>
    <i>
      <x v="2"/>
      <x v="3"/>
    </i>
    <i>
      <x v="3"/>
      <x/>
    </i>
    <i>
      <x v="4"/>
      <x v="4"/>
    </i>
    <i>
      <x v="5"/>
      <x v="5"/>
    </i>
    <i>
      <x v="6"/>
      <x v="6"/>
    </i>
    <i>
      <x v="7"/>
      <x v="7"/>
    </i>
    <i>
      <x v="8"/>
      <x v="8"/>
    </i>
    <i>
      <x v="9"/>
      <x v="9"/>
    </i>
    <i>
      <x v="10"/>
      <x v="10"/>
    </i>
    <i>
      <x v="11"/>
      <x v="11"/>
    </i>
    <i>
      <x v="12"/>
      <x v="12"/>
    </i>
  </rowItems>
  <colFields count="2">
    <field x="3"/>
    <field x="-2"/>
  </colFields>
  <colItems count="8">
    <i>
      <x v="1"/>
      <x/>
    </i>
    <i r="1" i="1">
      <x v="1"/>
    </i>
    <i>
      <x v="2"/>
      <x/>
    </i>
    <i r="1" i="1">
      <x v="1"/>
    </i>
    <i>
      <x v="3"/>
      <x/>
    </i>
    <i r="1" i="1">
      <x v="1"/>
    </i>
    <i>
      <x v="4"/>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D429DC-901A-487D-AF0F-C4F22BE3420B}" name="TablaDinámica7" cacheId="20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M15" firstHeaderRow="1" firstDataRow="3" firstDataCol="2"/>
  <pivotFields count="17">
    <pivotField axis="axisRow" compact="0" outline="0" showAll="0" defaultSubtotal="0">
      <items count="19">
        <item x="8"/>
        <item x="6"/>
        <item m="1" x="10"/>
        <item x="2"/>
        <item x="7"/>
        <item x="3"/>
        <item m="1" x="16"/>
        <item m="1" x="13"/>
        <item m="1" x="15"/>
        <item m="1" x="14"/>
        <item x="4"/>
        <item m="1" x="18"/>
        <item x="0"/>
        <item x="9"/>
        <item m="1" x="17"/>
        <item x="1"/>
        <item m="1" x="12"/>
        <item m="1" x="11"/>
        <item x="5"/>
      </items>
    </pivotField>
    <pivotField compact="0" outline="0" showAll="0" defaultSubtotal="0"/>
    <pivotField axis="axisRow" compact="0" outline="0" showAll="0" defaultSubtotal="0">
      <items count="19">
        <item x="8"/>
        <item x="6"/>
        <item m="1" x="10"/>
        <item x="2"/>
        <item x="7"/>
        <item x="3"/>
        <item m="1" x="16"/>
        <item m="1" x="13"/>
        <item m="1" x="15"/>
        <item m="1" x="14"/>
        <item x="4"/>
        <item m="1" x="18"/>
        <item x="0"/>
        <item x="9"/>
        <item m="1" x="17"/>
        <item x="1"/>
        <item m="1" x="12"/>
        <item m="1" x="11"/>
        <item x="5"/>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10">
    <i>
      <x/>
      <x/>
    </i>
    <i>
      <x v="1"/>
      <x v="1"/>
    </i>
    <i>
      <x v="3"/>
      <x v="3"/>
    </i>
    <i>
      <x v="4"/>
      <x v="4"/>
    </i>
    <i>
      <x v="5"/>
      <x v="5"/>
    </i>
    <i>
      <x v="10"/>
      <x v="10"/>
    </i>
    <i>
      <x v="12"/>
      <x v="12"/>
    </i>
    <i>
      <x v="13"/>
      <x v="13"/>
    </i>
    <i>
      <x v="15"/>
      <x v="15"/>
    </i>
    <i>
      <x v="18"/>
      <x v="18"/>
    </i>
  </rowItems>
  <colFields count="2">
    <field x="3"/>
    <field x="-2"/>
  </colFields>
  <colItems count="8">
    <i>
      <x v="1"/>
      <x/>
    </i>
    <i r="1" i="1">
      <x v="1"/>
    </i>
    <i>
      <x v="2"/>
      <x/>
    </i>
    <i r="1" i="1">
      <x v="1"/>
    </i>
    <i>
      <x v="3"/>
      <x/>
    </i>
    <i r="1" i="1">
      <x v="1"/>
    </i>
    <i>
      <x v="4"/>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3F7A6C3-FEBA-41E2-8906-B63A8258B7A3}" name="TablaDinámica5" cacheId="20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L25" firstHeaderRow="1" firstDataRow="3" firstDataCol="2"/>
  <pivotFields count="16">
    <pivotField axis="axisRow" compact="0" outline="0" showAll="0" defaultSubtotal="0">
      <items count="37">
        <item x="4"/>
        <item x="3"/>
        <item x="6"/>
        <item x="2"/>
        <item m="1" x="21"/>
        <item x="15"/>
        <item x="7"/>
        <item x="12"/>
        <item x="13"/>
        <item m="1" x="32"/>
        <item x="9"/>
        <item m="1" x="25"/>
        <item m="1" x="26"/>
        <item m="1" x="27"/>
        <item x="18"/>
        <item x="11"/>
        <item m="1" x="28"/>
        <item x="10"/>
        <item m="1" x="29"/>
        <item x="1"/>
        <item x="19"/>
        <item x="16"/>
        <item m="1" x="30"/>
        <item m="1" x="34"/>
        <item x="0"/>
        <item x="14"/>
        <item m="1" x="23"/>
        <item m="1" x="31"/>
        <item m="1" x="20"/>
        <item m="1" x="24"/>
        <item m="1" x="33"/>
        <item m="1" x="35"/>
        <item m="1" x="36"/>
        <item m="1" x="22"/>
        <item x="5"/>
        <item x="8"/>
        <item x="17"/>
      </items>
    </pivotField>
    <pivotField compact="0" outline="0" showAll="0" defaultSubtotal="0"/>
    <pivotField axis="axisRow" compact="0" outline="0" showAll="0" defaultSubtotal="0">
      <items count="36">
        <item x="5"/>
        <item x="4"/>
        <item x="3"/>
        <item x="2"/>
        <item m="1" x="20"/>
        <item x="14"/>
        <item x="6"/>
        <item x="11"/>
        <item x="12"/>
        <item m="1" x="31"/>
        <item x="8"/>
        <item m="1" x="24"/>
        <item m="1" x="25"/>
        <item m="1" x="26"/>
        <item x="17"/>
        <item x="10"/>
        <item m="1" x="27"/>
        <item x="9"/>
        <item m="1" x="28"/>
        <item x="1"/>
        <item x="18"/>
        <item x="15"/>
        <item m="1" x="29"/>
        <item m="1" x="33"/>
        <item x="0"/>
        <item x="13"/>
        <item m="1" x="22"/>
        <item m="1" x="30"/>
        <item m="1" x="19"/>
        <item m="1" x="23"/>
        <item m="1" x="32"/>
        <item m="1" x="34"/>
        <item m="1" x="35"/>
        <item m="1" x="21"/>
        <item x="7"/>
        <item x="16"/>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20">
    <i>
      <x/>
      <x v="1"/>
    </i>
    <i>
      <x v="1"/>
      <x v="2"/>
    </i>
    <i>
      <x v="2"/>
      <x/>
    </i>
    <i>
      <x v="3"/>
      <x v="3"/>
    </i>
    <i>
      <x v="5"/>
      <x v="5"/>
    </i>
    <i>
      <x v="6"/>
      <x v="6"/>
    </i>
    <i>
      <x v="7"/>
      <x v="7"/>
    </i>
    <i>
      <x v="8"/>
      <x v="8"/>
    </i>
    <i>
      <x v="10"/>
      <x v="10"/>
    </i>
    <i>
      <x v="14"/>
      <x v="14"/>
    </i>
    <i>
      <x v="15"/>
      <x v="15"/>
    </i>
    <i>
      <x v="17"/>
      <x v="17"/>
    </i>
    <i>
      <x v="19"/>
      <x v="19"/>
    </i>
    <i>
      <x v="20"/>
      <x v="20"/>
    </i>
    <i>
      <x v="21"/>
      <x v="21"/>
    </i>
    <i>
      <x v="24"/>
      <x v="24"/>
    </i>
    <i>
      <x v="25"/>
      <x v="25"/>
    </i>
    <i>
      <x v="34"/>
      <x/>
    </i>
    <i>
      <x v="35"/>
      <x v="34"/>
    </i>
    <i>
      <x v="36"/>
      <x v="35"/>
    </i>
  </rowItems>
  <colFields count="2">
    <field x="3"/>
    <field x="-2"/>
  </colFields>
  <colItems count="8">
    <i>
      <x v="1"/>
      <x/>
    </i>
    <i r="1" i="1">
      <x v="1"/>
    </i>
    <i>
      <x v="2"/>
      <x/>
    </i>
    <i r="1" i="1">
      <x v="1"/>
    </i>
    <i>
      <x v="3"/>
      <x/>
    </i>
    <i r="1" i="1">
      <x v="1"/>
    </i>
    <i>
      <x v="4"/>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0938E36-F200-4613-A222-860475639C66}" name="TablaDinámica1" cacheId="200"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J112" firstHeaderRow="1" firstDataRow="3" firstDataCol="2"/>
  <pivotFields count="20">
    <pivotField axis="axisRow" compact="0" outline="0" showAll="0" defaultSubtotal="0">
      <items count="107">
        <item x="41"/>
        <item x="2"/>
        <item x="21"/>
        <item x="57"/>
        <item x="79"/>
        <item x="20"/>
        <item x="44"/>
        <item x="13"/>
        <item x="19"/>
        <item x="76"/>
        <item x="34"/>
        <item x="61"/>
        <item x="55"/>
        <item x="36"/>
        <item x="81"/>
        <item x="60"/>
        <item x="77"/>
        <item x="68"/>
        <item x="0"/>
        <item x="71"/>
        <item x="11"/>
        <item x="12"/>
        <item x="45"/>
        <item x="65"/>
        <item x="17"/>
        <item x="18"/>
        <item x="6"/>
        <item x="3"/>
        <item x="25"/>
        <item x="58"/>
        <item x="53"/>
        <item x="59"/>
        <item x="8"/>
        <item x="80"/>
        <item x="83"/>
        <item x="73"/>
        <item x="78"/>
        <item x="47"/>
        <item x="31"/>
        <item x="48"/>
        <item x="82"/>
        <item x="88"/>
        <item x="4"/>
        <item x="103"/>
        <item x="85"/>
        <item x="28"/>
        <item x="98"/>
        <item x="38"/>
        <item x="33"/>
        <item x="14"/>
        <item x="84"/>
        <item x="9"/>
        <item x="93"/>
        <item x="23"/>
        <item x="15"/>
        <item x="5"/>
        <item x="105"/>
        <item x="29"/>
        <item x="24"/>
        <item x="86"/>
        <item x="67"/>
        <item x="43"/>
        <item x="100"/>
        <item x="26"/>
        <item x="49"/>
        <item x="22"/>
        <item x="39"/>
        <item x="10"/>
        <item x="63"/>
        <item x="69"/>
        <item x="27"/>
        <item x="37"/>
        <item x="7"/>
        <item x="106"/>
        <item x="75"/>
        <item x="52"/>
        <item x="56"/>
        <item x="92"/>
        <item x="101"/>
        <item x="64"/>
        <item x="30"/>
        <item x="91"/>
        <item x="35"/>
        <item x="96"/>
        <item x="99"/>
        <item x="72"/>
        <item x="62"/>
        <item x="66"/>
        <item x="51"/>
        <item x="104"/>
        <item x="40"/>
        <item x="46"/>
        <item x="95"/>
        <item x="54"/>
        <item x="42"/>
        <item x="94"/>
        <item x="90"/>
        <item x="70"/>
        <item x="87"/>
        <item x="89"/>
        <item x="16"/>
        <item x="97"/>
        <item x="1"/>
        <item x="50"/>
        <item x="32"/>
        <item x="74"/>
        <item x="102"/>
      </items>
    </pivotField>
    <pivotField compact="0" outline="0" showAll="0" defaultSubtotal="0"/>
    <pivotField axis="axisRow" compact="0" outline="0" showAll="0" defaultSubtotal="0">
      <items count="107">
        <item x="60"/>
        <item x="68"/>
        <item x="12"/>
        <item x="71"/>
        <item x="6"/>
        <item x="61"/>
        <item x="9"/>
        <item x="18"/>
        <item x="11"/>
        <item x="81"/>
        <item x="17"/>
        <item x="26"/>
        <item x="36"/>
        <item x="57"/>
        <item x="44"/>
        <item x="19"/>
        <item x="20"/>
        <item x="2"/>
        <item x="79"/>
        <item x="34"/>
        <item x="76"/>
        <item x="41"/>
        <item x="3"/>
        <item x="65"/>
        <item x="45"/>
        <item x="55"/>
        <item x="77"/>
        <item x="0"/>
        <item x="25"/>
        <item x="58"/>
        <item x="13"/>
        <item x="21"/>
        <item x="53"/>
        <item x="59"/>
        <item x="8"/>
        <item x="80"/>
        <item x="83"/>
        <item x="73"/>
        <item x="78"/>
        <item x="47"/>
        <item x="31"/>
        <item x="48"/>
        <item x="82"/>
        <item x="88"/>
        <item x="4"/>
        <item x="103"/>
        <item x="85"/>
        <item x="28"/>
        <item x="98"/>
        <item x="38"/>
        <item x="33"/>
        <item x="14"/>
        <item x="84"/>
        <item x="93"/>
        <item x="23"/>
        <item x="15"/>
        <item x="5"/>
        <item x="105"/>
        <item x="29"/>
        <item x="24"/>
        <item x="86"/>
        <item x="67"/>
        <item x="43"/>
        <item x="100"/>
        <item x="49"/>
        <item x="22"/>
        <item x="39"/>
        <item x="10"/>
        <item x="63"/>
        <item x="69"/>
        <item x="27"/>
        <item x="37"/>
        <item x="7"/>
        <item x="106"/>
        <item x="75"/>
        <item x="52"/>
        <item x="56"/>
        <item x="92"/>
        <item x="101"/>
        <item x="64"/>
        <item x="30"/>
        <item x="91"/>
        <item x="35"/>
        <item x="96"/>
        <item x="99"/>
        <item x="72"/>
        <item x="62"/>
        <item x="66"/>
        <item x="51"/>
        <item x="104"/>
        <item x="40"/>
        <item x="46"/>
        <item x="95"/>
        <item x="54"/>
        <item x="42"/>
        <item x="94"/>
        <item x="90"/>
        <item x="70"/>
        <item x="87"/>
        <item x="89"/>
        <item x="16"/>
        <item x="97"/>
        <item x="1"/>
        <item x="50"/>
        <item x="32"/>
        <item x="74"/>
        <item x="102"/>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 compact="0" outline="0" subtotalTop="0" showAll="0" defaultSubtotal="0"/>
    <pivotField compact="0" outline="0" subtotalTop="0" showAll="0" defaultSubtotal="0"/>
  </pivotFields>
  <rowFields count="2">
    <field x="0"/>
    <field x="2"/>
  </rowFields>
  <rowItems count="107">
    <i>
      <x/>
      <x v="21"/>
    </i>
    <i>
      <x v="1"/>
      <x v="17"/>
    </i>
    <i>
      <x v="2"/>
      <x v="31"/>
    </i>
    <i>
      <x v="3"/>
      <x v="13"/>
    </i>
    <i>
      <x v="4"/>
      <x v="18"/>
    </i>
    <i>
      <x v="5"/>
      <x v="16"/>
    </i>
    <i>
      <x v="6"/>
      <x v="14"/>
    </i>
    <i>
      <x v="7"/>
      <x v="30"/>
    </i>
    <i>
      <x v="8"/>
      <x v="15"/>
    </i>
    <i>
      <x v="9"/>
      <x v="20"/>
    </i>
    <i>
      <x v="10"/>
      <x v="19"/>
    </i>
    <i>
      <x v="11"/>
      <x v="5"/>
    </i>
    <i>
      <x v="12"/>
      <x v="25"/>
    </i>
    <i>
      <x v="13"/>
      <x v="12"/>
    </i>
    <i>
      <x v="14"/>
      <x v="9"/>
    </i>
    <i>
      <x v="15"/>
      <x/>
    </i>
    <i>
      <x v="16"/>
      <x v="26"/>
    </i>
    <i>
      <x v="17"/>
      <x v="1"/>
    </i>
    <i>
      <x v="18"/>
      <x v="27"/>
    </i>
    <i>
      <x v="19"/>
      <x v="3"/>
    </i>
    <i>
      <x v="20"/>
      <x v="8"/>
    </i>
    <i>
      <x v="21"/>
      <x v="2"/>
    </i>
    <i>
      <x v="22"/>
      <x v="24"/>
    </i>
    <i>
      <x v="23"/>
      <x v="23"/>
    </i>
    <i>
      <x v="24"/>
      <x v="10"/>
    </i>
    <i>
      <x v="25"/>
      <x v="7"/>
    </i>
    <i>
      <x v="26"/>
      <x v="4"/>
    </i>
    <i>
      <x v="27"/>
      <x v="22"/>
    </i>
    <i>
      <x v="28"/>
      <x v="28"/>
    </i>
    <i>
      <x v="29"/>
      <x v="29"/>
    </i>
    <i>
      <x v="30"/>
      <x v="32"/>
    </i>
    <i>
      <x v="31"/>
      <x v="33"/>
    </i>
    <i>
      <x v="32"/>
      <x v="34"/>
    </i>
    <i>
      <x v="33"/>
      <x v="35"/>
    </i>
    <i>
      <x v="34"/>
      <x v="36"/>
    </i>
    <i>
      <x v="35"/>
      <x v="37"/>
    </i>
    <i>
      <x v="36"/>
      <x v="38"/>
    </i>
    <i>
      <x v="37"/>
      <x v="39"/>
    </i>
    <i>
      <x v="38"/>
      <x v="40"/>
    </i>
    <i>
      <x v="39"/>
      <x v="41"/>
    </i>
    <i>
      <x v="40"/>
      <x v="42"/>
    </i>
    <i>
      <x v="41"/>
      <x v="43"/>
    </i>
    <i>
      <x v="42"/>
      <x v="44"/>
    </i>
    <i>
      <x v="43"/>
      <x v="45"/>
    </i>
    <i>
      <x v="44"/>
      <x v="46"/>
    </i>
    <i>
      <x v="45"/>
      <x v="47"/>
    </i>
    <i>
      <x v="46"/>
      <x v="48"/>
    </i>
    <i>
      <x v="47"/>
      <x v="49"/>
    </i>
    <i>
      <x v="48"/>
      <x v="50"/>
    </i>
    <i>
      <x v="49"/>
      <x v="51"/>
    </i>
    <i>
      <x v="50"/>
      <x v="52"/>
    </i>
    <i>
      <x v="51"/>
      <x v="6"/>
    </i>
    <i>
      <x v="52"/>
      <x v="53"/>
    </i>
    <i>
      <x v="53"/>
      <x v="54"/>
    </i>
    <i>
      <x v="54"/>
      <x v="55"/>
    </i>
    <i>
      <x v="55"/>
      <x v="56"/>
    </i>
    <i>
      <x v="56"/>
      <x v="57"/>
    </i>
    <i>
      <x v="57"/>
      <x v="58"/>
    </i>
    <i>
      <x v="58"/>
      <x v="59"/>
    </i>
    <i>
      <x v="59"/>
      <x v="60"/>
    </i>
    <i>
      <x v="60"/>
      <x v="61"/>
    </i>
    <i>
      <x v="61"/>
      <x v="62"/>
    </i>
    <i>
      <x v="62"/>
      <x v="63"/>
    </i>
    <i>
      <x v="63"/>
      <x v="11"/>
    </i>
    <i>
      <x v="64"/>
      <x v="64"/>
    </i>
    <i>
      <x v="65"/>
      <x v="65"/>
    </i>
    <i>
      <x v="66"/>
      <x v="66"/>
    </i>
    <i>
      <x v="67"/>
      <x v="67"/>
    </i>
    <i>
      <x v="68"/>
      <x v="68"/>
    </i>
    <i>
      <x v="69"/>
      <x v="69"/>
    </i>
    <i>
      <x v="70"/>
      <x v="70"/>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rowItems>
  <colFields count="2">
    <field x="3"/>
    <field x="-2"/>
  </colFields>
  <colItems count="8">
    <i>
      <x v="1"/>
      <x/>
    </i>
    <i r="1" i="1">
      <x v="1"/>
    </i>
    <i>
      <x v="2"/>
      <x/>
    </i>
    <i r="1" i="1">
      <x v="1"/>
    </i>
    <i>
      <x v="3"/>
      <x/>
    </i>
    <i r="1" i="1">
      <x v="1"/>
    </i>
    <i>
      <x v="4"/>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20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6" firstHeaderRow="1" firstDataRow="1" firstDataCol="2"/>
  <pivotFields count="8">
    <pivotField axis="axisRow" compact="0" outline="0" showAll="0" defaultSubtotal="0">
      <items count="85">
        <item x="3"/>
        <item x="8"/>
        <item x="9"/>
        <item x="14"/>
        <item x="16"/>
        <item x="46"/>
        <item x="49"/>
        <item x="1"/>
        <item x="24"/>
        <item x="6"/>
        <item x="23"/>
        <item x="5"/>
        <item x="15"/>
        <item x="26"/>
        <item x="13"/>
        <item x="25"/>
        <item x="43"/>
        <item x="51"/>
        <item x="27"/>
        <item x="12"/>
        <item m="1" x="68"/>
        <item x="17"/>
        <item x="21"/>
        <item x="35"/>
        <item x="41"/>
        <item x="48"/>
        <item x="2"/>
        <item x="7"/>
        <item x="29"/>
        <item x="38"/>
        <item x="47"/>
        <item x="11"/>
        <item x="4"/>
        <item x="50"/>
        <item m="1" x="53"/>
        <item x="19"/>
        <item m="1" x="56"/>
        <item x="0"/>
        <item m="1" x="80"/>
        <item x="30"/>
        <item x="32"/>
        <item x="31"/>
        <item m="1" x="74"/>
        <item x="37"/>
        <item m="1" x="76"/>
        <item x="18"/>
        <item x="33"/>
        <item x="40"/>
        <item m="1" x="54"/>
        <item m="1" x="64"/>
        <item m="1" x="62"/>
        <item x="20"/>
        <item m="1" x="55"/>
        <item x="28"/>
        <item x="34"/>
        <item x="39"/>
        <item x="44"/>
        <item m="1" x="58"/>
        <item m="1" x="83"/>
        <item x="22"/>
        <item m="1" x="84"/>
        <item m="1" x="65"/>
        <item x="10"/>
        <item x="36"/>
        <item m="1" x="63"/>
        <item m="1" x="61"/>
        <item m="1" x="69"/>
        <item m="1" x="79"/>
        <item m="1" x="70"/>
        <item m="1" x="72"/>
        <item m="1" x="73"/>
        <item m="1" x="81"/>
        <item m="1" x="82"/>
        <item x="45"/>
        <item x="42"/>
        <item x="52"/>
        <item m="1" x="57"/>
        <item m="1" x="59"/>
        <item m="1" x="60"/>
        <item m="1" x="66"/>
        <item m="1" x="67"/>
        <item m="1" x="71"/>
        <item m="1" x="75"/>
        <item m="1" x="77"/>
        <item m="1" x="78"/>
      </items>
    </pivotField>
    <pivotField compact="0" outline="0" showAll="0" defaultSubtotal="0"/>
    <pivotField axis="axisRow" compact="0" outline="0" showAll="0" defaultSubtotal="0">
      <items count="85">
        <item x="8"/>
        <item x="9"/>
        <item x="14"/>
        <item x="16"/>
        <item x="46"/>
        <item x="49"/>
        <item x="1"/>
        <item x="3"/>
        <item x="24"/>
        <item x="6"/>
        <item x="23"/>
        <item x="5"/>
        <item x="15"/>
        <item x="26"/>
        <item x="13"/>
        <item x="25"/>
        <item x="43"/>
        <item x="51"/>
        <item x="27"/>
        <item x="12"/>
        <item m="1" x="68"/>
        <item x="17"/>
        <item x="21"/>
        <item x="35"/>
        <item x="41"/>
        <item x="48"/>
        <item x="2"/>
        <item x="7"/>
        <item x="29"/>
        <item x="38"/>
        <item x="47"/>
        <item x="11"/>
        <item x="4"/>
        <item x="50"/>
        <item m="1" x="53"/>
        <item x="19"/>
        <item m="1" x="56"/>
        <item x="0"/>
        <item m="1" x="80"/>
        <item x="30"/>
        <item x="32"/>
        <item x="31"/>
        <item m="1" x="74"/>
        <item x="37"/>
        <item m="1" x="76"/>
        <item x="18"/>
        <item x="33"/>
        <item x="40"/>
        <item m="1" x="54"/>
        <item m="1" x="64"/>
        <item m="1" x="62"/>
        <item x="20"/>
        <item m="1" x="55"/>
        <item x="28"/>
        <item x="34"/>
        <item x="39"/>
        <item x="44"/>
        <item m="1" x="58"/>
        <item m="1" x="84"/>
        <item x="22"/>
        <item m="1" x="83"/>
        <item m="1" x="65"/>
        <item x="10"/>
        <item x="36"/>
        <item m="1" x="63"/>
        <item m="1" x="61"/>
        <item m="1" x="69"/>
        <item m="1" x="79"/>
        <item m="1" x="70"/>
        <item m="1" x="72"/>
        <item m="1" x="73"/>
        <item m="1" x="81"/>
        <item m="1" x="82"/>
        <item x="45"/>
        <item x="42"/>
        <item x="52"/>
        <item m="1" x="57"/>
        <item m="1" x="59"/>
        <item m="1" x="60"/>
        <item m="1" x="66"/>
        <item m="1" x="67"/>
        <item m="1" x="71"/>
        <item m="1" x="75"/>
        <item m="1" x="77"/>
        <item m="1" x="78"/>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3">
    <i>
      <x/>
      <x v="7"/>
    </i>
    <i>
      <x v="1"/>
      <x/>
    </i>
    <i>
      <x v="2"/>
      <x v="1"/>
    </i>
    <i>
      <x v="3"/>
      <x v="2"/>
    </i>
    <i>
      <x v="4"/>
      <x v="3"/>
    </i>
    <i>
      <x v="5"/>
      <x v="4"/>
    </i>
    <i>
      <x v="6"/>
      <x v="5"/>
    </i>
    <i>
      <x v="7"/>
      <x v="6"/>
    </i>
    <i>
      <x v="8"/>
      <x v="8"/>
    </i>
    <i>
      <x v="9"/>
      <x v="9"/>
    </i>
    <i>
      <x v="10"/>
      <x v="10"/>
    </i>
    <i>
      <x v="11"/>
      <x v="11"/>
    </i>
    <i>
      <x v="12"/>
      <x v="12"/>
    </i>
    <i>
      <x v="13"/>
      <x v="13"/>
    </i>
    <i>
      <x v="14"/>
      <x v="14"/>
    </i>
    <i>
      <x v="15"/>
      <x v="15"/>
    </i>
    <i>
      <x v="16"/>
      <x v="16"/>
    </i>
    <i>
      <x v="17"/>
      <x v="17"/>
    </i>
    <i>
      <x v="18"/>
      <x v="18"/>
    </i>
    <i>
      <x v="19"/>
      <x v="19"/>
    </i>
    <i>
      <x v="21"/>
      <x v="21"/>
    </i>
    <i>
      <x v="22"/>
      <x v="22"/>
    </i>
    <i>
      <x v="23"/>
      <x v="23"/>
    </i>
    <i>
      <x v="24"/>
      <x v="24"/>
    </i>
    <i>
      <x v="25"/>
      <x v="25"/>
    </i>
    <i>
      <x v="26"/>
      <x v="26"/>
    </i>
    <i>
      <x v="27"/>
      <x v="27"/>
    </i>
    <i>
      <x v="28"/>
      <x v="28"/>
    </i>
    <i>
      <x v="29"/>
      <x v="29"/>
    </i>
    <i>
      <x v="30"/>
      <x v="30"/>
    </i>
    <i>
      <x v="31"/>
      <x v="31"/>
    </i>
    <i>
      <x v="32"/>
      <x v="32"/>
    </i>
    <i>
      <x v="33"/>
      <x v="33"/>
    </i>
    <i>
      <x v="35"/>
      <x v="35"/>
    </i>
    <i>
      <x v="37"/>
      <x v="37"/>
    </i>
    <i>
      <x v="39"/>
      <x v="39"/>
    </i>
    <i>
      <x v="40"/>
      <x v="40"/>
    </i>
    <i>
      <x v="41"/>
      <x v="41"/>
    </i>
    <i>
      <x v="43"/>
      <x v="43"/>
    </i>
    <i>
      <x v="45"/>
      <x v="45"/>
    </i>
    <i>
      <x v="46"/>
      <x v="46"/>
    </i>
    <i>
      <x v="47"/>
      <x v="47"/>
    </i>
    <i>
      <x v="51"/>
      <x v="51"/>
    </i>
    <i>
      <x v="53"/>
      <x v="53"/>
    </i>
    <i>
      <x v="54"/>
      <x v="54"/>
    </i>
    <i>
      <x v="55"/>
      <x v="55"/>
    </i>
    <i>
      <x v="56"/>
      <x v="56"/>
    </i>
    <i>
      <x v="59"/>
      <x v="59"/>
    </i>
    <i>
      <x v="62"/>
      <x v="62"/>
    </i>
    <i>
      <x v="63"/>
      <x v="63"/>
    </i>
    <i>
      <x v="73"/>
      <x v="73"/>
    </i>
    <i>
      <x v="74"/>
      <x v="74"/>
    </i>
    <i>
      <x v="75"/>
      <x v="75"/>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36"/>
  <sheetViews>
    <sheetView showGridLines="0" workbookViewId="0">
      <selection sqref="A1:E1"/>
    </sheetView>
  </sheetViews>
  <sheetFormatPr baseColWidth="10" defaultColWidth="11.42578125" defaultRowHeight="13.5"/>
  <cols>
    <col min="1" max="1" width="6.5703125" style="281" bestFit="1" customWidth="1"/>
    <col min="2" max="2" width="72.28515625" style="281" bestFit="1" customWidth="1"/>
    <col min="3" max="3" width="24.7109375" style="281" bestFit="1" customWidth="1"/>
    <col min="4" max="4" width="14.5703125" style="281" bestFit="1" customWidth="1"/>
    <col min="5" max="5" width="42.7109375" style="281" bestFit="1" customWidth="1"/>
    <col min="6" max="16384" width="11.42578125" style="281"/>
  </cols>
  <sheetData>
    <row r="1" spans="1:5" ht="18">
      <c r="A1" s="389" t="s">
        <v>1362</v>
      </c>
      <c r="B1" s="389"/>
      <c r="C1" s="389"/>
      <c r="D1" s="389"/>
      <c r="E1" s="389"/>
    </row>
    <row r="3" spans="1:5" ht="25.5">
      <c r="A3" s="282" t="s">
        <v>34</v>
      </c>
      <c r="B3" s="282" t="s">
        <v>2</v>
      </c>
      <c r="C3" s="282" t="s">
        <v>1320</v>
      </c>
      <c r="D3" s="282" t="s">
        <v>1394</v>
      </c>
      <c r="E3" s="282" t="s">
        <v>1363</v>
      </c>
    </row>
    <row r="4" spans="1:5">
      <c r="A4" s="283">
        <v>6</v>
      </c>
      <c r="B4" s="284" t="s">
        <v>37</v>
      </c>
      <c r="C4" s="385" t="str">
        <f>+VLOOKUP($A4,[2]DISTRIBUCIÓN!$A$8:$G$540,5,FALSE)</f>
        <v>José Rivas</v>
      </c>
      <c r="D4" s="385" t="str">
        <f>+VLOOKUP($A4,[2]DISTRIBUCIÓN!$A$8:$G$540,6,FALSE)</f>
        <v>2183333 - 1632</v>
      </c>
      <c r="E4" s="385" t="str">
        <f>+VLOOKUP($A4,[2]DISTRIBUCIÓN!$A$8:$G$540,7,FALSE)</f>
        <v>jose.rivas@economiayfinanzas.gob.bo</v>
      </c>
    </row>
    <row r="5" spans="1:5">
      <c r="A5" s="285">
        <v>10</v>
      </c>
      <c r="B5" s="286" t="s">
        <v>38</v>
      </c>
      <c r="C5" s="385" t="str">
        <f>+VLOOKUP($A5,[2]DISTRIBUCIÓN!$A$8:$G$540,5,FALSE)</f>
        <v>Judith Machicado</v>
      </c>
      <c r="D5" s="385" t="str">
        <f>+VLOOKUP($A5,[2]DISTRIBUCIÓN!$A$8:$G$540,6,FALSE)</f>
        <v>2183333 - 1648</v>
      </c>
      <c r="E5" s="385" t="str">
        <f>+VLOOKUP($A5,[2]DISTRIBUCIÓN!$A$8:$G$540,7,FALSE)</f>
        <v>judith.machicado@economiayfinanzas.gob.bo</v>
      </c>
    </row>
    <row r="6" spans="1:5">
      <c r="A6" s="285">
        <v>15</v>
      </c>
      <c r="B6" s="286" t="s">
        <v>39</v>
      </c>
      <c r="C6" s="385" t="str">
        <f>+VLOOKUP($A6,[2]DISTRIBUCIÓN!$A$8:$G$540,5,FALSE)</f>
        <v>Virginia Callisaya</v>
      </c>
      <c r="D6" s="385" t="str">
        <f>+VLOOKUP($A6,[2]DISTRIBUCIÓN!$A$8:$G$540,6,FALSE)</f>
        <v>2183333 - 1645</v>
      </c>
      <c r="E6" s="385" t="str">
        <f>+VLOOKUP($A6,[2]DISTRIBUCIÓN!$A$8:$G$540,7,FALSE)</f>
        <v>virginia.callisaya@economiayfinanzas.gob.bo</v>
      </c>
    </row>
    <row r="7" spans="1:5">
      <c r="A7" s="285">
        <v>16</v>
      </c>
      <c r="B7" s="286" t="s">
        <v>40</v>
      </c>
      <c r="C7" s="385" t="str">
        <f>+VLOOKUP($A7,[2]DISTRIBUCIÓN!$A$8:$G$540,5,FALSE)</f>
        <v>Emma Ticonipa</v>
      </c>
      <c r="D7" s="385" t="str">
        <f>+VLOOKUP($A7,[2]DISTRIBUCIÓN!$A$8:$G$540,6,FALSE)</f>
        <v>2183333 - 1635</v>
      </c>
      <c r="E7" s="385" t="str">
        <f>+VLOOKUP($A7,[2]DISTRIBUCIÓN!$A$8:$G$540,7,FALSE)</f>
        <v>emma.ticonipa@economiayfinanzas.gob.bo</v>
      </c>
    </row>
    <row r="8" spans="1:5">
      <c r="A8" s="285">
        <v>20</v>
      </c>
      <c r="B8" s="286" t="s">
        <v>41</v>
      </c>
      <c r="C8" s="385" t="str">
        <f>+VLOOKUP($A8,[2]DISTRIBUCIÓN!$A$8:$G$540,5,FALSE)</f>
        <v>Rommel Cuba</v>
      </c>
      <c r="D8" s="385" t="str">
        <f>+VLOOKUP($A8,[2]DISTRIBUCIÓN!$A$8:$G$540,6,FALSE)</f>
        <v>2183333 - 1649</v>
      </c>
      <c r="E8" s="385" t="str">
        <f>+VLOOKUP($A8,[2]DISTRIBUCIÓN!$A$8:$G$540,7,FALSE)</f>
        <v>rommel.cuba@economiayfinanzas.gob.bo</v>
      </c>
    </row>
    <row r="9" spans="1:5">
      <c r="A9" s="285">
        <v>25</v>
      </c>
      <c r="B9" s="286" t="s">
        <v>42</v>
      </c>
      <c r="C9" s="385" t="str">
        <f>+VLOOKUP($A9,[2]DISTRIBUCIÓN!$A$8:$G$540,5,FALSE)</f>
        <v>Emma Ticonipa</v>
      </c>
      <c r="D9" s="385" t="str">
        <f>+VLOOKUP($A9,[2]DISTRIBUCIÓN!$A$8:$G$540,6,FALSE)</f>
        <v>2183333 - 1635</v>
      </c>
      <c r="E9" s="385" t="str">
        <f>+VLOOKUP($A9,[2]DISTRIBUCIÓN!$A$8:$G$540,7,FALSE)</f>
        <v>emma.ticonipa@economiayfinanzas.gob.bo</v>
      </c>
    </row>
    <row r="10" spans="1:5">
      <c r="A10" s="285">
        <v>30</v>
      </c>
      <c r="B10" s="286" t="s">
        <v>1415</v>
      </c>
      <c r="C10" s="385" t="str">
        <f>+VLOOKUP($A10,[2]DISTRIBUCIÓN!$A$8:$G$540,5,FALSE)</f>
        <v>Yesenia Apaza</v>
      </c>
      <c r="D10" s="385" t="str">
        <f>+VLOOKUP($A10,[2]DISTRIBUCIÓN!$A$8:$G$540,6,FALSE)</f>
        <v>2183333 - 1637</v>
      </c>
      <c r="E10" s="385" t="str">
        <f>+VLOOKUP($A10,[2]DISTRIBUCIÓN!$A$8:$G$540,7,FALSE)</f>
        <v>yesenia.apaza@economiayfinanzas.gob.bo</v>
      </c>
    </row>
    <row r="11" spans="1:5">
      <c r="A11" s="285">
        <v>35</v>
      </c>
      <c r="B11" s="286" t="s">
        <v>43</v>
      </c>
      <c r="C11" s="385" t="str">
        <f>+VLOOKUP($A11,[2]DISTRIBUCIÓN!$A$8:$G$540,5,FALSE)</f>
        <v>Yesenia Apaza</v>
      </c>
      <c r="D11" s="385" t="str">
        <f>+VLOOKUP($A11,[2]DISTRIBUCIÓN!$A$8:$G$540,6,FALSE)</f>
        <v>2183333 - 1637</v>
      </c>
      <c r="E11" s="385" t="str">
        <f>+VLOOKUP($A11,[2]DISTRIBUCIÓN!$A$8:$G$540,7,FALSE)</f>
        <v>yesenia.apaza@economiayfinanzas.gob.bo</v>
      </c>
    </row>
    <row r="12" spans="1:5">
      <c r="A12" s="285">
        <v>41</v>
      </c>
      <c r="B12" s="286" t="s">
        <v>44</v>
      </c>
      <c r="C12" s="385" t="str">
        <f>+VLOOKUP($A12,[2]DISTRIBUCIÓN!$A$8:$G$540,5,FALSE)</f>
        <v>Virginia Huanca</v>
      </c>
      <c r="D12" s="385" t="str">
        <f>+VLOOKUP($A12,[2]DISTRIBUCIÓN!$A$8:$G$540,6,FALSE)</f>
        <v>2183333 - 1636</v>
      </c>
      <c r="E12" s="385" t="str">
        <f>+VLOOKUP($A12,[2]DISTRIBUCIÓN!$A$8:$G$540,7,FALSE)</f>
        <v>virginia.huanca@economiayfinanzas.gob.bo</v>
      </c>
    </row>
    <row r="13" spans="1:5">
      <c r="A13" s="285">
        <v>46</v>
      </c>
      <c r="B13" s="286" t="s">
        <v>1371</v>
      </c>
      <c r="C13" s="385" t="str">
        <f>+VLOOKUP($A13,[2]DISTRIBUCIÓN!$A$8:$G$540,5,FALSE)</f>
        <v>Rommel Cuba</v>
      </c>
      <c r="D13" s="385" t="str">
        <f>+VLOOKUP($A13,[2]DISTRIBUCIÓN!$A$8:$G$540,6,FALSE)</f>
        <v>2183333 - 1649</v>
      </c>
      <c r="E13" s="385" t="str">
        <f>+VLOOKUP($A13,[2]DISTRIBUCIÓN!$A$8:$G$540,7,FALSE)</f>
        <v>rommel.cuba@economiayfinanzas.gob.bo</v>
      </c>
    </row>
    <row r="14" spans="1:5">
      <c r="A14" s="285">
        <v>47</v>
      </c>
      <c r="B14" s="286" t="s">
        <v>45</v>
      </c>
      <c r="C14" s="385" t="str">
        <f>+VLOOKUP($A14,[2]DISTRIBUCIÓN!$A$8:$G$540,5,FALSE)</f>
        <v>Guadalupe Challco</v>
      </c>
      <c r="D14" s="385" t="str">
        <f>+VLOOKUP($A14,[2]DISTRIBUCIÓN!$A$8:$G$540,6,FALSE)</f>
        <v>2183333 - 1640</v>
      </c>
      <c r="E14" s="385" t="str">
        <f>+VLOOKUP($A14,[2]DISTRIBUCIÓN!$A$8:$G$540,7,FALSE)</f>
        <v>guadalupe.challco@economiayfinanzas.gob.bo</v>
      </c>
    </row>
    <row r="15" spans="1:5">
      <c r="A15" s="285">
        <v>53</v>
      </c>
      <c r="B15" s="286" t="s">
        <v>1376</v>
      </c>
      <c r="C15" s="385" t="str">
        <f>+VLOOKUP($A15,[2]DISTRIBUCIÓN!$A$8:$G$540,5,FALSE)</f>
        <v>Virginia Callisaya</v>
      </c>
      <c r="D15" s="385" t="str">
        <f>+VLOOKUP($A15,[2]DISTRIBUCIÓN!$A$8:$G$540,6,FALSE)</f>
        <v>2183333 - 1645</v>
      </c>
      <c r="E15" s="385" t="str">
        <f>+VLOOKUP($A15,[2]DISTRIBUCIÓN!$A$8:$G$540,7,FALSE)</f>
        <v>virginia.callisaya@economiayfinanzas.gob.bo</v>
      </c>
    </row>
    <row r="16" spans="1:5">
      <c r="A16" s="285">
        <v>66</v>
      </c>
      <c r="B16" s="286" t="s">
        <v>46</v>
      </c>
      <c r="C16" s="385" t="str">
        <f>+VLOOKUP($A16,[2]DISTRIBUCIÓN!$A$8:$G$540,5,FALSE)</f>
        <v>Huascar Nova</v>
      </c>
      <c r="D16" s="385" t="str">
        <f>+VLOOKUP($A16,[2]DISTRIBUCIÓN!$A$8:$G$540,6,FALSE)</f>
        <v>2183333 - 1651</v>
      </c>
      <c r="E16" s="385" t="str">
        <f>+VLOOKUP($A16,[2]DISTRIBUCIÓN!$A$8:$G$540,7,FALSE)</f>
        <v>huascar.nova@economiayfinanzas.gob.bo</v>
      </c>
    </row>
    <row r="17" spans="1:5">
      <c r="A17" s="285">
        <v>70</v>
      </c>
      <c r="B17" s="286" t="s">
        <v>47</v>
      </c>
      <c r="C17" s="385" t="str">
        <f>+VLOOKUP($A17,[2]DISTRIBUCIÓN!$A$8:$G$540,5,FALSE)</f>
        <v>Huascar Nova</v>
      </c>
      <c r="D17" s="385" t="str">
        <f>+VLOOKUP($A17,[2]DISTRIBUCIÓN!$A$8:$G$540,6,FALSE)</f>
        <v>2183333 - 1651</v>
      </c>
      <c r="E17" s="385" t="str">
        <f>+VLOOKUP($A17,[2]DISTRIBUCIÓN!$A$8:$G$540,7,FALSE)</f>
        <v>huascar.nova@economiayfinanzas.gob.bo</v>
      </c>
    </row>
    <row r="18" spans="1:5">
      <c r="A18" s="285">
        <v>76</v>
      </c>
      <c r="B18" s="286" t="s">
        <v>48</v>
      </c>
      <c r="C18" s="385" t="str">
        <f>+VLOOKUP($A18,[2]DISTRIBUCIÓN!$A$8:$G$540,5,FALSE)</f>
        <v>Jeovana Zabala</v>
      </c>
      <c r="D18" s="385" t="str">
        <f>+VLOOKUP($A18,[2]DISTRIBUCIÓN!$A$8:$G$540,6,FALSE)</f>
        <v>2183333 - 1663</v>
      </c>
      <c r="E18" s="385" t="str">
        <f>+VLOOKUP($A18,[2]DISTRIBUCIÓN!$A$8:$G$540,7,FALSE)</f>
        <v>jeovana.zabala@economiayfinanzas.gob.bo</v>
      </c>
    </row>
    <row r="19" spans="1:5">
      <c r="A19" s="285">
        <v>78</v>
      </c>
      <c r="B19" s="286" t="s">
        <v>1372</v>
      </c>
      <c r="C19" s="385" t="str">
        <f>+VLOOKUP($A19,[2]DISTRIBUCIÓN!$A$8:$G$540,5,FALSE)</f>
        <v>Belén Espejo</v>
      </c>
      <c r="D19" s="385" t="str">
        <f>+VLOOKUP($A19,[2]DISTRIBUCIÓN!$A$8:$G$540,6,FALSE)</f>
        <v>2183333 - 1644</v>
      </c>
      <c r="E19" s="385" t="str">
        <f>+VLOOKUP($A19,[2]DISTRIBUCIÓN!$A$8:$G$540,7,FALSE)</f>
        <v>belen.espejo@economiayfinanzas.gob.bo</v>
      </c>
    </row>
    <row r="20" spans="1:5">
      <c r="A20" s="285">
        <v>81</v>
      </c>
      <c r="B20" s="286" t="s">
        <v>49</v>
      </c>
      <c r="C20" s="385" t="str">
        <f>+VLOOKUP($A20,[2]DISTRIBUCIÓN!$A$8:$G$540,5,FALSE)</f>
        <v>Judith Machicado</v>
      </c>
      <c r="D20" s="385" t="str">
        <f>+VLOOKUP($A20,[2]DISTRIBUCIÓN!$A$8:$G$540,6,FALSE)</f>
        <v>2183333 - 1648</v>
      </c>
      <c r="E20" s="385" t="str">
        <f>+VLOOKUP($A20,[2]DISTRIBUCIÓN!$A$8:$G$540,7,FALSE)</f>
        <v>judith.machicado@economiayfinanzas.gob.bo</v>
      </c>
    </row>
    <row r="21" spans="1:5">
      <c r="A21" s="285">
        <v>86</v>
      </c>
      <c r="B21" s="286" t="s">
        <v>50</v>
      </c>
      <c r="C21" s="385" t="str">
        <f>+VLOOKUP($A21,[2]DISTRIBUCIÓN!$A$8:$G$540,5,FALSE)</f>
        <v>Jorge Vargas</v>
      </c>
      <c r="D21" s="385" t="str">
        <f>+VLOOKUP($A21,[2]DISTRIBUCIÓN!$A$8:$G$540,6,FALSE)</f>
        <v>2183333 - 1633</v>
      </c>
      <c r="E21" s="385" t="str">
        <f>+VLOOKUP($A21,[2]DISTRIBUCIÓN!$A$8:$G$540,7,FALSE)</f>
        <v>jorge.vargas@economiayfinanzas.gob.bo</v>
      </c>
    </row>
    <row r="22" spans="1:5">
      <c r="A22" s="285">
        <v>95</v>
      </c>
      <c r="B22" s="286" t="s">
        <v>1416</v>
      </c>
      <c r="C22" s="385" t="str">
        <f>+VLOOKUP($A22,[2]DISTRIBUCIÓN!$A$8:$G$540,5,FALSE)</f>
        <v>Rommel Cuba</v>
      </c>
      <c r="D22" s="385" t="str">
        <f>+VLOOKUP($A22,[2]DISTRIBUCIÓN!$A$8:$G$540,6,FALSE)</f>
        <v>2183333 - 1649</v>
      </c>
      <c r="E22" s="385" t="str">
        <f>+VLOOKUP($A22,[2]DISTRIBUCIÓN!$A$8:$G$540,7,FALSE)</f>
        <v>rommel.cuba@economiayfinanzas.gob.bo</v>
      </c>
    </row>
    <row r="23" spans="1:5">
      <c r="A23" s="357" t="s">
        <v>539</v>
      </c>
      <c r="B23" s="357" t="s">
        <v>590</v>
      </c>
      <c r="C23" s="385" t="str">
        <f>+VLOOKUP($A23,[2]DISTRIBUCIÓN!$A$8:$G$540,5,FALSE)</f>
        <v>Guadalupe Challco</v>
      </c>
      <c r="D23" s="385" t="str">
        <f>+VLOOKUP($A23,[2]DISTRIBUCIÓN!$A$8:$G$540,6,FALSE)</f>
        <v>2183333 - 1640</v>
      </c>
      <c r="E23" s="385" t="str">
        <f>+VLOOKUP($A23,[2]DISTRIBUCIÓN!$A$8:$G$540,7,FALSE)</f>
        <v>guadalupe.challco@economiayfinanzas.gob.bo</v>
      </c>
    </row>
    <row r="24" spans="1:5">
      <c r="A24" s="357" t="s">
        <v>541</v>
      </c>
      <c r="B24" s="357" t="s">
        <v>590</v>
      </c>
      <c r="C24" s="385" t="str">
        <f>+VLOOKUP($A24,[2]DISTRIBUCIÓN!$A$8:$G$540,5,FALSE)</f>
        <v>Virginia Huanca</v>
      </c>
      <c r="D24" s="385" t="str">
        <f>+VLOOKUP($A24,[2]DISTRIBUCIÓN!$A$8:$G$540,6,FALSE)</f>
        <v>2183333 - 1636</v>
      </c>
      <c r="E24" s="385" t="str">
        <f>+VLOOKUP($A24,[2]DISTRIBUCIÓN!$A$8:$G$540,7,FALSE)</f>
        <v>virginia.huanca@economiayfinanzas.gob.bo</v>
      </c>
    </row>
    <row r="25" spans="1:5">
      <c r="A25" s="357" t="s">
        <v>542</v>
      </c>
      <c r="B25" s="357" t="s">
        <v>689</v>
      </c>
      <c r="C25" s="385" t="str">
        <f>+VLOOKUP($A25,[2]DISTRIBUCIÓN!$A$8:$G$540,5,FALSE)</f>
        <v>Belén Espejo</v>
      </c>
      <c r="D25" s="385" t="str">
        <f>+VLOOKUP($A25,[2]DISTRIBUCIÓN!$A$8:$G$540,6,FALSE)</f>
        <v>2183333 - 1644</v>
      </c>
      <c r="E25" s="385" t="str">
        <f>+VLOOKUP($A25,[2]DISTRIBUCIÓN!$A$8:$G$540,7,FALSE)</f>
        <v>belen.espejo@economiayfinanzas.gob.bo</v>
      </c>
    </row>
    <row r="26" spans="1:5">
      <c r="A26" s="357" t="s">
        <v>544</v>
      </c>
      <c r="B26" s="357" t="s">
        <v>1464</v>
      </c>
      <c r="C26" s="385" t="str">
        <f>+VLOOKUP($A26,[2]DISTRIBUCIÓN!$A$8:$G$540,5,FALSE)</f>
        <v>Guadalupe Challco</v>
      </c>
      <c r="D26" s="385" t="str">
        <f>+VLOOKUP($A26,[2]DISTRIBUCIÓN!$A$8:$G$540,6,FALSE)</f>
        <v>2183333 - 1640</v>
      </c>
      <c r="E26" s="385" t="str">
        <f>+VLOOKUP($A26,[2]DISTRIBUCIÓN!$A$8:$G$540,7,FALSE)</f>
        <v>guadalupe.challco@economiayfinanzas.gob.bo</v>
      </c>
    </row>
    <row r="27" spans="1:5">
      <c r="A27" s="357" t="s">
        <v>546</v>
      </c>
      <c r="B27" s="357" t="s">
        <v>1465</v>
      </c>
      <c r="C27" s="385" t="str">
        <f>+VLOOKUP($A27,[2]DISTRIBUCIÓN!$A$8:$G$540,5,FALSE)</f>
        <v>Guadalupe Challco</v>
      </c>
      <c r="D27" s="385" t="str">
        <f>+VLOOKUP($A27,[2]DISTRIBUCIÓN!$A$8:$G$540,6,FALSE)</f>
        <v>2183333 - 1640</v>
      </c>
      <c r="E27" s="385" t="str">
        <f>+VLOOKUP($A27,[2]DISTRIBUCIÓN!$A$8:$G$540,7,FALSE)</f>
        <v>guadalupe.challco@economiayfinanzas.gob.bo</v>
      </c>
    </row>
    <row r="28" spans="1:5">
      <c r="A28" s="285">
        <v>108</v>
      </c>
      <c r="B28" s="286" t="s">
        <v>51</v>
      </c>
      <c r="C28" s="385" t="str">
        <f>+VLOOKUP($A28,[2]DISTRIBUCIÓN!$A$8:$G$540,5,FALSE)</f>
        <v>Jorge Vargas</v>
      </c>
      <c r="D28" s="385" t="str">
        <f>+VLOOKUP($A28,[2]DISTRIBUCIÓN!$A$8:$G$540,6,FALSE)</f>
        <v>2183333 - 1633</v>
      </c>
      <c r="E28" s="385" t="str">
        <f>+VLOOKUP($A28,[2]DISTRIBUCIÓN!$A$8:$G$540,7,FALSE)</f>
        <v>jorge.vargas@economiayfinanzas.gob.bo</v>
      </c>
    </row>
    <row r="29" spans="1:5">
      <c r="A29" s="287">
        <v>109</v>
      </c>
      <c r="B29" s="288" t="s">
        <v>1417</v>
      </c>
      <c r="C29" s="385" t="str">
        <f>+VLOOKUP($A29,[2]DISTRIBUCIÓN!$A$8:$G$540,5,FALSE)</f>
        <v>Jorge Vargas</v>
      </c>
      <c r="D29" s="385" t="str">
        <f>+VLOOKUP($A29,[2]DISTRIBUCIÓN!$A$8:$G$540,6,FALSE)</f>
        <v>2183333 - 1633</v>
      </c>
      <c r="E29" s="385" t="str">
        <f>+VLOOKUP($A29,[2]DISTRIBUCIÓN!$A$8:$G$540,7,FALSE)</f>
        <v>jorge.vargas@economiayfinanzas.gob.bo</v>
      </c>
    </row>
    <row r="30" spans="1:5">
      <c r="A30" s="285">
        <v>111</v>
      </c>
      <c r="B30" s="286" t="s">
        <v>52</v>
      </c>
      <c r="C30" s="385" t="str">
        <f>+VLOOKUP($A30,[2]DISTRIBUCIÓN!$A$8:$G$540,5,FALSE)</f>
        <v>Virginia Callisaya</v>
      </c>
      <c r="D30" s="385" t="str">
        <f>+VLOOKUP($A30,[2]DISTRIBUCIÓN!$A$8:$G$540,6,FALSE)</f>
        <v>2183333 - 1645</v>
      </c>
      <c r="E30" s="385" t="str">
        <f>+VLOOKUP($A30,[2]DISTRIBUCIÓN!$A$8:$G$540,7,FALSE)</f>
        <v>virginia.callisaya@economiayfinanzas.gob.bo</v>
      </c>
    </row>
    <row r="31" spans="1:5">
      <c r="A31" s="285">
        <v>117</v>
      </c>
      <c r="B31" s="286" t="s">
        <v>54</v>
      </c>
      <c r="C31" s="385" t="str">
        <f>+VLOOKUP($A31,[2]DISTRIBUCIÓN!$A$8:$G$540,5,FALSE)</f>
        <v>Emma Ticonipa</v>
      </c>
      <c r="D31" s="385" t="str">
        <f>+VLOOKUP($A31,[2]DISTRIBUCIÓN!$A$8:$G$540,6,FALSE)</f>
        <v>2183333 - 1635</v>
      </c>
      <c r="E31" s="385" t="str">
        <f>+VLOOKUP($A31,[2]DISTRIBUCIÓN!$A$8:$G$540,7,FALSE)</f>
        <v>emma.ticonipa@economiayfinanzas.gob.bo</v>
      </c>
    </row>
    <row r="32" spans="1:5">
      <c r="A32" s="285">
        <v>119</v>
      </c>
      <c r="B32" s="286" t="s">
        <v>1418</v>
      </c>
      <c r="C32" s="385" t="str">
        <f>+VLOOKUP($A32,[2]DISTRIBUCIÓN!$A$8:$G$540,5,FALSE)</f>
        <v>Virginia Callisaya</v>
      </c>
      <c r="D32" s="385" t="str">
        <f>+VLOOKUP($A32,[2]DISTRIBUCIÓN!$A$8:$G$540,6,FALSE)</f>
        <v>2183333 - 1645</v>
      </c>
      <c r="E32" s="385" t="str">
        <f>+VLOOKUP($A32,[2]DISTRIBUCIÓN!$A$8:$G$540,7,FALSE)</f>
        <v>virginia.callisaya@economiayfinanzas.gob.bo</v>
      </c>
    </row>
    <row r="33" spans="1:5">
      <c r="A33" s="285">
        <v>124</v>
      </c>
      <c r="B33" s="286" t="s">
        <v>56</v>
      </c>
      <c r="C33" s="385" t="str">
        <f>+VLOOKUP($A33,[2]DISTRIBUCIÓN!$A$8:$G$540,5,FALSE)</f>
        <v>Jeovana Zabala</v>
      </c>
      <c r="D33" s="385" t="str">
        <f>+VLOOKUP($A33,[2]DISTRIBUCIÓN!$A$8:$G$540,6,FALSE)</f>
        <v>2183333 - 1663</v>
      </c>
      <c r="E33" s="385" t="str">
        <f>+VLOOKUP($A33,[2]DISTRIBUCIÓN!$A$8:$G$540,7,FALSE)</f>
        <v>jeovana.zabala@economiayfinanzas.gob.bo</v>
      </c>
    </row>
    <row r="34" spans="1:5">
      <c r="A34" s="285">
        <v>129</v>
      </c>
      <c r="B34" s="286" t="s">
        <v>57</v>
      </c>
      <c r="C34" s="385" t="str">
        <f>+VLOOKUP($A34,[2]DISTRIBUCIÓN!$A$8:$G$540,5,FALSE)</f>
        <v>José Rivas</v>
      </c>
      <c r="D34" s="385" t="str">
        <f>+VLOOKUP($A34,[2]DISTRIBUCIÓN!$A$8:$G$540,6,FALSE)</f>
        <v>2183333 - 1632</v>
      </c>
      <c r="E34" s="385" t="str">
        <f>+VLOOKUP($A34,[2]DISTRIBUCIÓN!$A$8:$G$540,7,FALSE)</f>
        <v>jose.rivas@economiayfinanzas.gob.bo</v>
      </c>
    </row>
    <row r="35" spans="1:5">
      <c r="A35" s="285">
        <v>130</v>
      </c>
      <c r="B35" s="286" t="s">
        <v>58</v>
      </c>
      <c r="C35" s="385" t="str">
        <f>+VLOOKUP($A35,[2]DISTRIBUCIÓN!$A$8:$G$540,5,FALSE)</f>
        <v>Jorge Vargas</v>
      </c>
      <c r="D35" s="385" t="str">
        <f>+VLOOKUP($A35,[2]DISTRIBUCIÓN!$A$8:$G$540,6,FALSE)</f>
        <v>2183333 - 1633</v>
      </c>
      <c r="E35" s="385" t="str">
        <f>+VLOOKUP($A35,[2]DISTRIBUCIÓN!$A$8:$G$540,7,FALSE)</f>
        <v>jorge.vargas@economiayfinanzas.gob.bo</v>
      </c>
    </row>
    <row r="36" spans="1:5">
      <c r="A36" s="285">
        <v>132</v>
      </c>
      <c r="B36" s="286" t="s">
        <v>59</v>
      </c>
      <c r="C36" s="385" t="str">
        <f>+VLOOKUP($A36,[2]DISTRIBUCIÓN!$A$8:$G$540,5,FALSE)</f>
        <v>Rommel Cuba</v>
      </c>
      <c r="D36" s="385" t="str">
        <f>+VLOOKUP($A36,[2]DISTRIBUCIÓN!$A$8:$G$540,6,FALSE)</f>
        <v>2183333 - 1649</v>
      </c>
      <c r="E36" s="385" t="str">
        <f>+VLOOKUP($A36,[2]DISTRIBUCIÓN!$A$8:$G$540,7,FALSE)</f>
        <v>rommel.cuba@economiayfinanzas.gob.bo</v>
      </c>
    </row>
    <row r="37" spans="1:5">
      <c r="A37" s="285">
        <v>133</v>
      </c>
      <c r="B37" s="286" t="s">
        <v>60</v>
      </c>
      <c r="C37" s="385" t="str">
        <f>+VLOOKUP($A37,[2]DISTRIBUCIÓN!$A$8:$G$540,5,FALSE)</f>
        <v>Jorge Vargas</v>
      </c>
      <c r="D37" s="385" t="str">
        <f>+VLOOKUP($A37,[2]DISTRIBUCIÓN!$A$8:$G$540,6,FALSE)</f>
        <v>2183333 - 1633</v>
      </c>
      <c r="E37" s="385" t="str">
        <f>+VLOOKUP($A37,[2]DISTRIBUCIÓN!$A$8:$G$540,7,FALSE)</f>
        <v>jorge.vargas@economiayfinanzas.gob.bo</v>
      </c>
    </row>
    <row r="38" spans="1:5">
      <c r="A38" s="285">
        <v>134</v>
      </c>
      <c r="B38" s="286" t="s">
        <v>61</v>
      </c>
      <c r="C38" s="385" t="str">
        <f>+VLOOKUP($A38,[2]DISTRIBUCIÓN!$A$8:$G$540,5,FALSE)</f>
        <v>Belén Espejo</v>
      </c>
      <c r="D38" s="385" t="str">
        <f>+VLOOKUP($A38,[2]DISTRIBUCIÓN!$A$8:$G$540,6,FALSE)</f>
        <v>2183333 - 1644</v>
      </c>
      <c r="E38" s="385" t="str">
        <f>+VLOOKUP($A38,[2]DISTRIBUCIÓN!$A$8:$G$540,7,FALSE)</f>
        <v>belen.espejo@economiayfinanzas.gob.bo</v>
      </c>
    </row>
    <row r="39" spans="1:5">
      <c r="A39" s="285">
        <v>137</v>
      </c>
      <c r="B39" s="286" t="s">
        <v>62</v>
      </c>
      <c r="C39" s="385" t="str">
        <f>+VLOOKUP($A39,[2]DISTRIBUCIÓN!$A$8:$G$540,5,FALSE)</f>
        <v>Huascar Nova</v>
      </c>
      <c r="D39" s="385" t="str">
        <f>+VLOOKUP($A39,[2]DISTRIBUCIÓN!$A$8:$G$540,6,FALSE)</f>
        <v>2183333 - 1651</v>
      </c>
      <c r="E39" s="385" t="str">
        <f>+VLOOKUP($A39,[2]DISTRIBUCIÓN!$A$8:$G$540,7,FALSE)</f>
        <v>huascar.nova@economiayfinanzas.gob.bo</v>
      </c>
    </row>
    <row r="40" spans="1:5">
      <c r="A40" s="285">
        <v>138</v>
      </c>
      <c r="B40" s="286" t="s">
        <v>63</v>
      </c>
      <c r="C40" s="385" t="str">
        <f>+VLOOKUP($A40,[2]DISTRIBUCIÓN!$A$8:$G$540,5,FALSE)</f>
        <v>Judith Machicado</v>
      </c>
      <c r="D40" s="385" t="str">
        <f>+VLOOKUP($A40,[2]DISTRIBUCIÓN!$A$8:$G$540,6,FALSE)</f>
        <v>2183333 - 1648</v>
      </c>
      <c r="E40" s="385" t="str">
        <f>+VLOOKUP($A40,[2]DISTRIBUCIÓN!$A$8:$G$540,7,FALSE)</f>
        <v>judith.machicado@economiayfinanzas.gob.bo</v>
      </c>
    </row>
    <row r="41" spans="1:5">
      <c r="A41" s="287">
        <v>139</v>
      </c>
      <c r="B41" s="288" t="s">
        <v>64</v>
      </c>
      <c r="C41" s="385" t="str">
        <f>+VLOOKUP($A41,[2]DISTRIBUCIÓN!$A$8:$G$540,5,FALSE)</f>
        <v>Judith Machicado</v>
      </c>
      <c r="D41" s="385" t="str">
        <f>+VLOOKUP($A41,[2]DISTRIBUCIÓN!$A$8:$G$540,6,FALSE)</f>
        <v>2183333 - 1648</v>
      </c>
      <c r="E41" s="385" t="str">
        <f>+VLOOKUP($A41,[2]DISTRIBUCIÓN!$A$8:$G$540,7,FALSE)</f>
        <v>judith.machicado@economiayfinanzas.gob.bo</v>
      </c>
    </row>
    <row r="42" spans="1:5">
      <c r="A42" s="285">
        <v>140</v>
      </c>
      <c r="B42" s="286" t="s">
        <v>1277</v>
      </c>
      <c r="C42" s="385" t="str">
        <f>+VLOOKUP($A42,[2]DISTRIBUCIÓN!$A$8:$G$540,5,FALSE)</f>
        <v>Judith Machicado</v>
      </c>
      <c r="D42" s="385" t="str">
        <f>+VLOOKUP($A42,[2]DISTRIBUCIÓN!$A$8:$G$540,6,FALSE)</f>
        <v>2183333 - 1648</v>
      </c>
      <c r="E42" s="385" t="str">
        <f>+VLOOKUP($A42,[2]DISTRIBUCIÓN!$A$8:$G$540,7,FALSE)</f>
        <v>judith.machicado@economiayfinanzas.gob.bo</v>
      </c>
    </row>
    <row r="43" spans="1:5">
      <c r="A43" s="285">
        <v>141</v>
      </c>
      <c r="B43" s="286" t="s">
        <v>65</v>
      </c>
      <c r="C43" s="385" t="str">
        <f>+VLOOKUP($A43,[2]DISTRIBUCIÓN!$A$8:$G$540,5,FALSE)</f>
        <v>Judith Machicado</v>
      </c>
      <c r="D43" s="385" t="str">
        <f>+VLOOKUP($A43,[2]DISTRIBUCIÓN!$A$8:$G$540,6,FALSE)</f>
        <v>2183333 - 1648</v>
      </c>
      <c r="E43" s="385" t="str">
        <f>+VLOOKUP($A43,[2]DISTRIBUCIÓN!$A$8:$G$540,7,FALSE)</f>
        <v>judith.machicado@economiayfinanzas.gob.bo</v>
      </c>
    </row>
    <row r="44" spans="1:5">
      <c r="A44" s="285">
        <v>142</v>
      </c>
      <c r="B44" s="286" t="s">
        <v>66</v>
      </c>
      <c r="C44" s="385" t="str">
        <f>+VLOOKUP($A44,[2]DISTRIBUCIÓN!$A$8:$G$540,5,FALSE)</f>
        <v>Judith Machicado</v>
      </c>
      <c r="D44" s="385" t="str">
        <f>+VLOOKUP($A44,[2]DISTRIBUCIÓN!$A$8:$G$540,6,FALSE)</f>
        <v>2183333 - 1648</v>
      </c>
      <c r="E44" s="385" t="str">
        <f>+VLOOKUP($A44,[2]DISTRIBUCIÓN!$A$8:$G$540,7,FALSE)</f>
        <v>judith.machicado@economiayfinanzas.gob.bo</v>
      </c>
    </row>
    <row r="45" spans="1:5">
      <c r="A45" s="285">
        <v>143</v>
      </c>
      <c r="B45" s="286" t="s">
        <v>67</v>
      </c>
      <c r="C45" s="385" t="str">
        <f>+VLOOKUP($A45,[2]DISTRIBUCIÓN!$A$8:$G$540,5,FALSE)</f>
        <v>Judith Machicado</v>
      </c>
      <c r="D45" s="385" t="str">
        <f>+VLOOKUP($A45,[2]DISTRIBUCIÓN!$A$8:$G$540,6,FALSE)</f>
        <v>2183333 - 1648</v>
      </c>
      <c r="E45" s="385" t="str">
        <f>+VLOOKUP($A45,[2]DISTRIBUCIÓN!$A$8:$G$540,7,FALSE)</f>
        <v>judith.machicado@economiayfinanzas.gob.bo</v>
      </c>
    </row>
    <row r="46" spans="1:5">
      <c r="A46" s="285">
        <v>144</v>
      </c>
      <c r="B46" s="286" t="s">
        <v>1278</v>
      </c>
      <c r="C46" s="385" t="str">
        <f>+VLOOKUP($A46,[2]DISTRIBUCIÓN!$A$8:$G$540,5,FALSE)</f>
        <v>Judith Machicado</v>
      </c>
      <c r="D46" s="385" t="str">
        <f>+VLOOKUP($A46,[2]DISTRIBUCIÓN!$A$8:$G$540,6,FALSE)</f>
        <v>2183333 - 1648</v>
      </c>
      <c r="E46" s="385" t="str">
        <f>+VLOOKUP($A46,[2]DISTRIBUCIÓN!$A$8:$G$540,7,FALSE)</f>
        <v>judith.machicado@economiayfinanzas.gob.bo</v>
      </c>
    </row>
    <row r="47" spans="1:5">
      <c r="A47" s="285">
        <v>145</v>
      </c>
      <c r="B47" s="286" t="s">
        <v>68</v>
      </c>
      <c r="C47" s="385" t="str">
        <f>+VLOOKUP($A47,[2]DISTRIBUCIÓN!$A$8:$G$540,5,FALSE)</f>
        <v>Judith Machicado</v>
      </c>
      <c r="D47" s="385" t="str">
        <f>+VLOOKUP($A47,[2]DISTRIBUCIÓN!$A$8:$G$540,6,FALSE)</f>
        <v>2183333 - 1648</v>
      </c>
      <c r="E47" s="385" t="str">
        <f>+VLOOKUP($A47,[2]DISTRIBUCIÓN!$A$8:$G$540,7,FALSE)</f>
        <v>judith.machicado@economiayfinanzas.gob.bo</v>
      </c>
    </row>
    <row r="48" spans="1:5">
      <c r="A48" s="285">
        <v>146</v>
      </c>
      <c r="B48" s="286" t="s">
        <v>69</v>
      </c>
      <c r="C48" s="385" t="str">
        <f>+VLOOKUP($A48,[2]DISTRIBUCIÓN!$A$8:$G$540,5,FALSE)</f>
        <v>Judith Machicado</v>
      </c>
      <c r="D48" s="385" t="str">
        <f>+VLOOKUP($A48,[2]DISTRIBUCIÓN!$A$8:$G$540,6,FALSE)</f>
        <v>2183333 - 1648</v>
      </c>
      <c r="E48" s="385" t="str">
        <f>+VLOOKUP($A48,[2]DISTRIBUCIÓN!$A$8:$G$540,7,FALSE)</f>
        <v>judith.machicado@economiayfinanzas.gob.bo</v>
      </c>
    </row>
    <row r="49" spans="1:5">
      <c r="A49" s="285">
        <v>147</v>
      </c>
      <c r="B49" s="286" t="s">
        <v>1239</v>
      </c>
      <c r="C49" s="385" t="str">
        <f>+VLOOKUP($A49,[2]DISTRIBUCIÓN!$A$8:$G$540,5,FALSE)</f>
        <v>Judith Machicado</v>
      </c>
      <c r="D49" s="385" t="str">
        <f>+VLOOKUP($A49,[2]DISTRIBUCIÓN!$A$8:$G$540,6,FALSE)</f>
        <v>2183333 - 1648</v>
      </c>
      <c r="E49" s="385" t="str">
        <f>+VLOOKUP($A49,[2]DISTRIBUCIÓN!$A$8:$G$540,7,FALSE)</f>
        <v>judith.machicado@economiayfinanzas.gob.bo</v>
      </c>
    </row>
    <row r="50" spans="1:5">
      <c r="A50" s="285">
        <v>148</v>
      </c>
      <c r="B50" s="286" t="s">
        <v>70</v>
      </c>
      <c r="C50" s="385" t="str">
        <f>+VLOOKUP($A50,[2]DISTRIBUCIÓN!$A$8:$G$540,5,FALSE)</f>
        <v>Judith Machicado</v>
      </c>
      <c r="D50" s="385" t="str">
        <f>+VLOOKUP($A50,[2]DISTRIBUCIÓN!$A$8:$G$540,6,FALSE)</f>
        <v>2183333 - 1648</v>
      </c>
      <c r="E50" s="385" t="str">
        <f>+VLOOKUP($A50,[2]DISTRIBUCIÓN!$A$8:$G$540,7,FALSE)</f>
        <v>judith.machicado@economiayfinanzas.gob.bo</v>
      </c>
    </row>
    <row r="51" spans="1:5">
      <c r="A51" s="285">
        <v>150</v>
      </c>
      <c r="B51" s="286" t="s">
        <v>71</v>
      </c>
      <c r="C51" s="385" t="str">
        <f>+VLOOKUP($A51,[2]DISTRIBUCIÓN!$A$8:$G$540,5,FALSE)</f>
        <v>Judith Machicado</v>
      </c>
      <c r="D51" s="385" t="str">
        <f>+VLOOKUP($A51,[2]DISTRIBUCIÓN!$A$8:$G$540,6,FALSE)</f>
        <v>2183333 - 1648</v>
      </c>
      <c r="E51" s="385" t="str">
        <f>+VLOOKUP($A51,[2]DISTRIBUCIÓN!$A$8:$G$540,7,FALSE)</f>
        <v>judith.machicado@economiayfinanzas.gob.bo</v>
      </c>
    </row>
    <row r="52" spans="1:5">
      <c r="A52" s="285">
        <v>152</v>
      </c>
      <c r="B52" s="286" t="s">
        <v>1419</v>
      </c>
      <c r="C52" s="385" t="str">
        <f>+VLOOKUP($A52,[2]DISTRIBUCIÓN!$A$8:$G$540,5,FALSE)</f>
        <v>Virginia Callisaya</v>
      </c>
      <c r="D52" s="385" t="str">
        <f>+VLOOKUP($A52,[2]DISTRIBUCIÓN!$A$8:$G$540,6,FALSE)</f>
        <v>2183333 - 1645</v>
      </c>
      <c r="E52" s="385" t="str">
        <f>+VLOOKUP($A52,[2]DISTRIBUCIÓN!$A$8:$G$540,7,FALSE)</f>
        <v>virginia.callisaya@economiayfinanzas.gob.bo</v>
      </c>
    </row>
    <row r="53" spans="1:5">
      <c r="A53" s="285">
        <v>153</v>
      </c>
      <c r="B53" s="286" t="s">
        <v>1420</v>
      </c>
      <c r="C53" s="385" t="str">
        <f>+VLOOKUP($A53,[2]DISTRIBUCIÓN!$A$8:$G$540,5,FALSE)</f>
        <v>Virginia Callisaya</v>
      </c>
      <c r="D53" s="385" t="str">
        <f>+VLOOKUP($A53,[2]DISTRIBUCIÓN!$A$8:$G$540,6,FALSE)</f>
        <v>2183333 - 1645</v>
      </c>
      <c r="E53" s="385" t="str">
        <f>+VLOOKUP($A53,[2]DISTRIBUCIÓN!$A$8:$G$540,7,FALSE)</f>
        <v>virginia.callisaya@economiayfinanzas.gob.bo</v>
      </c>
    </row>
    <row r="54" spans="1:5">
      <c r="A54" s="285">
        <v>154</v>
      </c>
      <c r="B54" s="286" t="s">
        <v>74</v>
      </c>
      <c r="C54" s="385" t="str">
        <f>+VLOOKUP($A54,[2]DISTRIBUCIÓN!$A$8:$G$540,5,FALSE)</f>
        <v>Huascar Nova</v>
      </c>
      <c r="D54" s="385" t="str">
        <f>+VLOOKUP($A54,[2]DISTRIBUCIÓN!$A$8:$G$540,6,FALSE)</f>
        <v>2183333 - 1651</v>
      </c>
      <c r="E54" s="385" t="str">
        <f>+VLOOKUP($A54,[2]DISTRIBUCIÓN!$A$8:$G$540,7,FALSE)</f>
        <v>huascar.nova@economiayfinanzas.gob.bo</v>
      </c>
    </row>
    <row r="55" spans="1:5">
      <c r="A55" s="285">
        <v>155</v>
      </c>
      <c r="B55" s="286" t="s">
        <v>75</v>
      </c>
      <c r="C55" s="385" t="str">
        <f>+VLOOKUP($A55,[2]DISTRIBUCIÓN!$A$8:$G$540,5,FALSE)</f>
        <v>Emma Ticonipa</v>
      </c>
      <c r="D55" s="385" t="str">
        <f>+VLOOKUP($A55,[2]DISTRIBUCIÓN!$A$8:$G$540,6,FALSE)</f>
        <v>2183333 - 1635</v>
      </c>
      <c r="E55" s="385" t="str">
        <f>+VLOOKUP($A55,[2]DISTRIBUCIÓN!$A$8:$G$540,7,FALSE)</f>
        <v>emma.ticonipa@economiayfinanzas.gob.bo</v>
      </c>
    </row>
    <row r="56" spans="1:5">
      <c r="A56" s="285">
        <v>156</v>
      </c>
      <c r="B56" s="286" t="s">
        <v>76</v>
      </c>
      <c r="C56" s="385" t="str">
        <f>+VLOOKUP($A56,[2]DISTRIBUCIÓN!$A$8:$G$540,5,FALSE)</f>
        <v>Jorge Vargas</v>
      </c>
      <c r="D56" s="385" t="str">
        <f>+VLOOKUP($A56,[2]DISTRIBUCIÓN!$A$8:$G$540,6,FALSE)</f>
        <v>2183333 - 1633</v>
      </c>
      <c r="E56" s="385" t="str">
        <f>+VLOOKUP($A56,[2]DISTRIBUCIÓN!$A$8:$G$540,7,FALSE)</f>
        <v>jorge.vargas@economiayfinanzas.gob.bo</v>
      </c>
    </row>
    <row r="57" spans="1:5">
      <c r="A57" s="285">
        <v>159</v>
      </c>
      <c r="B57" s="286" t="s">
        <v>1421</v>
      </c>
      <c r="C57" s="385" t="str">
        <f>+VLOOKUP($A57,[2]DISTRIBUCIÓN!$A$8:$G$540,5,FALSE)</f>
        <v>Huascar Nova</v>
      </c>
      <c r="D57" s="385" t="str">
        <f>+VLOOKUP($A57,[2]DISTRIBUCIÓN!$A$8:$G$540,6,FALSE)</f>
        <v>2183333 - 1651</v>
      </c>
      <c r="E57" s="385" t="str">
        <f>+VLOOKUP($A57,[2]DISTRIBUCIÓN!$A$8:$G$540,7,FALSE)</f>
        <v>huascar.nova@economiayfinanzas.gob.bo</v>
      </c>
    </row>
    <row r="58" spans="1:5">
      <c r="A58" s="285">
        <v>163</v>
      </c>
      <c r="B58" s="286" t="s">
        <v>78</v>
      </c>
      <c r="C58" s="385" t="str">
        <f>+VLOOKUP($A58,[2]DISTRIBUCIÓN!$A$8:$G$540,5,FALSE)</f>
        <v>Rommel Cuba</v>
      </c>
      <c r="D58" s="385" t="str">
        <f>+VLOOKUP($A58,[2]DISTRIBUCIÓN!$A$8:$G$540,6,FALSE)</f>
        <v>2183333 - 1649</v>
      </c>
      <c r="E58" s="385" t="str">
        <f>+VLOOKUP($A58,[2]DISTRIBUCIÓN!$A$8:$G$540,7,FALSE)</f>
        <v>rommel.cuba@economiayfinanzas.gob.bo</v>
      </c>
    </row>
    <row r="59" spans="1:5">
      <c r="A59" s="285">
        <v>169</v>
      </c>
      <c r="B59" s="286" t="s">
        <v>79</v>
      </c>
      <c r="C59" s="385" t="str">
        <f>+VLOOKUP($A59,[2]DISTRIBUCIÓN!$A$8:$G$540,5,FALSE)</f>
        <v>Emma Ticonipa</v>
      </c>
      <c r="D59" s="385" t="str">
        <f>+VLOOKUP($A59,[2]DISTRIBUCIÓN!$A$8:$G$540,6,FALSE)</f>
        <v>2183333 - 1635</v>
      </c>
      <c r="E59" s="385" t="str">
        <f>+VLOOKUP($A59,[2]DISTRIBUCIÓN!$A$8:$G$540,7,FALSE)</f>
        <v>emma.ticonipa@economiayfinanzas.gob.bo</v>
      </c>
    </row>
    <row r="60" spans="1:5">
      <c r="A60" s="287">
        <v>170</v>
      </c>
      <c r="B60" s="288" t="s">
        <v>80</v>
      </c>
      <c r="C60" s="385" t="str">
        <f>+VLOOKUP($A60,[2]DISTRIBUCIÓN!$A$8:$G$540,5,FALSE)</f>
        <v>Judith Machicado</v>
      </c>
      <c r="D60" s="385" t="str">
        <f>+VLOOKUP($A60,[2]DISTRIBUCIÓN!$A$8:$G$540,6,FALSE)</f>
        <v>2183333 - 1648</v>
      </c>
      <c r="E60" s="385" t="str">
        <f>+VLOOKUP($A60,[2]DISTRIBUCIÓN!$A$8:$G$540,7,FALSE)</f>
        <v>judith.machicado@economiayfinanzas.gob.bo</v>
      </c>
    </row>
    <row r="61" spans="1:5">
      <c r="A61" s="287">
        <v>190</v>
      </c>
      <c r="B61" s="288" t="s">
        <v>1422</v>
      </c>
      <c r="C61" s="385" t="str">
        <f>+VLOOKUP($A61,[2]DISTRIBUCIÓN!$A$8:$G$540,5,FALSE)</f>
        <v>Huascar Nova</v>
      </c>
      <c r="D61" s="385" t="str">
        <f>+VLOOKUP($A61,[2]DISTRIBUCIÓN!$A$8:$G$540,6,FALSE)</f>
        <v>2183333 - 1651</v>
      </c>
      <c r="E61" s="385" t="str">
        <f>+VLOOKUP($A61,[2]DISTRIBUCIÓN!$A$8:$G$540,7,FALSE)</f>
        <v>huascar.nova@economiayfinanzas.gob.bo</v>
      </c>
    </row>
    <row r="62" spans="1:5">
      <c r="A62" s="285">
        <v>192</v>
      </c>
      <c r="B62" s="286" t="s">
        <v>1423</v>
      </c>
      <c r="C62" s="385" t="str">
        <f>+VLOOKUP($A62,[2]DISTRIBUCIÓN!$A$8:$G$540,5,FALSE)</f>
        <v>Virginia Huanca</v>
      </c>
      <c r="D62" s="385" t="str">
        <f>+VLOOKUP($A62,[2]DISTRIBUCIÓN!$A$8:$G$540,6,FALSE)</f>
        <v>2183333 - 1636</v>
      </c>
      <c r="E62" s="385" t="str">
        <f>+VLOOKUP($A62,[2]DISTRIBUCIÓN!$A$8:$G$540,7,FALSE)</f>
        <v>virginia.huanca@economiayfinanzas.gob.bo</v>
      </c>
    </row>
    <row r="63" spans="1:5">
      <c r="A63" s="285">
        <v>197</v>
      </c>
      <c r="B63" s="286" t="s">
        <v>1424</v>
      </c>
      <c r="C63" s="385" t="str">
        <f>+VLOOKUP($A63,[2]DISTRIBUCIÓN!$A$8:$G$540,5,FALSE)</f>
        <v>Virginia Callisaya</v>
      </c>
      <c r="D63" s="385" t="str">
        <f>+VLOOKUP($A63,[2]DISTRIBUCIÓN!$A$8:$G$540,6,FALSE)</f>
        <v>2183333 - 1645</v>
      </c>
      <c r="E63" s="385" t="str">
        <f>+VLOOKUP($A63,[2]DISTRIBUCIÓN!$A$8:$G$540,7,FALSE)</f>
        <v>virginia.callisaya@economiayfinanzas.gob.bo</v>
      </c>
    </row>
    <row r="64" spans="1:5">
      <c r="A64" s="285">
        <v>200</v>
      </c>
      <c r="B64" s="286" t="s">
        <v>84</v>
      </c>
      <c r="C64" s="385" t="str">
        <f>+VLOOKUP($A64,[2]DISTRIBUCIÓN!$A$8:$G$540,5,FALSE)</f>
        <v>Guadalupe Challco</v>
      </c>
      <c r="D64" s="385" t="str">
        <f>+VLOOKUP($A64,[2]DISTRIBUCIÓN!$A$8:$G$540,6,FALSE)</f>
        <v>2183333 - 1640</v>
      </c>
      <c r="E64" s="385" t="str">
        <f>+VLOOKUP($A64,[2]DISTRIBUCIÓN!$A$8:$G$540,7,FALSE)</f>
        <v>guadalupe.challco@economiayfinanzas.gob.bo</v>
      </c>
    </row>
    <row r="65" spans="1:5">
      <c r="A65" s="285">
        <v>203</v>
      </c>
      <c r="B65" s="286" t="s">
        <v>86</v>
      </c>
      <c r="C65" s="385" t="str">
        <f>+VLOOKUP($A65,[2]DISTRIBUCIÓN!$A$8:$G$540,5,FALSE)</f>
        <v>Virginia Callisaya</v>
      </c>
      <c r="D65" s="385" t="str">
        <f>+VLOOKUP($A65,[2]DISTRIBUCIÓN!$A$8:$G$540,6,FALSE)</f>
        <v>2183333 - 1645</v>
      </c>
      <c r="E65" s="385" t="str">
        <f>+VLOOKUP($A65,[2]DISTRIBUCIÓN!$A$8:$G$540,7,FALSE)</f>
        <v>virginia.callisaya@economiayfinanzas.gob.bo</v>
      </c>
    </row>
    <row r="66" spans="1:5">
      <c r="A66" s="285">
        <v>206</v>
      </c>
      <c r="B66" s="286" t="s">
        <v>87</v>
      </c>
      <c r="C66" s="385" t="str">
        <f>+VLOOKUP($A66,[2]DISTRIBUCIÓN!$A$8:$G$540,5,FALSE)</f>
        <v>Virginia Callisaya</v>
      </c>
      <c r="D66" s="385" t="str">
        <f>+VLOOKUP($A66,[2]DISTRIBUCIÓN!$A$8:$G$540,6,FALSE)</f>
        <v>2183333 - 1645</v>
      </c>
      <c r="E66" s="385" t="str">
        <f>+VLOOKUP($A66,[2]DISTRIBUCIÓN!$A$8:$G$540,7,FALSE)</f>
        <v>virginia.callisaya@economiayfinanzas.gob.bo</v>
      </c>
    </row>
    <row r="67" spans="1:5">
      <c r="A67" s="285">
        <v>210</v>
      </c>
      <c r="B67" s="286" t="s">
        <v>89</v>
      </c>
      <c r="C67" s="385" t="str">
        <f>+VLOOKUP($A67,[2]DISTRIBUCIÓN!$A$8:$G$540,5,FALSE)</f>
        <v>Jorge Vargas</v>
      </c>
      <c r="D67" s="385" t="str">
        <f>+VLOOKUP($A67,[2]DISTRIBUCIÓN!$A$8:$G$540,6,FALSE)</f>
        <v>2183333 - 1633</v>
      </c>
      <c r="E67" s="385" t="str">
        <f>+VLOOKUP($A67,[2]DISTRIBUCIÓN!$A$8:$G$540,7,FALSE)</f>
        <v>jorge.vargas@economiayfinanzas.gob.bo</v>
      </c>
    </row>
    <row r="68" spans="1:5">
      <c r="A68" s="285">
        <v>212</v>
      </c>
      <c r="B68" s="286" t="s">
        <v>90</v>
      </c>
      <c r="C68" s="385" t="str">
        <f>+VLOOKUP($A68,[2]DISTRIBUCIÓN!$A$8:$G$540,5,FALSE)</f>
        <v>Judith Machicado</v>
      </c>
      <c r="D68" s="385" t="str">
        <f>+VLOOKUP($A68,[2]DISTRIBUCIÓN!$A$8:$G$540,6,FALSE)</f>
        <v>2183333 - 1648</v>
      </c>
      <c r="E68" s="385" t="str">
        <f>+VLOOKUP($A68,[2]DISTRIBUCIÓN!$A$8:$G$540,7,FALSE)</f>
        <v>judith.machicado@economiayfinanzas.gob.bo</v>
      </c>
    </row>
    <row r="69" spans="1:5">
      <c r="A69" s="285">
        <v>213</v>
      </c>
      <c r="B69" s="286" t="s">
        <v>91</v>
      </c>
      <c r="C69" s="385" t="str">
        <f>+VLOOKUP($A69,[2]DISTRIBUCIÓN!$A$8:$G$540,5,FALSE)</f>
        <v>Yesenia Apaza</v>
      </c>
      <c r="D69" s="385" t="str">
        <f>+VLOOKUP($A69,[2]DISTRIBUCIÓN!$A$8:$G$540,6,FALSE)</f>
        <v>2183333 - 1637</v>
      </c>
      <c r="E69" s="385" t="str">
        <f>+VLOOKUP($A69,[2]DISTRIBUCIÓN!$A$8:$G$540,7,FALSE)</f>
        <v>yesenia.apaza@economiayfinanzas.gob.bo</v>
      </c>
    </row>
    <row r="70" spans="1:5">
      <c r="A70" s="285">
        <v>221</v>
      </c>
      <c r="B70" s="286" t="s">
        <v>1425</v>
      </c>
      <c r="C70" s="385" t="str">
        <f>+VLOOKUP($A70,[2]DISTRIBUCIÓN!$A$8:$G$540,5,FALSE)</f>
        <v>Virginia Huanca</v>
      </c>
      <c r="D70" s="385" t="str">
        <f>+VLOOKUP($A70,[2]DISTRIBUCIÓN!$A$8:$G$540,6,FALSE)</f>
        <v>2183333 - 1636</v>
      </c>
      <c r="E70" s="385" t="str">
        <f>+VLOOKUP($A70,[2]DISTRIBUCIÓN!$A$8:$G$540,7,FALSE)</f>
        <v>virginia.huanca@economiayfinanzas.gob.bo</v>
      </c>
    </row>
    <row r="71" spans="1:5">
      <c r="A71" s="285">
        <v>222</v>
      </c>
      <c r="B71" s="286" t="s">
        <v>93</v>
      </c>
      <c r="C71" s="385" t="str">
        <f>+VLOOKUP($A71,[2]DISTRIBUCIÓN!$A$8:$G$540,5,FALSE)</f>
        <v>Yesenia Apaza</v>
      </c>
      <c r="D71" s="385" t="str">
        <f>+VLOOKUP($A71,[2]DISTRIBUCIÓN!$A$8:$G$540,6,FALSE)</f>
        <v>2183333 - 1637</v>
      </c>
      <c r="E71" s="385" t="str">
        <f>+VLOOKUP($A71,[2]DISTRIBUCIÓN!$A$8:$G$540,7,FALSE)</f>
        <v>yesenia.apaza@economiayfinanzas.gob.bo</v>
      </c>
    </row>
    <row r="72" spans="1:5">
      <c r="A72" s="285">
        <v>223</v>
      </c>
      <c r="B72" s="286" t="s">
        <v>94</v>
      </c>
      <c r="C72" s="385" t="str">
        <f>+VLOOKUP($A72,[2]DISTRIBUCIÓN!$A$8:$G$540,5,FALSE)</f>
        <v>Judith Machicado</v>
      </c>
      <c r="D72" s="385" t="str">
        <f>+VLOOKUP($A72,[2]DISTRIBUCIÓN!$A$8:$G$540,6,FALSE)</f>
        <v>2183333 - 1648</v>
      </c>
      <c r="E72" s="385" t="str">
        <f>+VLOOKUP($A72,[2]DISTRIBUCIÓN!$A$8:$G$540,7,FALSE)</f>
        <v>judith.machicado@economiayfinanzas.gob.bo</v>
      </c>
    </row>
    <row r="73" spans="1:5">
      <c r="A73" s="285">
        <v>224</v>
      </c>
      <c r="B73" s="286" t="s">
        <v>95</v>
      </c>
      <c r="C73" s="385" t="str">
        <f>+VLOOKUP($A73,[2]DISTRIBUCIÓN!$A$8:$G$540,5,FALSE)</f>
        <v>Huascar Nova</v>
      </c>
      <c r="D73" s="385" t="str">
        <f>+VLOOKUP($A73,[2]DISTRIBUCIÓN!$A$8:$G$540,6,FALSE)</f>
        <v>2183333 - 1651</v>
      </c>
      <c r="E73" s="385" t="str">
        <f>+VLOOKUP($A73,[2]DISTRIBUCIÓN!$A$8:$G$540,7,FALSE)</f>
        <v>huascar.nova@economiayfinanzas.gob.bo</v>
      </c>
    </row>
    <row r="74" spans="1:5">
      <c r="A74" s="285">
        <v>225</v>
      </c>
      <c r="B74" s="286" t="s">
        <v>1426</v>
      </c>
      <c r="C74" s="385" t="str">
        <f>+VLOOKUP($A74,[2]DISTRIBUCIÓN!$A$8:$G$540,5,FALSE)</f>
        <v>Rommel Cuba</v>
      </c>
      <c r="D74" s="385" t="str">
        <f>+VLOOKUP($A74,[2]DISTRIBUCIÓN!$A$8:$G$540,6,FALSE)</f>
        <v>2183333 - 1649</v>
      </c>
      <c r="E74" s="385" t="str">
        <f>+VLOOKUP($A74,[2]DISTRIBUCIÓN!$A$8:$G$540,7,FALSE)</f>
        <v>rommel.cuba@economiayfinanzas.gob.bo</v>
      </c>
    </row>
    <row r="75" spans="1:5">
      <c r="A75" s="285">
        <v>226</v>
      </c>
      <c r="B75" s="286" t="s">
        <v>97</v>
      </c>
      <c r="C75" s="385" t="str">
        <f>+VLOOKUP($A75,[2]DISTRIBUCIÓN!$A$8:$G$540,5,FALSE)</f>
        <v>Virginia Huanca</v>
      </c>
      <c r="D75" s="385" t="str">
        <f>+VLOOKUP($A75,[2]DISTRIBUCIÓN!$A$8:$G$540,6,FALSE)</f>
        <v>2183333 - 1636</v>
      </c>
      <c r="E75" s="385" t="str">
        <f>+VLOOKUP($A75,[2]DISTRIBUCIÓN!$A$8:$G$540,7,FALSE)</f>
        <v>virginia.huanca@economiayfinanzas.gob.bo</v>
      </c>
    </row>
    <row r="76" spans="1:5">
      <c r="A76" s="285">
        <v>227</v>
      </c>
      <c r="B76" s="286" t="s">
        <v>98</v>
      </c>
      <c r="C76" s="385" t="str">
        <f>+VLOOKUP($A76,[2]DISTRIBUCIÓN!$A$8:$G$540,5,FALSE)</f>
        <v>Virginia Huanca</v>
      </c>
      <c r="D76" s="385" t="str">
        <f>+VLOOKUP($A76,[2]DISTRIBUCIÓN!$A$8:$G$540,6,FALSE)</f>
        <v>2183333 - 1636</v>
      </c>
      <c r="E76" s="385" t="str">
        <f>+VLOOKUP($A76,[2]DISTRIBUCIÓN!$A$8:$G$540,7,FALSE)</f>
        <v>virginia.huanca@economiayfinanzas.gob.bo</v>
      </c>
    </row>
    <row r="77" spans="1:5">
      <c r="A77" s="285">
        <v>234</v>
      </c>
      <c r="B77" s="286" t="s">
        <v>1427</v>
      </c>
      <c r="C77" s="385" t="str">
        <f>+VLOOKUP($A77,[2]DISTRIBUCIÓN!$A$8:$G$540,5,FALSE)</f>
        <v>Virginia Callisaya</v>
      </c>
      <c r="D77" s="385" t="str">
        <f>+VLOOKUP($A77,[2]DISTRIBUCIÓN!$A$8:$G$540,6,FALSE)</f>
        <v>2183333 - 1645</v>
      </c>
      <c r="E77" s="385" t="str">
        <f>+VLOOKUP($A77,[2]DISTRIBUCIÓN!$A$8:$G$540,7,FALSE)</f>
        <v>virginia.callisaya@economiayfinanzas.gob.bo</v>
      </c>
    </row>
    <row r="78" spans="1:5">
      <c r="A78" s="285">
        <v>243</v>
      </c>
      <c r="B78" s="286" t="s">
        <v>99</v>
      </c>
      <c r="C78" s="385" t="str">
        <f>+VLOOKUP($A78,[2]DISTRIBUCIÓN!$A$8:$G$540,5,FALSE)</f>
        <v>Yesenia Apaza</v>
      </c>
      <c r="D78" s="385" t="str">
        <f>+VLOOKUP($A78,[2]DISTRIBUCIÓN!$A$8:$G$540,6,FALSE)</f>
        <v>2183333 - 1637</v>
      </c>
      <c r="E78" s="385" t="str">
        <f>+VLOOKUP($A78,[2]DISTRIBUCIÓN!$A$8:$G$540,7,FALSE)</f>
        <v>yesenia.apaza@economiayfinanzas.gob.bo</v>
      </c>
    </row>
    <row r="79" spans="1:5">
      <c r="A79" s="285">
        <v>244</v>
      </c>
      <c r="B79" s="286" t="s">
        <v>100</v>
      </c>
      <c r="C79" s="385" t="str">
        <f>+VLOOKUP($A79,[2]DISTRIBUCIÓN!$A$8:$G$540,5,FALSE)</f>
        <v>José Rivas</v>
      </c>
      <c r="D79" s="385" t="str">
        <f>+VLOOKUP($A79,[2]DISTRIBUCIÓN!$A$8:$G$540,6,FALSE)</f>
        <v>2183333 - 1632</v>
      </c>
      <c r="E79" s="385" t="str">
        <f>+VLOOKUP($A79,[2]DISTRIBUCIÓN!$A$8:$G$540,7,FALSE)</f>
        <v>jose.rivas@economiayfinanzas.gob.bo</v>
      </c>
    </row>
    <row r="80" spans="1:5">
      <c r="A80" s="285">
        <v>245</v>
      </c>
      <c r="B80" s="286" t="s">
        <v>101</v>
      </c>
      <c r="C80" s="385" t="str">
        <f>+VLOOKUP($A80,[2]DISTRIBUCIÓN!$A$8:$G$540,5,FALSE)</f>
        <v>Huascar Nova</v>
      </c>
      <c r="D80" s="385" t="str">
        <f>+VLOOKUP($A80,[2]DISTRIBUCIÓN!$A$8:$G$540,6,FALSE)</f>
        <v>2183333 - 1651</v>
      </c>
      <c r="E80" s="385" t="str">
        <f>+VLOOKUP($A80,[2]DISTRIBUCIÓN!$A$8:$G$540,7,FALSE)</f>
        <v>huascar.nova@economiayfinanzas.gob.bo</v>
      </c>
    </row>
    <row r="81" spans="1:5">
      <c r="A81" s="285">
        <v>249</v>
      </c>
      <c r="B81" s="286" t="s">
        <v>1428</v>
      </c>
      <c r="C81" s="385" t="str">
        <f>+VLOOKUP($A81,[2]DISTRIBUCIÓN!$A$8:$G$540,5,FALSE)</f>
        <v>Yesenia Apaza</v>
      </c>
      <c r="D81" s="385" t="str">
        <f>+VLOOKUP($A81,[2]DISTRIBUCIÓN!$A$8:$G$540,6,FALSE)</f>
        <v>2183333 - 1637</v>
      </c>
      <c r="E81" s="385" t="str">
        <f>+VLOOKUP($A81,[2]DISTRIBUCIÓN!$A$8:$G$540,7,FALSE)</f>
        <v>yesenia.apaza@economiayfinanzas.gob.bo</v>
      </c>
    </row>
    <row r="82" spans="1:5">
      <c r="A82" s="287">
        <v>251</v>
      </c>
      <c r="B82" s="288" t="s">
        <v>103</v>
      </c>
      <c r="C82" s="385" t="str">
        <f>+VLOOKUP($A82,[2]DISTRIBUCIÓN!$A$8:$G$540,5,FALSE)</f>
        <v>Jorge Vargas</v>
      </c>
      <c r="D82" s="385" t="str">
        <f>+VLOOKUP($A82,[2]DISTRIBUCIÓN!$A$8:$G$540,6,FALSE)</f>
        <v>2183333 - 1633</v>
      </c>
      <c r="E82" s="385" t="str">
        <f>+VLOOKUP($A82,[2]DISTRIBUCIÓN!$A$8:$G$540,7,FALSE)</f>
        <v>jorge.vargas@economiayfinanzas.gob.bo</v>
      </c>
    </row>
    <row r="83" spans="1:5">
      <c r="A83" s="285">
        <v>253</v>
      </c>
      <c r="B83" s="286" t="s">
        <v>104</v>
      </c>
      <c r="C83" s="385" t="str">
        <f>+VLOOKUP($A83,[2]DISTRIBUCIÓN!$A$8:$G$540,5,FALSE)</f>
        <v>Belén Espejo</v>
      </c>
      <c r="D83" s="385" t="str">
        <f>+VLOOKUP($A83,[2]DISTRIBUCIÓN!$A$8:$G$540,6,FALSE)</f>
        <v>2183333 - 1644</v>
      </c>
      <c r="E83" s="385" t="str">
        <f>+VLOOKUP($A83,[2]DISTRIBUCIÓN!$A$8:$G$540,7,FALSE)</f>
        <v>belen.espejo@economiayfinanzas.gob.bo</v>
      </c>
    </row>
    <row r="84" spans="1:5">
      <c r="A84" s="285">
        <v>254</v>
      </c>
      <c r="B84" s="286" t="s">
        <v>105</v>
      </c>
      <c r="C84" s="385" t="str">
        <f>+VLOOKUP($A84,[2]DISTRIBUCIÓN!$A$8:$G$540,5,FALSE)</f>
        <v>Belén Espejo</v>
      </c>
      <c r="D84" s="385" t="str">
        <f>+VLOOKUP($A84,[2]DISTRIBUCIÓN!$A$8:$G$540,6,FALSE)</f>
        <v>2183333 - 1644</v>
      </c>
      <c r="E84" s="385" t="str">
        <f>+VLOOKUP($A84,[2]DISTRIBUCIÓN!$A$8:$G$540,7,FALSE)</f>
        <v>belen.espejo@economiayfinanzas.gob.bo</v>
      </c>
    </row>
    <row r="85" spans="1:5">
      <c r="A85" s="285">
        <v>265</v>
      </c>
      <c r="B85" s="286" t="s">
        <v>106</v>
      </c>
      <c r="C85" s="385" t="str">
        <f>+VLOOKUP($A85,[2]DISTRIBUCIÓN!$A$8:$G$540,5,FALSE)</f>
        <v>Jeovana Zabala</v>
      </c>
      <c r="D85" s="385" t="str">
        <f>+VLOOKUP($A85,[2]DISTRIBUCIÓN!$A$8:$G$540,6,FALSE)</f>
        <v>2183333 - 1663</v>
      </c>
      <c r="E85" s="385" t="str">
        <f>+VLOOKUP($A85,[2]DISTRIBUCIÓN!$A$8:$G$540,7,FALSE)</f>
        <v>jeovana.zabala@economiayfinanzas.gob.bo</v>
      </c>
    </row>
    <row r="86" spans="1:5">
      <c r="A86" s="285">
        <v>266</v>
      </c>
      <c r="B86" s="286" t="s">
        <v>1266</v>
      </c>
      <c r="C86" s="385" t="str">
        <f>+VLOOKUP($A86,[2]DISTRIBUCIÓN!$A$8:$G$540,5,FALSE)</f>
        <v>Jeovana Zabala</v>
      </c>
      <c r="D86" s="385" t="str">
        <f>+VLOOKUP($A86,[2]DISTRIBUCIÓN!$A$8:$G$540,6,FALSE)</f>
        <v>2183333 - 1663</v>
      </c>
      <c r="E86" s="385" t="str">
        <f>+VLOOKUP($A86,[2]DISTRIBUCIÓN!$A$8:$G$540,7,FALSE)</f>
        <v>jeovana.zabala@economiayfinanzas.gob.bo</v>
      </c>
    </row>
    <row r="87" spans="1:5">
      <c r="A87" s="285">
        <v>267</v>
      </c>
      <c r="B87" s="286" t="s">
        <v>107</v>
      </c>
      <c r="C87" s="385" t="str">
        <f>+VLOOKUP($A87,[2]DISTRIBUCIÓN!$A$8:$G$540,5,FALSE)</f>
        <v>Jeovana Zabala</v>
      </c>
      <c r="D87" s="385" t="str">
        <f>+VLOOKUP($A87,[2]DISTRIBUCIÓN!$A$8:$G$540,6,FALSE)</f>
        <v>2183333 - 1663</v>
      </c>
      <c r="E87" s="385" t="str">
        <f>+VLOOKUP($A87,[2]DISTRIBUCIÓN!$A$8:$G$540,7,FALSE)</f>
        <v>jeovana.zabala@economiayfinanzas.gob.bo</v>
      </c>
    </row>
    <row r="88" spans="1:5">
      <c r="A88" s="285">
        <v>268</v>
      </c>
      <c r="B88" s="286" t="s">
        <v>108</v>
      </c>
      <c r="C88" s="385" t="str">
        <f>+VLOOKUP($A88,[2]DISTRIBUCIÓN!$A$8:$G$540,5,FALSE)</f>
        <v>Jeovana Zabala</v>
      </c>
      <c r="D88" s="385" t="str">
        <f>+VLOOKUP($A88,[2]DISTRIBUCIÓN!$A$8:$G$540,6,FALSE)</f>
        <v>2183333 - 1663</v>
      </c>
      <c r="E88" s="385" t="str">
        <f>+VLOOKUP($A88,[2]DISTRIBUCIÓN!$A$8:$G$540,7,FALSE)</f>
        <v>jeovana.zabala@economiayfinanzas.gob.bo</v>
      </c>
    </row>
    <row r="89" spans="1:5">
      <c r="A89" s="285">
        <v>269</v>
      </c>
      <c r="B89" s="286" t="s">
        <v>109</v>
      </c>
      <c r="C89" s="385" t="str">
        <f>+VLOOKUP($A89,[2]DISTRIBUCIÓN!$A$8:$G$540,5,FALSE)</f>
        <v>Jeovana Zabala</v>
      </c>
      <c r="D89" s="385" t="str">
        <f>+VLOOKUP($A89,[2]DISTRIBUCIÓN!$A$8:$G$540,6,FALSE)</f>
        <v>2183333 - 1663</v>
      </c>
      <c r="E89" s="385" t="str">
        <f>+VLOOKUP($A89,[2]DISTRIBUCIÓN!$A$8:$G$540,7,FALSE)</f>
        <v>jeovana.zabala@economiayfinanzas.gob.bo</v>
      </c>
    </row>
    <row r="90" spans="1:5">
      <c r="A90" s="285">
        <v>270</v>
      </c>
      <c r="B90" s="286" t="s">
        <v>110</v>
      </c>
      <c r="C90" s="385" t="str">
        <f>+VLOOKUP($A90,[2]DISTRIBUCIÓN!$A$8:$G$540,5,FALSE)</f>
        <v>Jeovana Zabala</v>
      </c>
      <c r="D90" s="385" t="str">
        <f>+VLOOKUP($A90,[2]DISTRIBUCIÓN!$A$8:$G$540,6,FALSE)</f>
        <v>2183333 - 1663</v>
      </c>
      <c r="E90" s="385" t="str">
        <f>+VLOOKUP($A90,[2]DISTRIBUCIÓN!$A$8:$G$540,7,FALSE)</f>
        <v>jeovana.zabala@economiayfinanzas.gob.bo</v>
      </c>
    </row>
    <row r="91" spans="1:5">
      <c r="A91" s="285">
        <v>271</v>
      </c>
      <c r="B91" s="286" t="s">
        <v>111</v>
      </c>
      <c r="C91" s="385" t="str">
        <f>+VLOOKUP($A91,[2]DISTRIBUCIÓN!$A$8:$G$540,5,FALSE)</f>
        <v>Jeovana Zabala</v>
      </c>
      <c r="D91" s="385" t="str">
        <f>+VLOOKUP($A91,[2]DISTRIBUCIÓN!$A$8:$G$540,6,FALSE)</f>
        <v>2183333 - 1663</v>
      </c>
      <c r="E91" s="385" t="str">
        <f>+VLOOKUP($A91,[2]DISTRIBUCIÓN!$A$8:$G$540,7,FALSE)</f>
        <v>jeovana.zabala@economiayfinanzas.gob.bo</v>
      </c>
    </row>
    <row r="92" spans="1:5">
      <c r="A92" s="285">
        <v>272</v>
      </c>
      <c r="B92" s="286" t="s">
        <v>112</v>
      </c>
      <c r="C92" s="385" t="str">
        <f>+VLOOKUP($A92,[2]DISTRIBUCIÓN!$A$8:$G$540,5,FALSE)</f>
        <v>Jeovana Zabala</v>
      </c>
      <c r="D92" s="385" t="str">
        <f>+VLOOKUP($A92,[2]DISTRIBUCIÓN!$A$8:$G$540,6,FALSE)</f>
        <v>2183333 - 1663</v>
      </c>
      <c r="E92" s="385" t="str">
        <f>+VLOOKUP($A92,[2]DISTRIBUCIÓN!$A$8:$G$540,7,FALSE)</f>
        <v>jeovana.zabala@economiayfinanzas.gob.bo</v>
      </c>
    </row>
    <row r="93" spans="1:5">
      <c r="A93" s="285">
        <v>273</v>
      </c>
      <c r="B93" s="286" t="s">
        <v>113</v>
      </c>
      <c r="C93" s="385" t="str">
        <f>+VLOOKUP($A93,[2]DISTRIBUCIÓN!$A$8:$G$540,5,FALSE)</f>
        <v>Jeovana Zabala</v>
      </c>
      <c r="D93" s="385" t="str">
        <f>+VLOOKUP($A93,[2]DISTRIBUCIÓN!$A$8:$G$540,6,FALSE)</f>
        <v>2183333 - 1663</v>
      </c>
      <c r="E93" s="385" t="str">
        <f>+VLOOKUP($A93,[2]DISTRIBUCIÓN!$A$8:$G$540,7,FALSE)</f>
        <v>jeovana.zabala@economiayfinanzas.gob.bo</v>
      </c>
    </row>
    <row r="94" spans="1:5">
      <c r="A94" s="285">
        <v>281</v>
      </c>
      <c r="B94" s="286" t="s">
        <v>1429</v>
      </c>
      <c r="C94" s="385" t="str">
        <f>+VLOOKUP($A94,[2]DISTRIBUCIÓN!$A$8:$G$540,5,FALSE)</f>
        <v>Yesenia Apaza</v>
      </c>
      <c r="D94" s="385" t="str">
        <f>+VLOOKUP($A94,[2]DISTRIBUCIÓN!$A$8:$G$540,6,FALSE)</f>
        <v>2183333 - 1637</v>
      </c>
      <c r="E94" s="385" t="str">
        <f>+VLOOKUP($A94,[2]DISTRIBUCIÓN!$A$8:$G$540,7,FALSE)</f>
        <v>yesenia.apaza@economiayfinanzas.gob.bo</v>
      </c>
    </row>
    <row r="95" spans="1:5">
      <c r="A95" s="285">
        <v>283</v>
      </c>
      <c r="B95" s="286" t="s">
        <v>115</v>
      </c>
      <c r="C95" s="385" t="str">
        <f>+VLOOKUP($A95,[2]DISTRIBUCIÓN!$A$8:$G$540,5,FALSE)</f>
        <v>Emma Ticonipa</v>
      </c>
      <c r="D95" s="385" t="str">
        <f>+VLOOKUP($A95,[2]DISTRIBUCIÓN!$A$8:$G$540,6,FALSE)</f>
        <v>2183333 - 1635</v>
      </c>
      <c r="E95" s="385" t="str">
        <f>+VLOOKUP($A95,[2]DISTRIBUCIÓN!$A$8:$G$540,7,FALSE)</f>
        <v>emma.ticonipa@economiayfinanzas.gob.bo</v>
      </c>
    </row>
    <row r="96" spans="1:5">
      <c r="A96" s="285">
        <v>287</v>
      </c>
      <c r="B96" s="286" t="s">
        <v>1430</v>
      </c>
      <c r="C96" s="385" t="str">
        <f>+VLOOKUP($A96,[2]DISTRIBUCIÓN!$A$8:$G$540,5,FALSE)</f>
        <v>José Rivas</v>
      </c>
      <c r="D96" s="385" t="str">
        <f>+VLOOKUP($A96,[2]DISTRIBUCIÓN!$A$8:$G$540,6,FALSE)</f>
        <v>2183333 - 1632</v>
      </c>
      <c r="E96" s="385" t="str">
        <f>+VLOOKUP($A96,[2]DISTRIBUCIÓN!$A$8:$G$540,7,FALSE)</f>
        <v>jose.rivas@economiayfinanzas.gob.bo</v>
      </c>
    </row>
    <row r="97" spans="1:5">
      <c r="A97" s="285">
        <v>288</v>
      </c>
      <c r="B97" s="286" t="s">
        <v>117</v>
      </c>
      <c r="C97" s="385" t="str">
        <f>+VLOOKUP($A97,[2]DISTRIBUCIÓN!$A$8:$G$540,5,FALSE)</f>
        <v>Virginia Callisaya</v>
      </c>
      <c r="D97" s="385" t="str">
        <f>+VLOOKUP($A97,[2]DISTRIBUCIÓN!$A$8:$G$540,6,FALSE)</f>
        <v>2183333 - 1645</v>
      </c>
      <c r="E97" s="385" t="str">
        <f>+VLOOKUP($A97,[2]DISTRIBUCIÓN!$A$8:$G$540,7,FALSE)</f>
        <v>virginia.callisaya@economiayfinanzas.gob.bo</v>
      </c>
    </row>
    <row r="98" spans="1:5">
      <c r="A98" s="285">
        <v>290</v>
      </c>
      <c r="B98" s="286" t="s">
        <v>118</v>
      </c>
      <c r="C98" s="385" t="str">
        <f>+VLOOKUP($A98,[2]DISTRIBUCIÓN!$A$8:$G$540,5,FALSE)</f>
        <v>Emma Ticonipa</v>
      </c>
      <c r="D98" s="385" t="str">
        <f>+VLOOKUP($A98,[2]DISTRIBUCIÓN!$A$8:$G$540,6,FALSE)</f>
        <v>2183333 - 1635</v>
      </c>
      <c r="E98" s="385" t="str">
        <f>+VLOOKUP($A98,[2]DISTRIBUCIÓN!$A$8:$G$540,7,FALSE)</f>
        <v>emma.ticonipa@economiayfinanzas.gob.bo</v>
      </c>
    </row>
    <row r="99" spans="1:5">
      <c r="A99" s="285">
        <v>291</v>
      </c>
      <c r="B99" s="286" t="s">
        <v>119</v>
      </c>
      <c r="C99" s="385" t="str">
        <f>+VLOOKUP($A99,[2]DISTRIBUCIÓN!$A$8:$G$540,5,FALSE)</f>
        <v>Emma Ticonipa</v>
      </c>
      <c r="D99" s="385" t="str">
        <f>+VLOOKUP($A99,[2]DISTRIBUCIÓN!$A$8:$G$540,6,FALSE)</f>
        <v>2183333 - 1635</v>
      </c>
      <c r="E99" s="385" t="str">
        <f>+VLOOKUP($A99,[2]DISTRIBUCIÓN!$A$8:$G$540,7,FALSE)</f>
        <v>emma.ticonipa@economiayfinanzas.gob.bo</v>
      </c>
    </row>
    <row r="100" spans="1:5">
      <c r="A100" s="285">
        <v>292</v>
      </c>
      <c r="B100" s="286" t="s">
        <v>120</v>
      </c>
      <c r="C100" s="385" t="str">
        <f>+VLOOKUP($A100,[2]DISTRIBUCIÓN!$A$8:$G$540,5,FALSE)</f>
        <v>Judith Machicado</v>
      </c>
      <c r="D100" s="385" t="str">
        <f>+VLOOKUP($A100,[2]DISTRIBUCIÓN!$A$8:$G$540,6,FALSE)</f>
        <v>2183333 - 1648</v>
      </c>
      <c r="E100" s="385" t="str">
        <f>+VLOOKUP($A100,[2]DISTRIBUCIÓN!$A$8:$G$540,7,FALSE)</f>
        <v>judith.machicado@economiayfinanzas.gob.bo</v>
      </c>
    </row>
    <row r="101" spans="1:5">
      <c r="A101" s="285">
        <v>293</v>
      </c>
      <c r="B101" s="286" t="s">
        <v>1431</v>
      </c>
      <c r="C101" s="385" t="str">
        <f>+VLOOKUP($A101,[2]DISTRIBUCIÓN!$A$8:$G$540,5,FALSE)</f>
        <v>Emma Ticonipa</v>
      </c>
      <c r="D101" s="385" t="str">
        <f>+VLOOKUP($A101,[2]DISTRIBUCIÓN!$A$8:$G$540,6,FALSE)</f>
        <v>2183333 - 1635</v>
      </c>
      <c r="E101" s="385" t="str">
        <f>+VLOOKUP($A101,[2]DISTRIBUCIÓN!$A$8:$G$540,7,FALSE)</f>
        <v>emma.ticonipa@economiayfinanzas.gob.bo</v>
      </c>
    </row>
    <row r="102" spans="1:5">
      <c r="A102" s="285">
        <v>294</v>
      </c>
      <c r="B102" s="286" t="s">
        <v>1432</v>
      </c>
      <c r="C102" s="385" t="str">
        <f>+VLOOKUP($A102,[2]DISTRIBUCIÓN!$A$8:$G$540,5,FALSE)</f>
        <v>José Rivas</v>
      </c>
      <c r="D102" s="385" t="str">
        <f>+VLOOKUP($A102,[2]DISTRIBUCIÓN!$A$8:$G$540,6,FALSE)</f>
        <v>2183333 - 1632</v>
      </c>
      <c r="E102" s="385" t="str">
        <f>+VLOOKUP($A102,[2]DISTRIBUCIÓN!$A$8:$G$540,7,FALSE)</f>
        <v>jose.rivas@economiayfinanzas.gob.bo</v>
      </c>
    </row>
    <row r="103" spans="1:5">
      <c r="A103" s="285">
        <v>295</v>
      </c>
      <c r="B103" s="286" t="s">
        <v>1433</v>
      </c>
      <c r="C103" s="385" t="str">
        <f>+VLOOKUP($A103,[2]DISTRIBUCIÓN!$A$8:$G$540,5,FALSE)</f>
        <v>Rommel Cuba</v>
      </c>
      <c r="D103" s="385" t="str">
        <f>+VLOOKUP($A103,[2]DISTRIBUCIÓN!$A$8:$G$540,6,FALSE)</f>
        <v>2183333 - 1649</v>
      </c>
      <c r="E103" s="385" t="str">
        <f>+VLOOKUP($A103,[2]DISTRIBUCIÓN!$A$8:$G$540,7,FALSE)</f>
        <v>rommel.cuba@economiayfinanzas.gob.bo</v>
      </c>
    </row>
    <row r="104" spans="1:5">
      <c r="A104" s="285">
        <v>296</v>
      </c>
      <c r="B104" s="286" t="s">
        <v>1434</v>
      </c>
      <c r="C104" s="385" t="str">
        <f>+VLOOKUP($A104,[2]DISTRIBUCIÓN!$A$8:$G$540,5,FALSE)</f>
        <v>Belén Espejo</v>
      </c>
      <c r="D104" s="385" t="str">
        <f>+VLOOKUP($A104,[2]DISTRIBUCIÓN!$A$8:$G$540,6,FALSE)</f>
        <v>2183333 - 1644</v>
      </c>
      <c r="E104" s="385" t="str">
        <f>+VLOOKUP($A104,[2]DISTRIBUCIÓN!$A$8:$G$540,7,FALSE)</f>
        <v>belen.espejo@economiayfinanzas.gob.bo</v>
      </c>
    </row>
    <row r="105" spans="1:5">
      <c r="A105" s="285">
        <v>298</v>
      </c>
      <c r="B105" s="286" t="s">
        <v>125</v>
      </c>
      <c r="C105" s="385" t="str">
        <f>+VLOOKUP($A105,[2]DISTRIBUCIÓN!$A$8:$G$540,5,FALSE)</f>
        <v>Guadalupe Challco</v>
      </c>
      <c r="D105" s="385" t="str">
        <f>+VLOOKUP($A105,[2]DISTRIBUCIÓN!$A$8:$G$540,6,FALSE)</f>
        <v>2183333 - 1640</v>
      </c>
      <c r="E105" s="385" t="str">
        <f>+VLOOKUP($A105,[2]DISTRIBUCIÓN!$A$8:$G$540,7,FALSE)</f>
        <v>guadalupe.challco@economiayfinanzas.gob.bo</v>
      </c>
    </row>
    <row r="106" spans="1:5">
      <c r="A106" s="285">
        <v>299</v>
      </c>
      <c r="B106" s="286" t="s">
        <v>126</v>
      </c>
      <c r="C106" s="385" t="str">
        <f>+VLOOKUP($A106,[2]DISTRIBUCIÓN!$A$8:$G$540,5,FALSE)</f>
        <v>Guadalupe Challco</v>
      </c>
      <c r="D106" s="385" t="str">
        <f>+VLOOKUP($A106,[2]DISTRIBUCIÓN!$A$8:$G$540,6,FALSE)</f>
        <v>2183333 - 1640</v>
      </c>
      <c r="E106" s="385" t="str">
        <f>+VLOOKUP($A106,[2]DISTRIBUCIÓN!$A$8:$G$540,7,FALSE)</f>
        <v>guadalupe.challco@economiayfinanzas.gob.bo</v>
      </c>
    </row>
    <row r="107" spans="1:5">
      <c r="A107" s="285">
        <v>300</v>
      </c>
      <c r="B107" s="286" t="s">
        <v>127</v>
      </c>
      <c r="C107" s="385" t="str">
        <f>+VLOOKUP($A107,[2]DISTRIBUCIÓN!$A$8:$G$540,5,FALSE)</f>
        <v>Guadalupe Challco</v>
      </c>
      <c r="D107" s="385" t="str">
        <f>+VLOOKUP($A107,[2]DISTRIBUCIÓN!$A$8:$G$540,6,FALSE)</f>
        <v>2183333 - 1640</v>
      </c>
      <c r="E107" s="385" t="str">
        <f>+VLOOKUP($A107,[2]DISTRIBUCIÓN!$A$8:$G$540,7,FALSE)</f>
        <v>guadalupe.challco@economiayfinanzas.gob.bo</v>
      </c>
    </row>
    <row r="108" spans="1:5">
      <c r="A108" s="285">
        <v>301</v>
      </c>
      <c r="B108" s="286" t="s">
        <v>128</v>
      </c>
      <c r="C108" s="385" t="str">
        <f>+VLOOKUP($A108,[2]DISTRIBUCIÓN!$A$8:$G$540,5,FALSE)</f>
        <v>Guadalupe Challco</v>
      </c>
      <c r="D108" s="385" t="str">
        <f>+VLOOKUP($A108,[2]DISTRIBUCIÓN!$A$8:$G$540,6,FALSE)</f>
        <v>2183333 - 1640</v>
      </c>
      <c r="E108" s="385" t="str">
        <f>+VLOOKUP($A108,[2]DISTRIBUCIÓN!$A$8:$G$540,7,FALSE)</f>
        <v>guadalupe.challco@economiayfinanzas.gob.bo</v>
      </c>
    </row>
    <row r="109" spans="1:5">
      <c r="A109" s="285">
        <v>302</v>
      </c>
      <c r="B109" s="286" t="s">
        <v>129</v>
      </c>
      <c r="C109" s="385" t="str">
        <f>+VLOOKUP($A109,[2]DISTRIBUCIÓN!$A$8:$G$540,5,FALSE)</f>
        <v>Guadalupe Challco</v>
      </c>
      <c r="D109" s="385" t="str">
        <f>+VLOOKUP($A109,[2]DISTRIBUCIÓN!$A$8:$G$540,6,FALSE)</f>
        <v>2183333 - 1640</v>
      </c>
      <c r="E109" s="385" t="str">
        <f>+VLOOKUP($A109,[2]DISTRIBUCIÓN!$A$8:$G$540,7,FALSE)</f>
        <v>guadalupe.challco@economiayfinanzas.gob.bo</v>
      </c>
    </row>
    <row r="110" spans="1:5">
      <c r="A110" s="285">
        <v>303</v>
      </c>
      <c r="B110" s="286" t="s">
        <v>130</v>
      </c>
      <c r="C110" s="385" t="str">
        <f>+VLOOKUP($A110,[2]DISTRIBUCIÓN!$A$8:$G$540,5,FALSE)</f>
        <v>Guadalupe Challco</v>
      </c>
      <c r="D110" s="385" t="str">
        <f>+VLOOKUP($A110,[2]DISTRIBUCIÓN!$A$8:$G$540,6,FALSE)</f>
        <v>2183333 - 1640</v>
      </c>
      <c r="E110" s="385" t="str">
        <f>+VLOOKUP($A110,[2]DISTRIBUCIÓN!$A$8:$G$540,7,FALSE)</f>
        <v>guadalupe.challco@economiayfinanzas.gob.bo</v>
      </c>
    </row>
    <row r="111" spans="1:5">
      <c r="A111" s="287">
        <v>309</v>
      </c>
      <c r="B111" s="288" t="s">
        <v>1435</v>
      </c>
      <c r="C111" s="385" t="str">
        <f>+VLOOKUP($A111,[2]DISTRIBUCIÓN!$A$8:$G$540,5,FALSE)</f>
        <v>José Rivas</v>
      </c>
      <c r="D111" s="385" t="str">
        <f>+VLOOKUP($A111,[2]DISTRIBUCIÓN!$A$8:$G$540,6,FALSE)</f>
        <v>2183333 - 1632</v>
      </c>
      <c r="E111" s="385" t="str">
        <f>+VLOOKUP($A111,[2]DISTRIBUCIÓN!$A$8:$G$540,7,FALSE)</f>
        <v>jose.rivas@economiayfinanzas.gob.bo</v>
      </c>
    </row>
    <row r="112" spans="1:5">
      <c r="A112" s="285">
        <v>310</v>
      </c>
      <c r="B112" s="286" t="s">
        <v>1436</v>
      </c>
      <c r="C112" s="385" t="str">
        <f>+VLOOKUP($A112,[2]DISTRIBUCIÓN!$A$8:$G$540,5,FALSE)</f>
        <v>Huascar Nova</v>
      </c>
      <c r="D112" s="385" t="str">
        <f>+VLOOKUP($A112,[2]DISTRIBUCIÓN!$A$8:$G$540,6,FALSE)</f>
        <v>2183333 - 1651</v>
      </c>
      <c r="E112" s="385" t="str">
        <f>+VLOOKUP($A112,[2]DISTRIBUCIÓN!$A$8:$G$540,7,FALSE)</f>
        <v>huascar.nova@economiayfinanzas.gob.bo</v>
      </c>
    </row>
    <row r="113" spans="1:5">
      <c r="A113" s="285">
        <v>311</v>
      </c>
      <c r="B113" s="286" t="s">
        <v>132</v>
      </c>
      <c r="C113" s="385" t="str">
        <f>+VLOOKUP($A113,[2]DISTRIBUCIÓN!$A$8:$G$540,5,FALSE)</f>
        <v>Guadalupe Challco</v>
      </c>
      <c r="D113" s="385" t="str">
        <f>+VLOOKUP($A113,[2]DISTRIBUCIÓN!$A$8:$G$540,6,FALSE)</f>
        <v>2183333 - 1640</v>
      </c>
      <c r="E113" s="385" t="str">
        <f>+VLOOKUP($A113,[2]DISTRIBUCIÓN!$A$8:$G$540,7,FALSE)</f>
        <v>guadalupe.challco@economiayfinanzas.gob.bo</v>
      </c>
    </row>
    <row r="114" spans="1:5">
      <c r="A114" s="285">
        <v>312</v>
      </c>
      <c r="B114" s="286" t="s">
        <v>1437</v>
      </c>
      <c r="C114" s="385" t="str">
        <f>+VLOOKUP($A114,[2]DISTRIBUCIÓN!$A$8:$G$540,5,FALSE)</f>
        <v>Virginia Huanca</v>
      </c>
      <c r="D114" s="385" t="str">
        <f>+VLOOKUP($A114,[2]DISTRIBUCIÓN!$A$8:$G$540,6,FALSE)</f>
        <v>2183333 - 1636</v>
      </c>
      <c r="E114" s="385" t="str">
        <f>+VLOOKUP($A114,[2]DISTRIBUCIÓN!$A$8:$G$540,7,FALSE)</f>
        <v>virginia.huanca@economiayfinanzas.gob.bo</v>
      </c>
    </row>
    <row r="115" spans="1:5">
      <c r="A115" s="287">
        <v>313</v>
      </c>
      <c r="B115" s="288" t="s">
        <v>1438</v>
      </c>
      <c r="C115" s="385" t="str">
        <f>+VLOOKUP($A115,[2]DISTRIBUCIÓN!$A$8:$G$540,5,FALSE)</f>
        <v>Huascar Nova</v>
      </c>
      <c r="D115" s="385" t="str">
        <f>+VLOOKUP($A115,[2]DISTRIBUCIÓN!$A$8:$G$540,6,FALSE)</f>
        <v>2183333 - 1651</v>
      </c>
      <c r="E115" s="385" t="str">
        <f>+VLOOKUP($A115,[2]DISTRIBUCIÓN!$A$8:$G$540,7,FALSE)</f>
        <v>huascar.nova@economiayfinanzas.gob.bo</v>
      </c>
    </row>
    <row r="116" spans="1:5">
      <c r="A116" s="285">
        <v>314</v>
      </c>
      <c r="B116" s="286" t="s">
        <v>1439</v>
      </c>
      <c r="C116" s="385" t="str">
        <f>+VLOOKUP($A116,[2]DISTRIBUCIÓN!$A$8:$G$540,5,FALSE)</f>
        <v>Huascar Nova</v>
      </c>
      <c r="D116" s="385" t="str">
        <f>+VLOOKUP($A116,[2]DISTRIBUCIÓN!$A$8:$G$540,6,FALSE)</f>
        <v>2183333 - 1651</v>
      </c>
      <c r="E116" s="385" t="str">
        <f>+VLOOKUP($A116,[2]DISTRIBUCIÓN!$A$8:$G$540,7,FALSE)</f>
        <v>huascar.nova@economiayfinanzas.gob.bo</v>
      </c>
    </row>
    <row r="117" spans="1:5">
      <c r="A117" s="285">
        <v>315</v>
      </c>
      <c r="B117" s="286" t="s">
        <v>1440</v>
      </c>
      <c r="C117" s="385" t="str">
        <f>+VLOOKUP($A117,[2]DISTRIBUCIÓN!$A$8:$G$540,5,FALSE)</f>
        <v>Virginia Huanca</v>
      </c>
      <c r="D117" s="385" t="str">
        <f>+VLOOKUP($A117,[2]DISTRIBUCIÓN!$A$8:$G$540,6,FALSE)</f>
        <v>2183333 - 1636</v>
      </c>
      <c r="E117" s="385" t="str">
        <f>+VLOOKUP($A117,[2]DISTRIBUCIÓN!$A$8:$G$540,7,FALSE)</f>
        <v>virginia.huanca@economiayfinanzas.gob.bo</v>
      </c>
    </row>
    <row r="118" spans="1:5">
      <c r="A118" s="285">
        <v>324</v>
      </c>
      <c r="B118" s="286" t="s">
        <v>135</v>
      </c>
      <c r="C118" s="385" t="str">
        <f>+VLOOKUP($A118,[2]DISTRIBUCIÓN!$A$8:$G$540,5,FALSE)</f>
        <v>Jeovana Zabala</v>
      </c>
      <c r="D118" s="385" t="str">
        <f>+VLOOKUP($A118,[2]DISTRIBUCIÓN!$A$8:$G$540,6,FALSE)</f>
        <v>2183333 - 1663</v>
      </c>
      <c r="E118" s="385" t="str">
        <f>+VLOOKUP($A118,[2]DISTRIBUCIÓN!$A$8:$G$540,7,FALSE)</f>
        <v>jeovana.zabala@economiayfinanzas.gob.bo</v>
      </c>
    </row>
    <row r="119" spans="1:5">
      <c r="A119" s="285">
        <v>340</v>
      </c>
      <c r="B119" s="286" t="s">
        <v>136</v>
      </c>
      <c r="C119" s="385" t="str">
        <f>+VLOOKUP($A119,[2]DISTRIBUCIÓN!$A$8:$G$540,5,FALSE)</f>
        <v>Judith Machicado</v>
      </c>
      <c r="D119" s="385" t="str">
        <f>+VLOOKUP($A119,[2]DISTRIBUCIÓN!$A$8:$G$540,6,FALSE)</f>
        <v>2183333 - 1648</v>
      </c>
      <c r="E119" s="385" t="str">
        <f>+VLOOKUP($A119,[2]DISTRIBUCIÓN!$A$8:$G$540,7,FALSE)</f>
        <v>judith.machicado@economiayfinanzas.gob.bo</v>
      </c>
    </row>
    <row r="120" spans="1:5">
      <c r="A120" s="285">
        <v>342</v>
      </c>
      <c r="B120" s="286" t="s">
        <v>137</v>
      </c>
      <c r="C120" s="385" t="str">
        <f>+VLOOKUP($A120,[2]DISTRIBUCIÓN!$A$8:$G$540,5,FALSE)</f>
        <v>José Rivas</v>
      </c>
      <c r="D120" s="385" t="str">
        <f>+VLOOKUP($A120,[2]DISTRIBUCIÓN!$A$8:$G$540,6,FALSE)</f>
        <v>2183333 - 1632</v>
      </c>
      <c r="E120" s="385" t="str">
        <f>+VLOOKUP($A120,[2]DISTRIBUCIÓN!$A$8:$G$540,7,FALSE)</f>
        <v>jose.rivas@economiayfinanzas.gob.bo</v>
      </c>
    </row>
    <row r="121" spans="1:5">
      <c r="A121" s="285">
        <v>343</v>
      </c>
      <c r="B121" s="286" t="s">
        <v>138</v>
      </c>
      <c r="C121" s="385" t="str">
        <f>+VLOOKUP($A121,[2]DISTRIBUCIÓN!$A$8:$G$540,5,FALSE)</f>
        <v>Emma Ticonipa</v>
      </c>
      <c r="D121" s="385" t="str">
        <f>+VLOOKUP($A121,[2]DISTRIBUCIÓN!$A$8:$G$540,6,FALSE)</f>
        <v>2183333 - 1635</v>
      </c>
      <c r="E121" s="385" t="str">
        <f>+VLOOKUP($A121,[2]DISTRIBUCIÓN!$A$8:$G$540,7,FALSE)</f>
        <v>emma.ticonipa@economiayfinanzas.gob.bo</v>
      </c>
    </row>
    <row r="122" spans="1:5">
      <c r="A122" s="285">
        <v>344</v>
      </c>
      <c r="B122" s="286" t="s">
        <v>1441</v>
      </c>
      <c r="C122" s="385" t="str">
        <f>+VLOOKUP($A122,[2]DISTRIBUCIÓN!$A$8:$G$540,5,FALSE)</f>
        <v>Belén Espejo</v>
      </c>
      <c r="D122" s="385" t="str">
        <f>+VLOOKUP($A122,[2]DISTRIBUCIÓN!$A$8:$G$540,6,FALSE)</f>
        <v>2183333 - 1644</v>
      </c>
      <c r="E122" s="385" t="str">
        <f>+VLOOKUP($A122,[2]DISTRIBUCIÓN!$A$8:$G$540,7,FALSE)</f>
        <v>belen.espejo@economiayfinanzas.gob.bo</v>
      </c>
    </row>
    <row r="123" spans="1:5">
      <c r="A123" s="285">
        <v>345</v>
      </c>
      <c r="B123" s="286" t="s">
        <v>140</v>
      </c>
      <c r="C123" s="385" t="str">
        <f>+VLOOKUP($A123,[2]DISTRIBUCIÓN!$A$8:$G$540,5,FALSE)</f>
        <v>Belén Espejo</v>
      </c>
      <c r="D123" s="385" t="str">
        <f>+VLOOKUP($A123,[2]DISTRIBUCIÓN!$A$8:$G$540,6,FALSE)</f>
        <v>2183333 - 1644</v>
      </c>
      <c r="E123" s="385" t="str">
        <f>+VLOOKUP($A123,[2]DISTRIBUCIÓN!$A$8:$G$540,7,FALSE)</f>
        <v>belen.espejo@economiayfinanzas.gob.bo</v>
      </c>
    </row>
    <row r="124" spans="1:5">
      <c r="A124" s="285">
        <v>346</v>
      </c>
      <c r="B124" s="286" t="s">
        <v>141</v>
      </c>
      <c r="C124" s="385" t="str">
        <f>+VLOOKUP($A124,[2]DISTRIBUCIÓN!$A$8:$G$540,5,FALSE)</f>
        <v>Huascar Nova</v>
      </c>
      <c r="D124" s="385" t="str">
        <f>+VLOOKUP($A124,[2]DISTRIBUCIÓN!$A$8:$G$540,6,FALSE)</f>
        <v>2183333 - 1651</v>
      </c>
      <c r="E124" s="385" t="str">
        <f>+VLOOKUP($A124,[2]DISTRIBUCIÓN!$A$8:$G$540,7,FALSE)</f>
        <v>huascar.nova@economiayfinanzas.gob.bo</v>
      </c>
    </row>
    <row r="125" spans="1:5">
      <c r="A125" s="285">
        <v>347</v>
      </c>
      <c r="B125" s="286" t="s">
        <v>142</v>
      </c>
      <c r="C125" s="385" t="str">
        <f>+VLOOKUP($A125,[2]DISTRIBUCIÓN!$A$8:$G$540,5,FALSE)</f>
        <v>Jorge Vargas</v>
      </c>
      <c r="D125" s="385" t="str">
        <f>+VLOOKUP($A125,[2]DISTRIBUCIÓN!$A$8:$G$540,6,FALSE)</f>
        <v>2183333 - 1633</v>
      </c>
      <c r="E125" s="385" t="str">
        <f>+VLOOKUP($A125,[2]DISTRIBUCIÓN!$A$8:$G$540,7,FALSE)</f>
        <v>jorge.vargas@economiayfinanzas.gob.bo</v>
      </c>
    </row>
    <row r="126" spans="1:5">
      <c r="A126" s="285">
        <v>348</v>
      </c>
      <c r="B126" s="286" t="s">
        <v>143</v>
      </c>
      <c r="C126" s="385" t="str">
        <f>+VLOOKUP($A126,[2]DISTRIBUCIÓN!$A$8:$G$540,5,FALSE)</f>
        <v>Guadalupe Challco</v>
      </c>
      <c r="D126" s="385" t="str">
        <f>+VLOOKUP($A126,[2]DISTRIBUCIÓN!$A$8:$G$540,6,FALSE)</f>
        <v>2183333 - 1640</v>
      </c>
      <c r="E126" s="385" t="str">
        <f>+VLOOKUP($A126,[2]DISTRIBUCIÓN!$A$8:$G$540,7,FALSE)</f>
        <v>guadalupe.challco@economiayfinanzas.gob.bo</v>
      </c>
    </row>
    <row r="127" spans="1:5">
      <c r="A127" s="285">
        <v>349</v>
      </c>
      <c r="B127" s="286" t="s">
        <v>1442</v>
      </c>
      <c r="C127" s="385" t="str">
        <f>+VLOOKUP($A127,[2]DISTRIBUCIÓN!$A$8:$G$540,5,FALSE)</f>
        <v>José Rivas</v>
      </c>
      <c r="D127" s="385" t="str">
        <f>+VLOOKUP($A127,[2]DISTRIBUCIÓN!$A$8:$G$540,6,FALSE)</f>
        <v>2183333 - 1632</v>
      </c>
      <c r="E127" s="385" t="str">
        <f>+VLOOKUP($A127,[2]DISTRIBUCIÓN!$A$8:$G$540,7,FALSE)</f>
        <v>jose.rivas@economiayfinanzas.gob.bo</v>
      </c>
    </row>
    <row r="128" spans="1:5">
      <c r="A128" s="285">
        <v>371</v>
      </c>
      <c r="B128" s="286" t="s">
        <v>145</v>
      </c>
      <c r="C128" s="385" t="str">
        <f>+VLOOKUP($A128,[2]DISTRIBUCIÓN!$A$8:$G$540,5,FALSE)</f>
        <v>Rommel Cuba</v>
      </c>
      <c r="D128" s="385" t="str">
        <f>+VLOOKUP($A128,[2]DISTRIBUCIÓN!$A$8:$G$540,6,FALSE)</f>
        <v>2183333 - 1649</v>
      </c>
      <c r="E128" s="385" t="str">
        <f>+VLOOKUP($A128,[2]DISTRIBUCIÓN!$A$8:$G$540,7,FALSE)</f>
        <v>rommel.cuba@economiayfinanzas.gob.bo</v>
      </c>
    </row>
    <row r="129" spans="1:5">
      <c r="A129" s="285">
        <v>373</v>
      </c>
      <c r="B129" s="286" t="s">
        <v>1443</v>
      </c>
      <c r="C129" s="385" t="str">
        <f>+VLOOKUP($A129,[2]DISTRIBUCIÓN!$A$8:$G$540,5,FALSE)</f>
        <v>Rommel Cuba</v>
      </c>
      <c r="D129" s="385" t="str">
        <f>+VLOOKUP($A129,[2]DISTRIBUCIÓN!$A$8:$G$540,6,FALSE)</f>
        <v>2183333 - 1649</v>
      </c>
      <c r="E129" s="385" t="str">
        <f>+VLOOKUP($A129,[2]DISTRIBUCIÓN!$A$8:$G$540,7,FALSE)</f>
        <v>rommel.cuba@economiayfinanzas.gob.bo</v>
      </c>
    </row>
    <row r="130" spans="1:5">
      <c r="A130" s="285">
        <v>374</v>
      </c>
      <c r="B130" s="286" t="s">
        <v>608</v>
      </c>
      <c r="C130" s="385" t="str">
        <f>+VLOOKUP($A130,[2]DISTRIBUCIÓN!$A$8:$G$540,5,FALSE)</f>
        <v>Virginia Callisaya</v>
      </c>
      <c r="D130" s="385" t="str">
        <f>+VLOOKUP($A130,[2]DISTRIBUCIÓN!$A$8:$G$540,6,FALSE)</f>
        <v>2183333 - 1645</v>
      </c>
      <c r="E130" s="385" t="str">
        <f>+VLOOKUP($A130,[2]DISTRIBUCIÓN!$A$8:$G$540,7,FALSE)</f>
        <v>virginia.callisaya@economiayfinanzas.gob.bo</v>
      </c>
    </row>
    <row r="131" spans="1:5">
      <c r="A131" s="285">
        <v>376</v>
      </c>
      <c r="B131" s="286" t="s">
        <v>609</v>
      </c>
      <c r="C131" s="385" t="str">
        <f>+VLOOKUP($A131,[2]DISTRIBUCIÓN!$A$8:$G$540,5,FALSE)</f>
        <v>Belén Espejo</v>
      </c>
      <c r="D131" s="385" t="str">
        <f>+VLOOKUP($A131,[2]DISTRIBUCIÓN!$A$8:$G$540,6,FALSE)</f>
        <v>2183333 - 1644</v>
      </c>
      <c r="E131" s="385" t="str">
        <f>+VLOOKUP($A131,[2]DISTRIBUCIÓN!$A$8:$G$540,7,FALSE)</f>
        <v>belen.espejo@economiayfinanzas.gob.bo</v>
      </c>
    </row>
    <row r="132" spans="1:5">
      <c r="A132" s="285">
        <v>378</v>
      </c>
      <c r="B132" s="286" t="s">
        <v>610</v>
      </c>
      <c r="C132" s="385" t="str">
        <f>+VLOOKUP($A132,[2]DISTRIBUCIÓN!$A$8:$G$540,5,FALSE)</f>
        <v>Rommel Cuba</v>
      </c>
      <c r="D132" s="385" t="str">
        <f>+VLOOKUP($A132,[2]DISTRIBUCIÓN!$A$8:$G$540,6,FALSE)</f>
        <v>2183333 - 1649</v>
      </c>
      <c r="E132" s="385" t="str">
        <f>+VLOOKUP($A132,[2]DISTRIBUCIÓN!$A$8:$G$540,7,FALSE)</f>
        <v>rommel.cuba@economiayfinanzas.gob.bo</v>
      </c>
    </row>
    <row r="133" spans="1:5">
      <c r="A133" s="285">
        <v>379</v>
      </c>
      <c r="B133" s="286" t="s">
        <v>1242</v>
      </c>
      <c r="C133" s="385" t="str">
        <f>+VLOOKUP($A133,[2]DISTRIBUCIÓN!$A$8:$G$540,5,FALSE)</f>
        <v>Jeovana Zabala</v>
      </c>
      <c r="D133" s="385" t="str">
        <f>+VLOOKUP($A133,[2]DISTRIBUCIÓN!$A$8:$G$540,6,FALSE)</f>
        <v>2183333 - 1663</v>
      </c>
      <c r="E133" s="385" t="str">
        <f>+VLOOKUP($A133,[2]DISTRIBUCIÓN!$A$8:$G$540,7,FALSE)</f>
        <v>jeovana.zabala@economiayfinanzas.gob.bo</v>
      </c>
    </row>
    <row r="134" spans="1:5">
      <c r="A134" s="285">
        <v>382</v>
      </c>
      <c r="B134" s="286" t="s">
        <v>1243</v>
      </c>
      <c r="C134" s="385" t="str">
        <f>+VLOOKUP($A134,[2]DISTRIBUCIÓN!$A$8:$G$540,5,FALSE)</f>
        <v>Rommel Cuba</v>
      </c>
      <c r="D134" s="385" t="str">
        <f>+VLOOKUP($A134,[2]DISTRIBUCIÓN!$A$8:$G$540,6,FALSE)</f>
        <v>2183333 - 1649</v>
      </c>
      <c r="E134" s="385" t="str">
        <f>+VLOOKUP($A134,[2]DISTRIBUCIÓN!$A$8:$G$540,7,FALSE)</f>
        <v>rommel.cuba@economiayfinanzas.gob.bo</v>
      </c>
    </row>
    <row r="135" spans="1:5">
      <c r="A135" s="285">
        <v>383</v>
      </c>
      <c r="B135" s="286" t="s">
        <v>1244</v>
      </c>
      <c r="C135" s="385" t="str">
        <f>+VLOOKUP($A135,[2]DISTRIBUCIÓN!$A$8:$G$540,5,FALSE)</f>
        <v>Yesenia Apaza</v>
      </c>
      <c r="D135" s="385" t="str">
        <f>+VLOOKUP($A135,[2]DISTRIBUCIÓN!$A$8:$G$540,6,FALSE)</f>
        <v>2183333 - 1637</v>
      </c>
      <c r="E135" s="385" t="str">
        <f>+VLOOKUP($A135,[2]DISTRIBUCIÓN!$A$8:$G$540,7,FALSE)</f>
        <v>yesenia.apaza@economiayfinanzas.gob.bo</v>
      </c>
    </row>
    <row r="136" spans="1:5">
      <c r="A136" s="285">
        <v>385</v>
      </c>
      <c r="B136" s="286" t="s">
        <v>690</v>
      </c>
      <c r="C136" s="385" t="str">
        <f>+VLOOKUP($A136,[2]DISTRIBUCIÓN!$A$8:$G$540,5,FALSE)</f>
        <v>Jorge Vargas</v>
      </c>
      <c r="D136" s="385" t="str">
        <f>+VLOOKUP($A136,[2]DISTRIBUCIÓN!$A$8:$G$540,6,FALSE)</f>
        <v>2183333 - 1633</v>
      </c>
      <c r="E136" s="385" t="str">
        <f>+VLOOKUP($A136,[2]DISTRIBUCIÓN!$A$8:$G$540,7,FALSE)</f>
        <v>jorge.vargas@economiayfinanzas.gob.bo</v>
      </c>
    </row>
    <row r="137" spans="1:5">
      <c r="A137" s="285">
        <v>386</v>
      </c>
      <c r="B137" s="286" t="s">
        <v>1444</v>
      </c>
      <c r="C137" s="385" t="str">
        <f>+VLOOKUP($A137,[2]DISTRIBUCIÓN!$A$8:$G$540,5,FALSE)</f>
        <v>Belén Espejo</v>
      </c>
      <c r="D137" s="385" t="str">
        <f>+VLOOKUP($A137,[2]DISTRIBUCIÓN!$A$8:$G$540,6,FALSE)</f>
        <v>2183333 - 1644</v>
      </c>
      <c r="E137" s="385" t="str">
        <f>+VLOOKUP($A137,[2]DISTRIBUCIÓN!$A$8:$G$540,7,FALSE)</f>
        <v>belen.espejo@economiayfinanzas.gob.bo</v>
      </c>
    </row>
    <row r="138" spans="1:5">
      <c r="A138" s="285">
        <v>387</v>
      </c>
      <c r="B138" s="286" t="s">
        <v>1265</v>
      </c>
      <c r="C138" s="385" t="str">
        <f>+VLOOKUP($A138,[2]DISTRIBUCIÓN!$A$8:$G$540,5,FALSE)</f>
        <v>Huascar Nova</v>
      </c>
      <c r="D138" s="385" t="str">
        <f>+VLOOKUP($A138,[2]DISTRIBUCIÓN!$A$8:$G$540,6,FALSE)</f>
        <v>2183333 - 1651</v>
      </c>
      <c r="E138" s="385" t="str">
        <f>+VLOOKUP($A138,[2]DISTRIBUCIÓN!$A$8:$G$540,7,FALSE)</f>
        <v>huascar.nova@economiayfinanzas.gob.bo</v>
      </c>
    </row>
    <row r="139" spans="1:5">
      <c r="A139" s="285">
        <v>388</v>
      </c>
      <c r="B139" s="286" t="s">
        <v>1414</v>
      </c>
      <c r="C139" s="385" t="str">
        <f>+VLOOKUP($A139,[2]DISTRIBUCIÓN!$A$8:$G$540,5,FALSE)</f>
        <v>Jorge Vargas</v>
      </c>
      <c r="D139" s="385" t="str">
        <f>+VLOOKUP($A139,[2]DISTRIBUCIÓN!$A$8:$G$540,6,FALSE)</f>
        <v>2183333 - 1633</v>
      </c>
      <c r="E139" s="385" t="str">
        <f>+VLOOKUP($A139,[2]DISTRIBUCIÓN!$A$8:$G$540,7,FALSE)</f>
        <v>jorge.vargas@economiayfinanzas.gob.bo</v>
      </c>
    </row>
    <row r="140" spans="1:5">
      <c r="A140" s="287">
        <v>389</v>
      </c>
      <c r="B140" s="288" t="s">
        <v>1445</v>
      </c>
      <c r="C140" s="385" t="str">
        <f>+VLOOKUP($A140,[2]DISTRIBUCIÓN!$A$8:$G$540,5,FALSE)</f>
        <v>Belén Espejo</v>
      </c>
      <c r="D140" s="385" t="str">
        <f>+VLOOKUP($A140,[2]DISTRIBUCIÓN!$A$8:$G$540,6,FALSE)</f>
        <v>2183333 - 1644</v>
      </c>
      <c r="E140" s="385" t="str">
        <f>+VLOOKUP($A140,[2]DISTRIBUCIÓN!$A$8:$G$540,7,FALSE)</f>
        <v>belen.espejo@economiayfinanzas.gob.bo</v>
      </c>
    </row>
    <row r="141" spans="1:5">
      <c r="A141" s="285">
        <v>422</v>
      </c>
      <c r="B141" s="286" t="s">
        <v>149</v>
      </c>
      <c r="C141" s="385" t="str">
        <f>+VLOOKUP($A141,[2]DISTRIBUCIÓN!$A$8:$G$540,5,FALSE)</f>
        <v>Yesenia Apaza</v>
      </c>
      <c r="D141" s="385" t="str">
        <f>+VLOOKUP($A141,[2]DISTRIBUCIÓN!$A$8:$G$540,6,FALSE)</f>
        <v>2183333 - 1637</v>
      </c>
      <c r="E141" s="385" t="str">
        <f>+VLOOKUP($A141,[2]DISTRIBUCIÓN!$A$8:$G$540,7,FALSE)</f>
        <v>yesenia.apaza@economiayfinanzas.gob.bo</v>
      </c>
    </row>
    <row r="142" spans="1:5">
      <c r="A142" s="285">
        <v>423</v>
      </c>
      <c r="B142" s="286" t="s">
        <v>1446</v>
      </c>
      <c r="C142" s="385" t="str">
        <f>+VLOOKUP($A142,[2]DISTRIBUCIÓN!$A$8:$G$540,5,FALSE)</f>
        <v>José Rivas</v>
      </c>
      <c r="D142" s="385" t="str">
        <f>+VLOOKUP($A142,[2]DISTRIBUCIÓN!$A$8:$G$540,6,FALSE)</f>
        <v>2183333 - 1632</v>
      </c>
      <c r="E142" s="385" t="str">
        <f>+VLOOKUP($A142,[2]DISTRIBUCIÓN!$A$8:$G$540,7,FALSE)</f>
        <v>jose.rivas@economiayfinanzas.gob.bo</v>
      </c>
    </row>
    <row r="143" spans="1:5">
      <c r="A143" s="285">
        <v>513</v>
      </c>
      <c r="B143" s="286" t="s">
        <v>160</v>
      </c>
      <c r="C143" s="385" t="str">
        <f>+VLOOKUP($A143,[2]DISTRIBUCIÓN!$A$8:$G$540,5,FALSE)</f>
        <v>Virginia Huanca</v>
      </c>
      <c r="D143" s="385" t="str">
        <f>+VLOOKUP($A143,[2]DISTRIBUCIÓN!$A$8:$G$540,6,FALSE)</f>
        <v>2183333 - 1636</v>
      </c>
      <c r="E143" s="385" t="str">
        <f>+VLOOKUP($A143,[2]DISTRIBUCIÓN!$A$8:$G$540,7,FALSE)</f>
        <v>virginia.huanca@economiayfinanzas.gob.bo</v>
      </c>
    </row>
    <row r="144" spans="1:5">
      <c r="A144" s="285">
        <v>514</v>
      </c>
      <c r="B144" s="286" t="s">
        <v>161</v>
      </c>
      <c r="C144" s="385" t="str">
        <f>+VLOOKUP($A144,[2]DISTRIBUCIÓN!$A$8:$G$540,5,FALSE)</f>
        <v>Judith Machicado</v>
      </c>
      <c r="D144" s="385" t="str">
        <f>+VLOOKUP($A144,[2]DISTRIBUCIÓN!$A$8:$G$540,6,FALSE)</f>
        <v>2183333 - 1648</v>
      </c>
      <c r="E144" s="385" t="str">
        <f>+VLOOKUP($A144,[2]DISTRIBUCIÓN!$A$8:$G$540,7,FALSE)</f>
        <v>judith.machicado@economiayfinanzas.gob.bo</v>
      </c>
    </row>
    <row r="145" spans="1:5">
      <c r="A145" s="285">
        <v>520</v>
      </c>
      <c r="B145" s="286" t="s">
        <v>1282</v>
      </c>
      <c r="C145" s="385" t="str">
        <f>+VLOOKUP($A145,[2]DISTRIBUCIÓN!$A$8:$G$540,5,FALSE)</f>
        <v>Virginia Huanca</v>
      </c>
      <c r="D145" s="385" t="str">
        <f>+VLOOKUP($A145,[2]DISTRIBUCIÓN!$A$8:$G$540,6,FALSE)</f>
        <v>2183333 - 1636</v>
      </c>
      <c r="E145" s="385" t="str">
        <f>+VLOOKUP($A145,[2]DISTRIBUCIÓN!$A$8:$G$540,7,FALSE)</f>
        <v>virginia.huanca@economiayfinanzas.gob.bo</v>
      </c>
    </row>
    <row r="146" spans="1:5">
      <c r="A146" s="285">
        <v>522</v>
      </c>
      <c r="B146" s="286" t="s">
        <v>163</v>
      </c>
      <c r="C146" s="385" t="str">
        <f>+VLOOKUP($A146,[2]DISTRIBUCIÓN!$A$8:$G$540,5,FALSE)</f>
        <v>Virginia Huanca</v>
      </c>
      <c r="D146" s="385" t="str">
        <f>+VLOOKUP($A146,[2]DISTRIBUCIÓN!$A$8:$G$540,6,FALSE)</f>
        <v>2183333 - 1636</v>
      </c>
      <c r="E146" s="385" t="str">
        <f>+VLOOKUP($A146,[2]DISTRIBUCIÓN!$A$8:$G$540,7,FALSE)</f>
        <v>virginia.huanca@economiayfinanzas.gob.bo</v>
      </c>
    </row>
    <row r="147" spans="1:5">
      <c r="A147" s="285">
        <v>525</v>
      </c>
      <c r="B147" s="286" t="s">
        <v>1447</v>
      </c>
      <c r="C147" s="385" t="str">
        <f>+VLOOKUP($A147,[2]DISTRIBUCIÓN!$A$8:$G$540,5,FALSE)</f>
        <v>Jorge Vargas</v>
      </c>
      <c r="D147" s="385" t="str">
        <f>+VLOOKUP($A147,[2]DISTRIBUCIÓN!$A$8:$G$540,6,FALSE)</f>
        <v>2183333 - 1633</v>
      </c>
      <c r="E147" s="385" t="str">
        <f>+VLOOKUP($A147,[2]DISTRIBUCIÓN!$A$8:$G$540,7,FALSE)</f>
        <v>jorge.vargas@economiayfinanzas.gob.bo</v>
      </c>
    </row>
    <row r="148" spans="1:5">
      <c r="A148" s="285">
        <v>526</v>
      </c>
      <c r="B148" s="286" t="s">
        <v>1448</v>
      </c>
      <c r="C148" s="385" t="str">
        <f>+VLOOKUP($A148,[2]DISTRIBUCIÓN!$A$8:$G$540,5,FALSE)</f>
        <v>Virginia Callisaya</v>
      </c>
      <c r="D148" s="385" t="str">
        <f>+VLOOKUP($A148,[2]DISTRIBUCIÓN!$A$8:$G$540,6,FALSE)</f>
        <v>2183333 - 1645</v>
      </c>
      <c r="E148" s="385" t="str">
        <f>+VLOOKUP($A148,[2]DISTRIBUCIÓN!$A$8:$G$540,7,FALSE)</f>
        <v>virginia.callisaya@economiayfinanzas.gob.bo</v>
      </c>
    </row>
    <row r="149" spans="1:5">
      <c r="A149" s="285">
        <v>548</v>
      </c>
      <c r="B149" s="286" t="s">
        <v>1449</v>
      </c>
      <c r="C149" s="385" t="str">
        <f>+VLOOKUP($A149,[2]DISTRIBUCIÓN!$A$8:$G$540,5,FALSE)</f>
        <v>José Rivas</v>
      </c>
      <c r="D149" s="385" t="str">
        <f>+VLOOKUP($A149,[2]DISTRIBUCIÓN!$A$8:$G$540,6,FALSE)</f>
        <v>2183333 - 1632</v>
      </c>
      <c r="E149" s="385" t="str">
        <f>+VLOOKUP($A149,[2]DISTRIBUCIÓN!$A$8:$G$540,7,FALSE)</f>
        <v>jose.rivas@economiayfinanzas.gob.bo</v>
      </c>
    </row>
    <row r="150" spans="1:5">
      <c r="A150" s="287">
        <v>551</v>
      </c>
      <c r="B150" s="288" t="s">
        <v>165</v>
      </c>
      <c r="C150" s="385" t="str">
        <f>+VLOOKUP($A150,[2]DISTRIBUCIÓN!$A$8:$G$540,5,FALSE)</f>
        <v>Jorge Vargas</v>
      </c>
      <c r="D150" s="385" t="str">
        <f>+VLOOKUP($A150,[2]DISTRIBUCIÓN!$A$8:$G$540,6,FALSE)</f>
        <v>2183333 - 1633</v>
      </c>
      <c r="E150" s="385" t="str">
        <f>+VLOOKUP($A150,[2]DISTRIBUCIÓN!$A$8:$G$540,7,FALSE)</f>
        <v>jorge.vargas@economiayfinanzas.gob.bo</v>
      </c>
    </row>
    <row r="151" spans="1:5">
      <c r="A151" s="285">
        <v>572</v>
      </c>
      <c r="B151" s="286" t="s">
        <v>166</v>
      </c>
      <c r="C151" s="385" t="str">
        <f>+VLOOKUP($A151,[2]DISTRIBUCIÓN!$A$8:$G$540,5,FALSE)</f>
        <v>Virginia Callisaya</v>
      </c>
      <c r="D151" s="385" t="str">
        <f>+VLOOKUP($A151,[2]DISTRIBUCIÓN!$A$8:$G$540,6,FALSE)</f>
        <v>2183333 - 1645</v>
      </c>
      <c r="E151" s="385" t="str">
        <f>+VLOOKUP($A151,[2]DISTRIBUCIÓN!$A$8:$G$540,7,FALSE)</f>
        <v>virginia.callisaya@economiayfinanzas.gob.bo</v>
      </c>
    </row>
    <row r="152" spans="1:5">
      <c r="A152" s="285">
        <v>573</v>
      </c>
      <c r="B152" s="286" t="s">
        <v>1450</v>
      </c>
      <c r="C152" s="385" t="str">
        <f>+VLOOKUP($A152,[2]DISTRIBUCIÓN!$A$8:$G$540,5,FALSE)</f>
        <v>Huascar Nova</v>
      </c>
      <c r="D152" s="385" t="str">
        <f>+VLOOKUP($A152,[2]DISTRIBUCIÓN!$A$8:$G$540,6,FALSE)</f>
        <v>2183333 - 1651</v>
      </c>
      <c r="E152" s="385" t="str">
        <f>+VLOOKUP($A152,[2]DISTRIBUCIÓN!$A$8:$G$540,7,FALSE)</f>
        <v>huascar.nova@economiayfinanzas.gob.bo</v>
      </c>
    </row>
    <row r="153" spans="1:5">
      <c r="A153" s="285">
        <v>576</v>
      </c>
      <c r="B153" s="286" t="s">
        <v>1451</v>
      </c>
      <c r="C153" s="385" t="str">
        <f>+VLOOKUP($A153,[2]DISTRIBUCIÓN!$A$8:$G$540,5,FALSE)</f>
        <v>Rommel Cuba</v>
      </c>
      <c r="D153" s="385" t="str">
        <f>+VLOOKUP($A153,[2]DISTRIBUCIÓN!$A$8:$G$540,6,FALSE)</f>
        <v>2183333 - 1649</v>
      </c>
      <c r="E153" s="385" t="str">
        <f>+VLOOKUP($A153,[2]DISTRIBUCIÓN!$A$8:$G$540,7,FALSE)</f>
        <v>rommel.cuba@economiayfinanzas.gob.bo</v>
      </c>
    </row>
    <row r="154" spans="1:5">
      <c r="A154" s="285">
        <v>578</v>
      </c>
      <c r="B154" s="286" t="s">
        <v>168</v>
      </c>
      <c r="C154" s="385" t="str">
        <f>+VLOOKUP($A154,[2]DISTRIBUCIÓN!$A$8:$G$540,5,FALSE)</f>
        <v>José Rivas</v>
      </c>
      <c r="D154" s="385" t="str">
        <f>+VLOOKUP($A154,[2]DISTRIBUCIÓN!$A$8:$G$540,6,FALSE)</f>
        <v>2183333 - 1632</v>
      </c>
      <c r="E154" s="385" t="str">
        <f>+VLOOKUP($A154,[2]DISTRIBUCIÓN!$A$8:$G$540,7,FALSE)</f>
        <v>jose.rivas@economiayfinanzas.gob.bo</v>
      </c>
    </row>
    <row r="155" spans="1:5">
      <c r="A155" s="285">
        <v>580</v>
      </c>
      <c r="B155" s="286" t="s">
        <v>169</v>
      </c>
      <c r="C155" s="385" t="str">
        <f>+VLOOKUP($A155,[2]DISTRIBUCIÓN!$A$8:$G$540,5,FALSE)</f>
        <v>Huascar Nova</v>
      </c>
      <c r="D155" s="385" t="str">
        <f>+VLOOKUP($A155,[2]DISTRIBUCIÓN!$A$8:$G$540,6,FALSE)</f>
        <v>2183333 - 1651</v>
      </c>
      <c r="E155" s="385" t="str">
        <f>+VLOOKUP($A155,[2]DISTRIBUCIÓN!$A$8:$G$540,7,FALSE)</f>
        <v>huascar.nova@economiayfinanzas.gob.bo</v>
      </c>
    </row>
    <row r="156" spans="1:5">
      <c r="A156" s="285">
        <v>584</v>
      </c>
      <c r="B156" s="286" t="s">
        <v>1452</v>
      </c>
      <c r="C156" s="385" t="str">
        <f>+VLOOKUP($A156,[2]DISTRIBUCIÓN!$A$8:$G$540,5,FALSE)</f>
        <v>Yesenia Apaza</v>
      </c>
      <c r="D156" s="385" t="str">
        <f>+VLOOKUP($A156,[2]DISTRIBUCIÓN!$A$8:$G$540,6,FALSE)</f>
        <v>2183333 - 1637</v>
      </c>
      <c r="E156" s="385" t="str">
        <f>+VLOOKUP($A156,[2]DISTRIBUCIÓN!$A$8:$G$540,7,FALSE)</f>
        <v>yesenia.apaza@economiayfinanzas.gob.bo</v>
      </c>
    </row>
    <row r="157" spans="1:5">
      <c r="A157" s="287">
        <v>585</v>
      </c>
      <c r="B157" s="288" t="s">
        <v>1453</v>
      </c>
      <c r="C157" s="385" t="str">
        <f>+VLOOKUP($A157,[2]DISTRIBUCIÓN!$A$8:$G$540,5,FALSE)</f>
        <v>Jorge Vargas</v>
      </c>
      <c r="D157" s="385" t="str">
        <f>+VLOOKUP($A157,[2]DISTRIBUCIÓN!$A$8:$G$540,6,FALSE)</f>
        <v>2183333 - 1633</v>
      </c>
      <c r="E157" s="385" t="str">
        <f>+VLOOKUP($A157,[2]DISTRIBUCIÓN!$A$8:$G$540,7,FALSE)</f>
        <v>jorge.vargas@economiayfinanzas.gob.bo</v>
      </c>
    </row>
    <row r="158" spans="1:5">
      <c r="A158" s="287">
        <v>586</v>
      </c>
      <c r="B158" s="288" t="s">
        <v>172</v>
      </c>
      <c r="C158" s="385" t="str">
        <f>+VLOOKUP($A158,[2]DISTRIBUCIÓN!$A$8:$G$540,5,FALSE)</f>
        <v>Huascar Nova</v>
      </c>
      <c r="D158" s="385" t="str">
        <f>+VLOOKUP($A158,[2]DISTRIBUCIÓN!$A$8:$G$540,6,FALSE)</f>
        <v>2183333 - 1651</v>
      </c>
      <c r="E158" s="385" t="str">
        <f>+VLOOKUP($A158,[2]DISTRIBUCIÓN!$A$8:$G$540,7,FALSE)</f>
        <v>huascar.nova@economiayfinanzas.gob.bo</v>
      </c>
    </row>
    <row r="159" spans="1:5">
      <c r="A159" s="285">
        <v>587</v>
      </c>
      <c r="B159" s="289" t="s">
        <v>1454</v>
      </c>
      <c r="C159" s="385" t="str">
        <f>+VLOOKUP($A159,[2]DISTRIBUCIÓN!$A$8:$G$540,5,FALSE)</f>
        <v>Rommel Cuba</v>
      </c>
      <c r="D159" s="385" t="str">
        <f>+VLOOKUP($A159,[2]DISTRIBUCIÓN!$A$8:$G$540,6,FALSE)</f>
        <v>2183333 - 1649</v>
      </c>
      <c r="E159" s="385" t="str">
        <f>+VLOOKUP($A159,[2]DISTRIBUCIÓN!$A$8:$G$540,7,FALSE)</f>
        <v>rommel.cuba@economiayfinanzas.gob.bo</v>
      </c>
    </row>
    <row r="160" spans="1:5">
      <c r="A160" s="285">
        <v>590</v>
      </c>
      <c r="B160" s="286" t="s">
        <v>1284</v>
      </c>
      <c r="C160" s="385" t="str">
        <f>+VLOOKUP($A160,[2]DISTRIBUCIÓN!$A$8:$G$540,5,FALSE)</f>
        <v>Jeovana Zabala</v>
      </c>
      <c r="D160" s="385" t="str">
        <f>+VLOOKUP($A160,[2]DISTRIBUCIÓN!$A$8:$G$540,6,FALSE)</f>
        <v>2183333 - 1663</v>
      </c>
      <c r="E160" s="385" t="str">
        <f>+VLOOKUP($A160,[2]DISTRIBUCIÓN!$A$8:$G$540,7,FALSE)</f>
        <v>jeovana.zabala@economiayfinanzas.gob.bo</v>
      </c>
    </row>
    <row r="161" spans="1:5">
      <c r="A161" s="285">
        <v>591</v>
      </c>
      <c r="B161" s="286" t="s">
        <v>1455</v>
      </c>
      <c r="C161" s="385" t="str">
        <f>+VLOOKUP($A161,[2]DISTRIBUCIÓN!$A$8:$G$540,5,FALSE)</f>
        <v>Judith Machicado</v>
      </c>
      <c r="D161" s="385" t="str">
        <f>+VLOOKUP($A161,[2]DISTRIBUCIÓN!$A$8:$G$540,6,FALSE)</f>
        <v>2183333 - 1648</v>
      </c>
      <c r="E161" s="385" t="str">
        <f>+VLOOKUP($A161,[2]DISTRIBUCIÓN!$A$8:$G$540,7,FALSE)</f>
        <v>judith.machicado@economiayfinanzas.gob.bo</v>
      </c>
    </row>
    <row r="162" spans="1:5">
      <c r="A162" s="285">
        <v>593</v>
      </c>
      <c r="B162" s="286" t="s">
        <v>1285</v>
      </c>
      <c r="C162" s="385" t="str">
        <f>+VLOOKUP($A162,[2]DISTRIBUCIÓN!$A$8:$G$540,5,FALSE)</f>
        <v>Jorge Vargas</v>
      </c>
      <c r="D162" s="385" t="str">
        <f>+VLOOKUP($A162,[2]DISTRIBUCIÓN!$A$8:$G$540,6,FALSE)</f>
        <v>2183333 - 1633</v>
      </c>
      <c r="E162" s="385" t="str">
        <f>+VLOOKUP($A162,[2]DISTRIBUCIÓN!$A$8:$G$540,7,FALSE)</f>
        <v>jorge.vargas@economiayfinanzas.gob.bo</v>
      </c>
    </row>
    <row r="163" spans="1:5">
      <c r="A163" s="285">
        <v>594</v>
      </c>
      <c r="B163" s="286" t="s">
        <v>88</v>
      </c>
      <c r="C163" s="385" t="str">
        <f>+VLOOKUP($A163,[2]DISTRIBUCIÓN!$A$8:$G$540,5,FALSE)</f>
        <v>Virginia Huanca</v>
      </c>
      <c r="D163" s="385" t="str">
        <f>+VLOOKUP($A163,[2]DISTRIBUCIÓN!$A$8:$G$540,6,FALSE)</f>
        <v>2183333 - 1636</v>
      </c>
      <c r="E163" s="385" t="str">
        <f>+VLOOKUP($A163,[2]DISTRIBUCIÓN!$A$8:$G$540,7,FALSE)</f>
        <v>virginia.huanca@economiayfinanzas.gob.bo</v>
      </c>
    </row>
    <row r="164" spans="1:5">
      <c r="A164" s="285">
        <v>595</v>
      </c>
      <c r="B164" s="286" t="s">
        <v>611</v>
      </c>
      <c r="C164" s="385" t="str">
        <f>+VLOOKUP($A164,[2]DISTRIBUCIÓN!$A$8:$G$540,5,FALSE)</f>
        <v>Virginia Huanca</v>
      </c>
      <c r="D164" s="385" t="str">
        <f>+VLOOKUP($A164,[2]DISTRIBUCIÓN!$A$8:$G$540,6,FALSE)</f>
        <v>2183333 - 1636</v>
      </c>
      <c r="E164" s="385" t="str">
        <f>+VLOOKUP($A164,[2]DISTRIBUCIÓN!$A$8:$G$540,7,FALSE)</f>
        <v>virginia.huanca@economiayfinanzas.gob.bo</v>
      </c>
    </row>
    <row r="165" spans="1:5">
      <c r="A165" s="285">
        <v>596</v>
      </c>
      <c r="B165" s="286" t="s">
        <v>1456</v>
      </c>
      <c r="C165" s="385" t="str">
        <f>+VLOOKUP($A165,[2]DISTRIBUCIÓN!$A$8:$G$540,5,FALSE)</f>
        <v>Guadalupe Challco</v>
      </c>
      <c r="D165" s="385" t="str">
        <f>+VLOOKUP($A165,[2]DISTRIBUCIÓN!$A$8:$G$540,6,FALSE)</f>
        <v>2183333 - 1640</v>
      </c>
      <c r="E165" s="385" t="str">
        <f>+VLOOKUP($A165,[2]DISTRIBUCIÓN!$A$8:$G$540,7,FALSE)</f>
        <v>guadalupe.challco@economiayfinanzas.gob.bo</v>
      </c>
    </row>
    <row r="166" spans="1:5">
      <c r="A166" s="285">
        <v>597</v>
      </c>
      <c r="B166" s="286" t="s">
        <v>675</v>
      </c>
      <c r="C166" s="385" t="str">
        <f>+VLOOKUP($A166,[2]DISTRIBUCIÓN!$A$8:$G$540,5,FALSE)</f>
        <v>José Rivas</v>
      </c>
      <c r="D166" s="385" t="str">
        <f>+VLOOKUP($A166,[2]DISTRIBUCIÓN!$A$8:$G$540,6,FALSE)</f>
        <v>2183333 - 1632</v>
      </c>
      <c r="E166" s="385" t="str">
        <f>+VLOOKUP($A166,[2]DISTRIBUCIÓN!$A$8:$G$540,7,FALSE)</f>
        <v>jose.rivas@economiayfinanzas.gob.bo</v>
      </c>
    </row>
    <row r="167" spans="1:5">
      <c r="A167" s="285">
        <v>598</v>
      </c>
      <c r="B167" s="290" t="s">
        <v>670</v>
      </c>
      <c r="C167" s="385" t="str">
        <f>+VLOOKUP($A167,[2]DISTRIBUCIÓN!$A$8:$G$540,5,FALSE)</f>
        <v>Belén Espejo</v>
      </c>
      <c r="D167" s="385" t="str">
        <f>+VLOOKUP($A167,[2]DISTRIBUCIÓN!$A$8:$G$540,6,FALSE)</f>
        <v>2183333 - 1644</v>
      </c>
      <c r="E167" s="385" t="str">
        <f>+VLOOKUP($A167,[2]DISTRIBUCIÓN!$A$8:$G$540,7,FALSE)</f>
        <v>belen.espejo@economiayfinanzas.gob.bo</v>
      </c>
    </row>
    <row r="168" spans="1:5">
      <c r="A168" s="285">
        <v>599</v>
      </c>
      <c r="B168" s="286" t="s">
        <v>1247</v>
      </c>
      <c r="C168" s="385" t="str">
        <f>+VLOOKUP($A168,[2]DISTRIBUCIÓN!$A$8:$G$540,5,FALSE)</f>
        <v>Belén Espejo</v>
      </c>
      <c r="D168" s="385" t="str">
        <f>+VLOOKUP($A168,[2]DISTRIBUCIÓN!$A$8:$G$540,6,FALSE)</f>
        <v>2183333 - 1644</v>
      </c>
      <c r="E168" s="385" t="str">
        <f>+VLOOKUP($A168,[2]DISTRIBUCIÓN!$A$8:$G$540,7,FALSE)</f>
        <v>belen.espejo@economiayfinanzas.gob.bo</v>
      </c>
    </row>
    <row r="169" spans="1:5">
      <c r="A169" s="285">
        <v>600</v>
      </c>
      <c r="B169" s="286" t="s">
        <v>1286</v>
      </c>
      <c r="C169" s="385" t="str">
        <f>+VLOOKUP($A169,[2]DISTRIBUCIÓN!$A$8:$G$540,5,FALSE)</f>
        <v>Rommel Cuba</v>
      </c>
      <c r="D169" s="385" t="str">
        <f>+VLOOKUP($A169,[2]DISTRIBUCIÓN!$A$8:$G$540,6,FALSE)</f>
        <v>2183333 - 1649</v>
      </c>
      <c r="E169" s="385" t="str">
        <f>+VLOOKUP($A169,[2]DISTRIBUCIÓN!$A$8:$G$540,7,FALSE)</f>
        <v>rommel.cuba@economiayfinanzas.gob.bo</v>
      </c>
    </row>
    <row r="170" spans="1:5">
      <c r="A170" s="285">
        <v>601</v>
      </c>
      <c r="B170" s="286" t="s">
        <v>1457</v>
      </c>
      <c r="C170" s="385" t="str">
        <f>+VLOOKUP($A170,[2]DISTRIBUCIÓN!$A$8:$G$540,5,FALSE)</f>
        <v>Emma Ticonipa</v>
      </c>
      <c r="D170" s="385" t="str">
        <f>+VLOOKUP($A170,[2]DISTRIBUCIÓN!$A$8:$G$540,6,FALSE)</f>
        <v>2183333 - 1635</v>
      </c>
      <c r="E170" s="385" t="str">
        <f>+VLOOKUP($A170,[2]DISTRIBUCIÓN!$A$8:$G$540,7,FALSE)</f>
        <v>emma.ticonipa@economiayfinanzas.gob.bo</v>
      </c>
    </row>
    <row r="171" spans="1:5">
      <c r="A171" s="285">
        <v>633</v>
      </c>
      <c r="B171" s="286" t="s">
        <v>173</v>
      </c>
      <c r="C171" s="385" t="str">
        <f>+VLOOKUP($A171,[2]DISTRIBUCIÓN!$A$8:$G$540,5,FALSE)</f>
        <v>Judith Machicado</v>
      </c>
      <c r="D171" s="385" t="str">
        <f>+VLOOKUP($A171,[2]DISTRIBUCIÓN!$A$8:$G$540,6,FALSE)</f>
        <v>2183333 - 1648</v>
      </c>
      <c r="E171" s="385" t="str">
        <f>+VLOOKUP($A171,[2]DISTRIBUCIÓN!$A$8:$G$540,7,FALSE)</f>
        <v>judith.machicado@economiayfinanzas.gob.bo</v>
      </c>
    </row>
    <row r="172" spans="1:5">
      <c r="A172" s="285">
        <v>650</v>
      </c>
      <c r="B172" s="286" t="s">
        <v>175</v>
      </c>
      <c r="C172" s="385" t="str">
        <f>+VLOOKUP($A172,[2]DISTRIBUCIÓN!$A$8:$G$540,5,FALSE)</f>
        <v>Emma Ticonipa</v>
      </c>
      <c r="D172" s="385" t="str">
        <f>+VLOOKUP($A172,[2]DISTRIBUCIÓN!$A$8:$G$540,6,FALSE)</f>
        <v>2183333 - 1635</v>
      </c>
      <c r="E172" s="385" t="str">
        <f>+VLOOKUP($A172,[2]DISTRIBUCIÓN!$A$8:$G$540,7,FALSE)</f>
        <v>emma.ticonipa@economiayfinanzas.gob.bo</v>
      </c>
    </row>
    <row r="173" spans="1:5">
      <c r="A173" s="285">
        <v>660</v>
      </c>
      <c r="B173" s="286" t="s">
        <v>1458</v>
      </c>
      <c r="C173" s="385" t="str">
        <f>+VLOOKUP($A173,[2]DISTRIBUCIÓN!$A$8:$G$540,5,FALSE)</f>
        <v>Virginia Huanca</v>
      </c>
      <c r="D173" s="385" t="str">
        <f>+VLOOKUP($A173,[2]DISTRIBUCIÓN!$A$8:$G$540,6,FALSE)</f>
        <v>2183333 - 1636</v>
      </c>
      <c r="E173" s="385" t="str">
        <f>+VLOOKUP($A173,[2]DISTRIBUCIÓN!$A$8:$G$540,7,FALSE)</f>
        <v>virginia.huanca@economiayfinanzas.gob.bo</v>
      </c>
    </row>
    <row r="174" spans="1:5">
      <c r="A174" s="285">
        <v>661</v>
      </c>
      <c r="B174" s="286" t="s">
        <v>177</v>
      </c>
      <c r="C174" s="385" t="str">
        <f>+VLOOKUP($A174,[2]DISTRIBUCIÓN!$A$8:$G$540,5,FALSE)</f>
        <v>Yesenia Apaza</v>
      </c>
      <c r="D174" s="385" t="str">
        <f>+VLOOKUP($A174,[2]DISTRIBUCIÓN!$A$8:$G$540,6,FALSE)</f>
        <v>2183333 - 1637</v>
      </c>
      <c r="E174" s="385" t="str">
        <f>+VLOOKUP($A174,[2]DISTRIBUCIÓN!$A$8:$G$540,7,FALSE)</f>
        <v>yesenia.apaza@economiayfinanzas.gob.bo</v>
      </c>
    </row>
    <row r="175" spans="1:5">
      <c r="A175" s="285">
        <v>670</v>
      </c>
      <c r="B175" s="286" t="s">
        <v>178</v>
      </c>
      <c r="C175" s="385" t="str">
        <f>+VLOOKUP($A175,[2]DISTRIBUCIÓN!$A$8:$G$540,5,FALSE)</f>
        <v>Yesenia Apaza</v>
      </c>
      <c r="D175" s="385" t="str">
        <f>+VLOOKUP($A175,[2]DISTRIBUCIÓN!$A$8:$G$540,6,FALSE)</f>
        <v>2183333 - 1637</v>
      </c>
      <c r="E175" s="385" t="str">
        <f>+VLOOKUP($A175,[2]DISTRIBUCIÓN!$A$8:$G$540,7,FALSE)</f>
        <v>yesenia.apaza@economiayfinanzas.gob.bo</v>
      </c>
    </row>
    <row r="176" spans="1:5">
      <c r="A176" s="285">
        <v>680</v>
      </c>
      <c r="B176" s="286" t="s">
        <v>1459</v>
      </c>
      <c r="C176" s="385" t="str">
        <f>+VLOOKUP($A176,[2]DISTRIBUCIÓN!$A$8:$G$540,5,FALSE)</f>
        <v>Belén Espejo</v>
      </c>
      <c r="D176" s="385" t="str">
        <f>+VLOOKUP($A176,[2]DISTRIBUCIÓN!$A$8:$G$540,6,FALSE)</f>
        <v>2183333 - 1644</v>
      </c>
      <c r="E176" s="385" t="str">
        <f>+VLOOKUP($A176,[2]DISTRIBUCIÓN!$A$8:$G$540,7,FALSE)</f>
        <v>belen.espejo@economiayfinanzas.gob.bo</v>
      </c>
    </row>
    <row r="177" spans="1:5">
      <c r="A177" s="285">
        <v>681</v>
      </c>
      <c r="B177" s="286" t="s">
        <v>1460</v>
      </c>
      <c r="C177" s="385" t="str">
        <f>+VLOOKUP($A177,[2]DISTRIBUCIÓN!$A$8:$G$540,5,FALSE)</f>
        <v>Yesenia Apaza</v>
      </c>
      <c r="D177" s="385" t="str">
        <f>+VLOOKUP($A177,[2]DISTRIBUCIÓN!$A$8:$G$540,6,FALSE)</f>
        <v>2183333 - 1637</v>
      </c>
      <c r="E177" s="385" t="str">
        <f>+VLOOKUP($A177,[2]DISTRIBUCIÓN!$A$8:$G$540,7,FALSE)</f>
        <v>yesenia.apaza@economiayfinanzas.gob.bo</v>
      </c>
    </row>
    <row r="178" spans="1:5">
      <c r="A178" s="285">
        <v>682</v>
      </c>
      <c r="B178" s="286" t="s">
        <v>1461</v>
      </c>
      <c r="C178" s="385" t="str">
        <f>+VLOOKUP($A178,[2]DISTRIBUCIÓN!$A$8:$G$540,5,FALSE)</f>
        <v>Jeovana Zabala</v>
      </c>
      <c r="D178" s="385" t="str">
        <f>+VLOOKUP($A178,[2]DISTRIBUCIÓN!$A$8:$G$540,6,FALSE)</f>
        <v>2183333 - 1663</v>
      </c>
      <c r="E178" s="385" t="str">
        <f>+VLOOKUP($A178,[2]DISTRIBUCIÓN!$A$8:$G$540,7,FALSE)</f>
        <v>jeovana.zabala@economiayfinanzas.gob.bo</v>
      </c>
    </row>
    <row r="179" spans="1:5">
      <c r="A179" s="285">
        <v>683</v>
      </c>
      <c r="B179" s="286" t="s">
        <v>1462</v>
      </c>
      <c r="C179" s="385" t="str">
        <f>+VLOOKUP($A179,[2]DISTRIBUCIÓN!$A$8:$G$540,5,FALSE)</f>
        <v>Yesenia Apaza</v>
      </c>
      <c r="D179" s="385" t="str">
        <f>+VLOOKUP($A179,[2]DISTRIBUCIÓN!$A$8:$G$540,6,FALSE)</f>
        <v>2183333 - 1637</v>
      </c>
      <c r="E179" s="385" t="str">
        <f>+VLOOKUP($A179,[2]DISTRIBUCIÓN!$A$8:$G$540,7,FALSE)</f>
        <v>yesenia.apaza@economiayfinanzas.gob.bo</v>
      </c>
    </row>
    <row r="180" spans="1:5">
      <c r="A180" s="285">
        <v>802</v>
      </c>
      <c r="B180" s="286" t="s">
        <v>184</v>
      </c>
      <c r="C180" s="385" t="str">
        <f>+VLOOKUP($A180,[2]DISTRIBUCIÓN!$A$8:$G$540,5,FALSE)</f>
        <v>Judith Machicado</v>
      </c>
      <c r="D180" s="385" t="str">
        <f>+VLOOKUP($A180,[2]DISTRIBUCIÓN!$A$8:$G$540,6,FALSE)</f>
        <v>2183333 - 1648</v>
      </c>
      <c r="E180" s="385" t="str">
        <f>+VLOOKUP($A180,[2]DISTRIBUCIÓN!$A$8:$G$540,7,FALSE)</f>
        <v>judith.machicado@economiayfinanzas.gob.bo</v>
      </c>
    </row>
    <row r="181" spans="1:5">
      <c r="A181" s="285">
        <v>862</v>
      </c>
      <c r="B181" s="286" t="s">
        <v>187</v>
      </c>
      <c r="C181" s="385" t="str">
        <f>+VLOOKUP($A181,[2]DISTRIBUCIÓN!$A$8:$G$540,5,FALSE)</f>
        <v>Yesenia Apaza</v>
      </c>
      <c r="D181" s="385" t="str">
        <f>+VLOOKUP($A181,[2]DISTRIBUCIÓN!$A$8:$G$540,6,FALSE)</f>
        <v>2183333 - 1637</v>
      </c>
      <c r="E181" s="385" t="str">
        <f>+VLOOKUP($A181,[2]DISTRIBUCIÓN!$A$8:$G$540,7,FALSE)</f>
        <v>yesenia.apaza@economiayfinanzas.gob.bo</v>
      </c>
    </row>
    <row r="182" spans="1:5">
      <c r="A182" s="285">
        <v>865</v>
      </c>
      <c r="B182" s="286" t="s">
        <v>1463</v>
      </c>
      <c r="C182" s="385" t="str">
        <f>+VLOOKUP($A182,[2]DISTRIBUCIÓN!$A$8:$G$540,5,FALSE)</f>
        <v>Judith Machicado</v>
      </c>
      <c r="D182" s="385" t="str">
        <f>+VLOOKUP($A182,[2]DISTRIBUCIÓN!$A$8:$G$540,6,FALSE)</f>
        <v>2183333 - 1648</v>
      </c>
      <c r="E182" s="385" t="str">
        <f>+VLOOKUP($A182,[2]DISTRIBUCIÓN!$A$8:$G$540,7,FALSE)</f>
        <v>judith.machicado@economiayfinanzas.gob.bo</v>
      </c>
    </row>
    <row r="183" spans="1:5">
      <c r="A183" s="285">
        <v>867</v>
      </c>
      <c r="B183" s="286" t="s">
        <v>189</v>
      </c>
      <c r="C183" s="385" t="str">
        <f>+VLOOKUP($A183,[2]DISTRIBUCIÓN!$A$8:$G$540,5,FALSE)</f>
        <v>Judith Machicado</v>
      </c>
      <c r="D183" s="385" t="str">
        <f>+VLOOKUP($A183,[2]DISTRIBUCIÓN!$A$8:$G$540,6,FALSE)</f>
        <v>2183333 - 1648</v>
      </c>
      <c r="E183" s="385" t="str">
        <f>+VLOOKUP($A183,[2]DISTRIBUCIÓN!$A$8:$G$540,7,FALSE)</f>
        <v>judith.machicado@economiayfinanzas.gob.bo</v>
      </c>
    </row>
    <row r="184" spans="1:5">
      <c r="A184" s="285">
        <v>901</v>
      </c>
      <c r="B184" s="286" t="s">
        <v>190</v>
      </c>
      <c r="C184" s="385" t="str">
        <f>+VLOOKUP($A184,[2]DISTRIBUCIÓN!$A$8:$G$540,5,FALSE)</f>
        <v>Belén Espejo</v>
      </c>
      <c r="D184" s="385" t="str">
        <f>+VLOOKUP($A184,[2]DISTRIBUCIÓN!$A$8:$G$540,6,FALSE)</f>
        <v>2183333 - 1644</v>
      </c>
      <c r="E184" s="385" t="str">
        <f>+VLOOKUP($A184,[2]DISTRIBUCIÓN!$A$8:$G$540,7,FALSE)</f>
        <v>belen.espejo@economiayfinanzas.gob.bo</v>
      </c>
    </row>
    <row r="185" spans="1:5">
      <c r="A185" s="285">
        <v>902</v>
      </c>
      <c r="B185" s="286" t="s">
        <v>191</v>
      </c>
      <c r="C185" s="385" t="str">
        <f>+VLOOKUP($A185,[2]DISTRIBUCIÓN!$A$8:$G$540,5,FALSE)</f>
        <v>Belén Espejo</v>
      </c>
      <c r="D185" s="385" t="str">
        <f>+VLOOKUP($A185,[2]DISTRIBUCIÓN!$A$8:$G$540,6,FALSE)</f>
        <v>2183333 - 1644</v>
      </c>
      <c r="E185" s="385" t="str">
        <f>+VLOOKUP($A185,[2]DISTRIBUCIÓN!$A$8:$G$540,7,FALSE)</f>
        <v>belen.espejo@economiayfinanzas.gob.bo</v>
      </c>
    </row>
    <row r="186" spans="1:5">
      <c r="A186" s="285">
        <v>903</v>
      </c>
      <c r="B186" s="286" t="s">
        <v>192</v>
      </c>
      <c r="C186" s="385" t="str">
        <f>+VLOOKUP($A186,[2]DISTRIBUCIÓN!$A$8:$G$540,5,FALSE)</f>
        <v>Belén Espejo</v>
      </c>
      <c r="D186" s="385" t="str">
        <f>+VLOOKUP($A186,[2]DISTRIBUCIÓN!$A$8:$G$540,6,FALSE)</f>
        <v>2183333 - 1644</v>
      </c>
      <c r="E186" s="385" t="str">
        <f>+VLOOKUP($A186,[2]DISTRIBUCIÓN!$A$8:$G$540,7,FALSE)</f>
        <v>belen.espejo@economiayfinanzas.gob.bo</v>
      </c>
    </row>
    <row r="187" spans="1:5">
      <c r="A187" s="285">
        <v>904</v>
      </c>
      <c r="B187" s="286" t="s">
        <v>193</v>
      </c>
      <c r="C187" s="385" t="str">
        <f>+VLOOKUP($A187,[2]DISTRIBUCIÓN!$A$8:$G$540,5,FALSE)</f>
        <v>Belén Espejo</v>
      </c>
      <c r="D187" s="385" t="str">
        <f>+VLOOKUP($A187,[2]DISTRIBUCIÓN!$A$8:$G$540,6,FALSE)</f>
        <v>2183333 - 1644</v>
      </c>
      <c r="E187" s="385" t="str">
        <f>+VLOOKUP($A187,[2]DISTRIBUCIÓN!$A$8:$G$540,7,FALSE)</f>
        <v>belen.espejo@economiayfinanzas.gob.bo</v>
      </c>
    </row>
    <row r="188" spans="1:5">
      <c r="A188" s="285">
        <v>905</v>
      </c>
      <c r="B188" s="286" t="s">
        <v>194</v>
      </c>
      <c r="C188" s="385" t="str">
        <f>+VLOOKUP($A188,[2]DISTRIBUCIÓN!$A$8:$G$540,5,FALSE)</f>
        <v>Belén Espejo</v>
      </c>
      <c r="D188" s="385" t="str">
        <f>+VLOOKUP($A188,[2]DISTRIBUCIÓN!$A$8:$G$540,6,FALSE)</f>
        <v>2183333 - 1644</v>
      </c>
      <c r="E188" s="385" t="str">
        <f>+VLOOKUP($A188,[2]DISTRIBUCIÓN!$A$8:$G$540,7,FALSE)</f>
        <v>belen.espejo@economiayfinanzas.gob.bo</v>
      </c>
    </row>
    <row r="189" spans="1:5">
      <c r="A189" s="285">
        <v>906</v>
      </c>
      <c r="B189" s="286" t="s">
        <v>195</v>
      </c>
      <c r="C189" s="385" t="str">
        <f>+VLOOKUP($A189,[2]DISTRIBUCIÓN!$A$8:$G$540,5,FALSE)</f>
        <v>Belén Espejo</v>
      </c>
      <c r="D189" s="385" t="str">
        <f>+VLOOKUP($A189,[2]DISTRIBUCIÓN!$A$8:$G$540,6,FALSE)</f>
        <v>2183333 - 1644</v>
      </c>
      <c r="E189" s="385" t="str">
        <f>+VLOOKUP($A189,[2]DISTRIBUCIÓN!$A$8:$G$540,7,FALSE)</f>
        <v>belen.espejo@economiayfinanzas.gob.bo</v>
      </c>
    </row>
    <row r="190" spans="1:5">
      <c r="A190" s="285">
        <v>907</v>
      </c>
      <c r="B190" s="286" t="s">
        <v>196</v>
      </c>
      <c r="C190" s="385" t="str">
        <f>+VLOOKUP($A190,[2]DISTRIBUCIÓN!$A$8:$G$540,5,FALSE)</f>
        <v>Belén Espejo</v>
      </c>
      <c r="D190" s="385" t="str">
        <f>+VLOOKUP($A190,[2]DISTRIBUCIÓN!$A$8:$G$540,6,FALSE)</f>
        <v>2183333 - 1644</v>
      </c>
      <c r="E190" s="385" t="str">
        <f>+VLOOKUP($A190,[2]DISTRIBUCIÓN!$A$8:$G$540,7,FALSE)</f>
        <v>belen.espejo@economiayfinanzas.gob.bo</v>
      </c>
    </row>
    <row r="191" spans="1:5">
      <c r="A191" s="285">
        <v>908</v>
      </c>
      <c r="B191" s="286" t="s">
        <v>197</v>
      </c>
      <c r="C191" s="385" t="str">
        <f>+VLOOKUP($A191,[2]DISTRIBUCIÓN!$A$8:$G$540,5,FALSE)</f>
        <v>Belén Espejo</v>
      </c>
      <c r="D191" s="385" t="str">
        <f>+VLOOKUP($A191,[2]DISTRIBUCIÓN!$A$8:$G$540,6,FALSE)</f>
        <v>2183333 - 1644</v>
      </c>
      <c r="E191" s="385" t="str">
        <f>+VLOOKUP($A191,[2]DISTRIBUCIÓN!$A$8:$G$540,7,FALSE)</f>
        <v>belen.espejo@economiayfinanzas.gob.bo</v>
      </c>
    </row>
    <row r="192" spans="1:5">
      <c r="A192" s="285">
        <v>909</v>
      </c>
      <c r="B192" s="286" t="s">
        <v>198</v>
      </c>
      <c r="C192" s="385" t="str">
        <f>+VLOOKUP($A192,[2]DISTRIBUCIÓN!$A$8:$G$540,5,FALSE)</f>
        <v>Belén Espejo</v>
      </c>
      <c r="D192" s="385" t="str">
        <f>+VLOOKUP($A192,[2]DISTRIBUCIÓN!$A$8:$G$540,6,FALSE)</f>
        <v>2183333 - 1644</v>
      </c>
      <c r="E192" s="385" t="str">
        <f>+VLOOKUP($A192,[2]DISTRIBUCIÓN!$A$8:$G$540,7,FALSE)</f>
        <v>belen.espejo@economiayfinanzas.gob.bo</v>
      </c>
    </row>
    <row r="193" spans="1:5">
      <c r="A193" s="285">
        <v>1101</v>
      </c>
      <c r="B193" s="286" t="s">
        <v>200</v>
      </c>
      <c r="C193" s="385" t="str">
        <f>+VLOOKUP($A193,[2]DISTRIBUCIÓN!$A$8:$G$540,5,FALSE)</f>
        <v>Emma Ticonipa</v>
      </c>
      <c r="D193" s="385" t="str">
        <f>+VLOOKUP($A193,[2]DISTRIBUCIÓN!$A$8:$G$540,6,FALSE)</f>
        <v>2183333 - 1635</v>
      </c>
      <c r="E193" s="385" t="str">
        <f>+VLOOKUP($A193,[2]DISTRIBUCIÓN!$A$8:$G$540,7,FALSE)</f>
        <v>emma.ticonipa@economiayfinanzas.gob.bo</v>
      </c>
    </row>
    <row r="194" spans="1:5">
      <c r="A194" s="285">
        <v>1102</v>
      </c>
      <c r="B194" s="286" t="s">
        <v>201</v>
      </c>
      <c r="C194" s="385" t="str">
        <f>+VLOOKUP($A194,[2]DISTRIBUCIÓN!$A$8:$G$540,5,FALSE)</f>
        <v>Emma Ticonipa</v>
      </c>
      <c r="D194" s="385" t="str">
        <f>+VLOOKUP($A194,[2]DISTRIBUCIÓN!$A$8:$G$540,6,FALSE)</f>
        <v>2183333 - 1635</v>
      </c>
      <c r="E194" s="385" t="str">
        <f>+VLOOKUP($A194,[2]DISTRIBUCIÓN!$A$8:$G$540,7,FALSE)</f>
        <v>emma.ticonipa@economiayfinanzas.gob.bo</v>
      </c>
    </row>
    <row r="195" spans="1:5">
      <c r="A195" s="285">
        <v>1103</v>
      </c>
      <c r="B195" s="286" t="s">
        <v>202</v>
      </c>
      <c r="C195" s="385" t="str">
        <f>+VLOOKUP($A195,[2]DISTRIBUCIÓN!$A$8:$G$540,5,FALSE)</f>
        <v>Emma Ticonipa</v>
      </c>
      <c r="D195" s="385" t="str">
        <f>+VLOOKUP($A195,[2]DISTRIBUCIÓN!$A$8:$G$540,6,FALSE)</f>
        <v>2183333 - 1635</v>
      </c>
      <c r="E195" s="385" t="str">
        <f>+VLOOKUP($A195,[2]DISTRIBUCIÓN!$A$8:$G$540,7,FALSE)</f>
        <v>emma.ticonipa@economiayfinanzas.gob.bo</v>
      </c>
    </row>
    <row r="196" spans="1:5">
      <c r="A196" s="285">
        <v>1104</v>
      </c>
      <c r="B196" s="286" t="s">
        <v>203</v>
      </c>
      <c r="C196" s="385" t="str">
        <f>+VLOOKUP($A196,[2]DISTRIBUCIÓN!$A$8:$G$540,5,FALSE)</f>
        <v>Emma Ticonipa</v>
      </c>
      <c r="D196" s="385" t="str">
        <f>+VLOOKUP($A196,[2]DISTRIBUCIÓN!$A$8:$G$540,6,FALSE)</f>
        <v>2183333 - 1635</v>
      </c>
      <c r="E196" s="385" t="str">
        <f>+VLOOKUP($A196,[2]DISTRIBUCIÓN!$A$8:$G$540,7,FALSE)</f>
        <v>emma.ticonipa@economiayfinanzas.gob.bo</v>
      </c>
    </row>
    <row r="197" spans="1:5">
      <c r="A197" s="285">
        <v>1105</v>
      </c>
      <c r="B197" s="286" t="s">
        <v>204</v>
      </c>
      <c r="C197" s="385" t="str">
        <f>+VLOOKUP($A197,[2]DISTRIBUCIÓN!$A$8:$G$540,5,FALSE)</f>
        <v>Emma Ticonipa</v>
      </c>
      <c r="D197" s="385" t="str">
        <f>+VLOOKUP($A197,[2]DISTRIBUCIÓN!$A$8:$G$540,6,FALSE)</f>
        <v>2183333 - 1635</v>
      </c>
      <c r="E197" s="385" t="str">
        <f>+VLOOKUP($A197,[2]DISTRIBUCIÓN!$A$8:$G$540,7,FALSE)</f>
        <v>emma.ticonipa@economiayfinanzas.gob.bo</v>
      </c>
    </row>
    <row r="198" spans="1:5">
      <c r="A198" s="285">
        <v>1106</v>
      </c>
      <c r="B198" s="286" t="s">
        <v>205</v>
      </c>
      <c r="C198" s="385" t="str">
        <f>+VLOOKUP($A198,[2]DISTRIBUCIÓN!$A$8:$G$540,5,FALSE)</f>
        <v>Emma Ticonipa</v>
      </c>
      <c r="D198" s="385" t="str">
        <f>+VLOOKUP($A198,[2]DISTRIBUCIÓN!$A$8:$G$540,6,FALSE)</f>
        <v>2183333 - 1635</v>
      </c>
      <c r="E198" s="385" t="str">
        <f>+VLOOKUP($A198,[2]DISTRIBUCIÓN!$A$8:$G$540,7,FALSE)</f>
        <v>emma.ticonipa@economiayfinanzas.gob.bo</v>
      </c>
    </row>
    <row r="199" spans="1:5">
      <c r="A199" s="285">
        <v>1107</v>
      </c>
      <c r="B199" s="286" t="s">
        <v>206</v>
      </c>
      <c r="C199" s="385" t="str">
        <f>+VLOOKUP($A199,[2]DISTRIBUCIÓN!$A$8:$G$540,5,FALSE)</f>
        <v>Emma Ticonipa</v>
      </c>
      <c r="D199" s="385" t="str">
        <f>+VLOOKUP($A199,[2]DISTRIBUCIÓN!$A$8:$G$540,6,FALSE)</f>
        <v>2183333 - 1635</v>
      </c>
      <c r="E199" s="385" t="str">
        <f>+VLOOKUP($A199,[2]DISTRIBUCIÓN!$A$8:$G$540,7,FALSE)</f>
        <v>emma.ticonipa@economiayfinanzas.gob.bo</v>
      </c>
    </row>
    <row r="200" spans="1:5">
      <c r="A200" s="285">
        <v>1108</v>
      </c>
      <c r="B200" s="286" t="s">
        <v>207</v>
      </c>
      <c r="C200" s="385" t="str">
        <f>+VLOOKUP($A200,[2]DISTRIBUCIÓN!$A$8:$G$540,5,FALSE)</f>
        <v>Emma Ticonipa</v>
      </c>
      <c r="D200" s="385" t="str">
        <f>+VLOOKUP($A200,[2]DISTRIBUCIÓN!$A$8:$G$540,6,FALSE)</f>
        <v>2183333 - 1635</v>
      </c>
      <c r="E200" s="385" t="str">
        <f>+VLOOKUP($A200,[2]DISTRIBUCIÓN!$A$8:$G$540,7,FALSE)</f>
        <v>emma.ticonipa@economiayfinanzas.gob.bo</v>
      </c>
    </row>
    <row r="201" spans="1:5">
      <c r="A201" s="285">
        <v>1109</v>
      </c>
      <c r="B201" s="286" t="s">
        <v>208</v>
      </c>
      <c r="C201" s="385" t="str">
        <f>+VLOOKUP($A201,[2]DISTRIBUCIÓN!$A$8:$G$540,5,FALSE)</f>
        <v>Emma Ticonipa</v>
      </c>
      <c r="D201" s="385" t="str">
        <f>+VLOOKUP($A201,[2]DISTRIBUCIÓN!$A$8:$G$540,6,FALSE)</f>
        <v>2183333 - 1635</v>
      </c>
      <c r="E201" s="385" t="str">
        <f>+VLOOKUP($A201,[2]DISTRIBUCIÓN!$A$8:$G$540,7,FALSE)</f>
        <v>emma.ticonipa@economiayfinanzas.gob.bo</v>
      </c>
    </row>
    <row r="202" spans="1:5">
      <c r="A202" s="285">
        <v>1110</v>
      </c>
      <c r="B202" s="286" t="s">
        <v>209</v>
      </c>
      <c r="C202" s="385" t="str">
        <f>+VLOOKUP($A202,[2]DISTRIBUCIÓN!$A$8:$G$540,5,FALSE)</f>
        <v>Emma Ticonipa</v>
      </c>
      <c r="D202" s="385" t="str">
        <f>+VLOOKUP($A202,[2]DISTRIBUCIÓN!$A$8:$G$540,6,FALSE)</f>
        <v>2183333 - 1635</v>
      </c>
      <c r="E202" s="385" t="str">
        <f>+VLOOKUP($A202,[2]DISTRIBUCIÓN!$A$8:$G$540,7,FALSE)</f>
        <v>emma.ticonipa@economiayfinanzas.gob.bo</v>
      </c>
    </row>
    <row r="203" spans="1:5">
      <c r="A203" s="285">
        <v>1111</v>
      </c>
      <c r="B203" s="286" t="s">
        <v>210</v>
      </c>
      <c r="C203" s="385" t="str">
        <f>+VLOOKUP($A203,[2]DISTRIBUCIÓN!$A$8:$G$540,5,FALSE)</f>
        <v>Emma Ticonipa</v>
      </c>
      <c r="D203" s="385" t="str">
        <f>+VLOOKUP($A203,[2]DISTRIBUCIÓN!$A$8:$G$540,6,FALSE)</f>
        <v>2183333 - 1635</v>
      </c>
      <c r="E203" s="385" t="str">
        <f>+VLOOKUP($A203,[2]DISTRIBUCIÓN!$A$8:$G$540,7,FALSE)</f>
        <v>emma.ticonipa@economiayfinanzas.gob.bo</v>
      </c>
    </row>
    <row r="204" spans="1:5">
      <c r="A204" s="285">
        <v>1112</v>
      </c>
      <c r="B204" s="286" t="s">
        <v>211</v>
      </c>
      <c r="C204" s="385" t="str">
        <f>+VLOOKUP($A204,[2]DISTRIBUCIÓN!$A$8:$G$540,5,FALSE)</f>
        <v>Emma Ticonipa</v>
      </c>
      <c r="D204" s="385" t="str">
        <f>+VLOOKUP($A204,[2]DISTRIBUCIÓN!$A$8:$G$540,6,FALSE)</f>
        <v>2183333 - 1635</v>
      </c>
      <c r="E204" s="385" t="str">
        <f>+VLOOKUP($A204,[2]DISTRIBUCIÓN!$A$8:$G$540,7,FALSE)</f>
        <v>emma.ticonipa@economiayfinanzas.gob.bo</v>
      </c>
    </row>
    <row r="205" spans="1:5">
      <c r="A205" s="285">
        <v>1113</v>
      </c>
      <c r="B205" s="286" t="s">
        <v>212</v>
      </c>
      <c r="C205" s="385" t="str">
        <f>+VLOOKUP($A205,[2]DISTRIBUCIÓN!$A$8:$G$540,5,FALSE)</f>
        <v>Emma Ticonipa</v>
      </c>
      <c r="D205" s="385" t="str">
        <f>+VLOOKUP($A205,[2]DISTRIBUCIÓN!$A$8:$G$540,6,FALSE)</f>
        <v>2183333 - 1635</v>
      </c>
      <c r="E205" s="385" t="str">
        <f>+VLOOKUP($A205,[2]DISTRIBUCIÓN!$A$8:$G$540,7,FALSE)</f>
        <v>emma.ticonipa@economiayfinanzas.gob.bo</v>
      </c>
    </row>
    <row r="206" spans="1:5">
      <c r="A206" s="285">
        <v>1114</v>
      </c>
      <c r="B206" s="286" t="s">
        <v>1378</v>
      </c>
      <c r="C206" s="385" t="str">
        <f>+VLOOKUP($A206,[2]DISTRIBUCIÓN!$A$8:$G$540,5,FALSE)</f>
        <v>Emma Ticonipa</v>
      </c>
      <c r="D206" s="385" t="str">
        <f>+VLOOKUP($A206,[2]DISTRIBUCIÓN!$A$8:$G$540,6,FALSE)</f>
        <v>2183333 - 1635</v>
      </c>
      <c r="E206" s="385" t="str">
        <f>+VLOOKUP($A206,[2]DISTRIBUCIÓN!$A$8:$G$540,7,FALSE)</f>
        <v>emma.ticonipa@economiayfinanzas.gob.bo</v>
      </c>
    </row>
    <row r="207" spans="1:5">
      <c r="A207" s="285">
        <v>1115</v>
      </c>
      <c r="B207" s="286" t="s">
        <v>213</v>
      </c>
      <c r="C207" s="385" t="str">
        <f>+VLOOKUP($A207,[2]DISTRIBUCIÓN!$A$8:$G$540,5,FALSE)</f>
        <v>Emma Ticonipa</v>
      </c>
      <c r="D207" s="385" t="str">
        <f>+VLOOKUP($A207,[2]DISTRIBUCIÓN!$A$8:$G$540,6,FALSE)</f>
        <v>2183333 - 1635</v>
      </c>
      <c r="E207" s="385" t="str">
        <f>+VLOOKUP($A207,[2]DISTRIBUCIÓN!$A$8:$G$540,7,FALSE)</f>
        <v>emma.ticonipa@economiayfinanzas.gob.bo</v>
      </c>
    </row>
    <row r="208" spans="1:5">
      <c r="A208" s="285">
        <v>1116</v>
      </c>
      <c r="B208" s="286" t="s">
        <v>214</v>
      </c>
      <c r="C208" s="385" t="str">
        <f>+VLOOKUP($A208,[2]DISTRIBUCIÓN!$A$8:$G$540,5,FALSE)</f>
        <v>Emma Ticonipa</v>
      </c>
      <c r="D208" s="385" t="str">
        <f>+VLOOKUP($A208,[2]DISTRIBUCIÓN!$A$8:$G$540,6,FALSE)</f>
        <v>2183333 - 1635</v>
      </c>
      <c r="E208" s="385" t="str">
        <f>+VLOOKUP($A208,[2]DISTRIBUCIÓN!$A$8:$G$540,7,FALSE)</f>
        <v>emma.ticonipa@economiayfinanzas.gob.bo</v>
      </c>
    </row>
    <row r="209" spans="1:5">
      <c r="A209" s="285">
        <v>1117</v>
      </c>
      <c r="B209" s="286" t="s">
        <v>215</v>
      </c>
      <c r="C209" s="385" t="str">
        <f>+VLOOKUP($A209,[2]DISTRIBUCIÓN!$A$8:$G$540,5,FALSE)</f>
        <v>Emma Ticonipa</v>
      </c>
      <c r="D209" s="385" t="str">
        <f>+VLOOKUP($A209,[2]DISTRIBUCIÓN!$A$8:$G$540,6,FALSE)</f>
        <v>2183333 - 1635</v>
      </c>
      <c r="E209" s="385" t="str">
        <f>+VLOOKUP($A209,[2]DISTRIBUCIÓN!$A$8:$G$540,7,FALSE)</f>
        <v>emma.ticonipa@economiayfinanzas.gob.bo</v>
      </c>
    </row>
    <row r="210" spans="1:5">
      <c r="A210" s="285">
        <v>1118</v>
      </c>
      <c r="B210" s="286" t="s">
        <v>216</v>
      </c>
      <c r="C210" s="385" t="str">
        <f>+VLOOKUP($A210,[2]DISTRIBUCIÓN!$A$8:$G$540,5,FALSE)</f>
        <v>Emma Ticonipa</v>
      </c>
      <c r="D210" s="385" t="str">
        <f>+VLOOKUP($A210,[2]DISTRIBUCIÓN!$A$8:$G$540,6,FALSE)</f>
        <v>2183333 - 1635</v>
      </c>
      <c r="E210" s="385" t="str">
        <f>+VLOOKUP($A210,[2]DISTRIBUCIÓN!$A$8:$G$540,7,FALSE)</f>
        <v>emma.ticonipa@economiayfinanzas.gob.bo</v>
      </c>
    </row>
    <row r="211" spans="1:5">
      <c r="A211" s="285">
        <v>1119</v>
      </c>
      <c r="B211" s="286" t="s">
        <v>217</v>
      </c>
      <c r="C211" s="385" t="str">
        <f>+VLOOKUP($A211,[2]DISTRIBUCIÓN!$A$8:$G$540,5,FALSE)</f>
        <v>Emma Ticonipa</v>
      </c>
      <c r="D211" s="385" t="str">
        <f>+VLOOKUP($A211,[2]DISTRIBUCIÓN!$A$8:$G$540,6,FALSE)</f>
        <v>2183333 - 1635</v>
      </c>
      <c r="E211" s="385" t="str">
        <f>+VLOOKUP($A211,[2]DISTRIBUCIÓN!$A$8:$G$540,7,FALSE)</f>
        <v>emma.ticonipa@economiayfinanzas.gob.bo</v>
      </c>
    </row>
    <row r="212" spans="1:5">
      <c r="A212" s="285">
        <v>1120</v>
      </c>
      <c r="B212" s="286" t="s">
        <v>218</v>
      </c>
      <c r="C212" s="385" t="str">
        <f>+VLOOKUP($A212,[2]DISTRIBUCIÓN!$A$8:$G$540,5,FALSE)</f>
        <v>Emma Ticonipa</v>
      </c>
      <c r="D212" s="385" t="str">
        <f>+VLOOKUP($A212,[2]DISTRIBUCIÓN!$A$8:$G$540,6,FALSE)</f>
        <v>2183333 - 1635</v>
      </c>
      <c r="E212" s="385" t="str">
        <f>+VLOOKUP($A212,[2]DISTRIBUCIÓN!$A$8:$G$540,7,FALSE)</f>
        <v>emma.ticonipa@economiayfinanzas.gob.bo</v>
      </c>
    </row>
    <row r="213" spans="1:5">
      <c r="A213" s="285">
        <v>1121</v>
      </c>
      <c r="B213" s="286" t="s">
        <v>219</v>
      </c>
      <c r="C213" s="385" t="str">
        <f>+VLOOKUP($A213,[2]DISTRIBUCIÓN!$A$8:$G$540,5,FALSE)</f>
        <v>Emma Ticonipa</v>
      </c>
      <c r="D213" s="385" t="str">
        <f>+VLOOKUP($A213,[2]DISTRIBUCIÓN!$A$8:$G$540,6,FALSE)</f>
        <v>2183333 - 1635</v>
      </c>
      <c r="E213" s="385" t="str">
        <f>+VLOOKUP($A213,[2]DISTRIBUCIÓN!$A$8:$G$540,7,FALSE)</f>
        <v>emma.ticonipa@economiayfinanzas.gob.bo</v>
      </c>
    </row>
    <row r="214" spans="1:5">
      <c r="A214" s="285">
        <v>1122</v>
      </c>
      <c r="B214" s="286" t="s">
        <v>220</v>
      </c>
      <c r="C214" s="385" t="str">
        <f>+VLOOKUP($A214,[2]DISTRIBUCIÓN!$A$8:$G$540,5,FALSE)</f>
        <v>Emma Ticonipa</v>
      </c>
      <c r="D214" s="385" t="str">
        <f>+VLOOKUP($A214,[2]DISTRIBUCIÓN!$A$8:$G$540,6,FALSE)</f>
        <v>2183333 - 1635</v>
      </c>
      <c r="E214" s="385" t="str">
        <f>+VLOOKUP($A214,[2]DISTRIBUCIÓN!$A$8:$G$540,7,FALSE)</f>
        <v>emma.ticonipa@economiayfinanzas.gob.bo</v>
      </c>
    </row>
    <row r="215" spans="1:5">
      <c r="A215" s="285">
        <v>1123</v>
      </c>
      <c r="B215" s="286" t="s">
        <v>221</v>
      </c>
      <c r="C215" s="385" t="str">
        <f>+VLOOKUP($A215,[2]DISTRIBUCIÓN!$A$8:$G$540,5,FALSE)</f>
        <v>Emma Ticonipa</v>
      </c>
      <c r="D215" s="385" t="str">
        <f>+VLOOKUP($A215,[2]DISTRIBUCIÓN!$A$8:$G$540,6,FALSE)</f>
        <v>2183333 - 1635</v>
      </c>
      <c r="E215" s="385" t="str">
        <f>+VLOOKUP($A215,[2]DISTRIBUCIÓN!$A$8:$G$540,7,FALSE)</f>
        <v>emma.ticonipa@economiayfinanzas.gob.bo</v>
      </c>
    </row>
    <row r="216" spans="1:5">
      <c r="A216" s="285">
        <v>1124</v>
      </c>
      <c r="B216" s="286" t="s">
        <v>222</v>
      </c>
      <c r="C216" s="385" t="str">
        <f>+VLOOKUP($A216,[2]DISTRIBUCIÓN!$A$8:$G$540,5,FALSE)</f>
        <v>Emma Ticonipa</v>
      </c>
      <c r="D216" s="385" t="str">
        <f>+VLOOKUP($A216,[2]DISTRIBUCIÓN!$A$8:$G$540,6,FALSE)</f>
        <v>2183333 - 1635</v>
      </c>
      <c r="E216" s="385" t="str">
        <f>+VLOOKUP($A216,[2]DISTRIBUCIÓN!$A$8:$G$540,7,FALSE)</f>
        <v>emma.ticonipa@economiayfinanzas.gob.bo</v>
      </c>
    </row>
    <row r="217" spans="1:5">
      <c r="A217" s="285">
        <v>1125</v>
      </c>
      <c r="B217" s="286" t="s">
        <v>223</v>
      </c>
      <c r="C217" s="385" t="str">
        <f>+VLOOKUP($A217,[2]DISTRIBUCIÓN!$A$8:$G$540,5,FALSE)</f>
        <v>Emma Ticonipa</v>
      </c>
      <c r="D217" s="385" t="str">
        <f>+VLOOKUP($A217,[2]DISTRIBUCIÓN!$A$8:$G$540,6,FALSE)</f>
        <v>2183333 - 1635</v>
      </c>
      <c r="E217" s="385" t="str">
        <f>+VLOOKUP($A217,[2]DISTRIBUCIÓN!$A$8:$G$540,7,FALSE)</f>
        <v>emma.ticonipa@economiayfinanzas.gob.bo</v>
      </c>
    </row>
    <row r="218" spans="1:5">
      <c r="A218" s="285">
        <v>1126</v>
      </c>
      <c r="B218" s="286" t="s">
        <v>224</v>
      </c>
      <c r="C218" s="385" t="str">
        <f>+VLOOKUP($A218,[2]DISTRIBUCIÓN!$A$8:$G$540,5,FALSE)</f>
        <v>Emma Ticonipa</v>
      </c>
      <c r="D218" s="385" t="str">
        <f>+VLOOKUP($A218,[2]DISTRIBUCIÓN!$A$8:$G$540,6,FALSE)</f>
        <v>2183333 - 1635</v>
      </c>
      <c r="E218" s="385" t="str">
        <f>+VLOOKUP($A218,[2]DISTRIBUCIÓN!$A$8:$G$540,7,FALSE)</f>
        <v>emma.ticonipa@economiayfinanzas.gob.bo</v>
      </c>
    </row>
    <row r="219" spans="1:5">
      <c r="A219" s="285">
        <v>1127</v>
      </c>
      <c r="B219" s="286" t="s">
        <v>225</v>
      </c>
      <c r="C219" s="385" t="str">
        <f>+VLOOKUP($A219,[2]DISTRIBUCIÓN!$A$8:$G$540,5,FALSE)</f>
        <v>Emma Ticonipa</v>
      </c>
      <c r="D219" s="385" t="str">
        <f>+VLOOKUP($A219,[2]DISTRIBUCIÓN!$A$8:$G$540,6,FALSE)</f>
        <v>2183333 - 1635</v>
      </c>
      <c r="E219" s="385" t="str">
        <f>+VLOOKUP($A219,[2]DISTRIBUCIÓN!$A$8:$G$540,7,FALSE)</f>
        <v>emma.ticonipa@economiayfinanzas.gob.bo</v>
      </c>
    </row>
    <row r="220" spans="1:5">
      <c r="A220" s="285">
        <v>1128</v>
      </c>
      <c r="B220" s="286" t="s">
        <v>226</v>
      </c>
      <c r="C220" s="385" t="str">
        <f>+VLOOKUP($A220,[2]DISTRIBUCIÓN!$A$8:$G$540,5,FALSE)</f>
        <v>Emma Ticonipa</v>
      </c>
      <c r="D220" s="385" t="str">
        <f>+VLOOKUP($A220,[2]DISTRIBUCIÓN!$A$8:$G$540,6,FALSE)</f>
        <v>2183333 - 1635</v>
      </c>
      <c r="E220" s="385" t="str">
        <f>+VLOOKUP($A220,[2]DISTRIBUCIÓN!$A$8:$G$540,7,FALSE)</f>
        <v>emma.ticonipa@economiayfinanzas.gob.bo</v>
      </c>
    </row>
    <row r="221" spans="1:5">
      <c r="A221" s="285">
        <v>1129</v>
      </c>
      <c r="B221" s="286" t="s">
        <v>227</v>
      </c>
      <c r="C221" s="385" t="str">
        <f>+VLOOKUP($A221,[2]DISTRIBUCIÓN!$A$8:$G$540,5,FALSE)</f>
        <v>Emma Ticonipa</v>
      </c>
      <c r="D221" s="385" t="str">
        <f>+VLOOKUP($A221,[2]DISTRIBUCIÓN!$A$8:$G$540,6,FALSE)</f>
        <v>2183333 - 1635</v>
      </c>
      <c r="E221" s="385" t="str">
        <f>+VLOOKUP($A221,[2]DISTRIBUCIÓN!$A$8:$G$540,7,FALSE)</f>
        <v>emma.ticonipa@economiayfinanzas.gob.bo</v>
      </c>
    </row>
    <row r="222" spans="1:5">
      <c r="A222" s="285">
        <v>1201</v>
      </c>
      <c r="B222" s="286" t="s">
        <v>228</v>
      </c>
      <c r="C222" s="385" t="str">
        <f>+VLOOKUP($A222,[2]DISTRIBUCIÓN!$A$8:$G$540,5,FALSE)</f>
        <v>Emma Ticonipa</v>
      </c>
      <c r="D222" s="385" t="str">
        <f>+VLOOKUP($A222,[2]DISTRIBUCIÓN!$A$8:$G$540,6,FALSE)</f>
        <v>2183333 - 1635</v>
      </c>
      <c r="E222" s="385" t="str">
        <f>+VLOOKUP($A222,[2]DISTRIBUCIÓN!$A$8:$G$540,7,FALSE)</f>
        <v>emma.ticonipa@economiayfinanzas.gob.bo</v>
      </c>
    </row>
    <row r="223" spans="1:5">
      <c r="A223" s="285">
        <v>1202</v>
      </c>
      <c r="B223" s="286" t="s">
        <v>229</v>
      </c>
      <c r="C223" s="385" t="str">
        <f>+VLOOKUP($A223,[2]DISTRIBUCIÓN!$A$8:$G$540,5,FALSE)</f>
        <v>Emma Ticonipa</v>
      </c>
      <c r="D223" s="385" t="str">
        <f>+VLOOKUP($A223,[2]DISTRIBUCIÓN!$A$8:$G$540,6,FALSE)</f>
        <v>2183333 - 1635</v>
      </c>
      <c r="E223" s="385" t="str">
        <f>+VLOOKUP($A223,[2]DISTRIBUCIÓN!$A$8:$G$540,7,FALSE)</f>
        <v>emma.ticonipa@economiayfinanzas.gob.bo</v>
      </c>
    </row>
    <row r="224" spans="1:5">
      <c r="A224" s="285">
        <v>1203</v>
      </c>
      <c r="B224" s="286" t="s">
        <v>230</v>
      </c>
      <c r="C224" s="385" t="str">
        <f>+VLOOKUP($A224,[2]DISTRIBUCIÓN!$A$8:$G$540,5,FALSE)</f>
        <v>Emma Ticonipa</v>
      </c>
      <c r="D224" s="385" t="str">
        <f>+VLOOKUP($A224,[2]DISTRIBUCIÓN!$A$8:$G$540,6,FALSE)</f>
        <v>2183333 - 1635</v>
      </c>
      <c r="E224" s="385" t="str">
        <f>+VLOOKUP($A224,[2]DISTRIBUCIÓN!$A$8:$G$540,7,FALSE)</f>
        <v>emma.ticonipa@economiayfinanzas.gob.bo</v>
      </c>
    </row>
    <row r="225" spans="1:5">
      <c r="A225" s="285">
        <v>1204</v>
      </c>
      <c r="B225" s="286" t="s">
        <v>231</v>
      </c>
      <c r="C225" s="385" t="str">
        <f>+VLOOKUP($A225,[2]DISTRIBUCIÓN!$A$8:$G$540,5,FALSE)</f>
        <v>Emma Ticonipa</v>
      </c>
      <c r="D225" s="385" t="str">
        <f>+VLOOKUP($A225,[2]DISTRIBUCIÓN!$A$8:$G$540,6,FALSE)</f>
        <v>2183333 - 1635</v>
      </c>
      <c r="E225" s="385" t="str">
        <f>+VLOOKUP($A225,[2]DISTRIBUCIÓN!$A$8:$G$540,7,FALSE)</f>
        <v>emma.ticonipa@economiayfinanzas.gob.bo</v>
      </c>
    </row>
    <row r="226" spans="1:5">
      <c r="A226" s="285">
        <v>1205</v>
      </c>
      <c r="B226" s="286" t="s">
        <v>232</v>
      </c>
      <c r="C226" s="385" t="str">
        <f>+VLOOKUP($A226,[2]DISTRIBUCIÓN!$A$8:$G$540,5,FALSE)</f>
        <v>Emma Ticonipa</v>
      </c>
      <c r="D226" s="385" t="str">
        <f>+VLOOKUP($A226,[2]DISTRIBUCIÓN!$A$8:$G$540,6,FALSE)</f>
        <v>2183333 - 1635</v>
      </c>
      <c r="E226" s="385" t="str">
        <f>+VLOOKUP($A226,[2]DISTRIBUCIÓN!$A$8:$G$540,7,FALSE)</f>
        <v>emma.ticonipa@economiayfinanzas.gob.bo</v>
      </c>
    </row>
    <row r="227" spans="1:5">
      <c r="A227" s="285">
        <v>1206</v>
      </c>
      <c r="B227" s="286" t="s">
        <v>233</v>
      </c>
      <c r="C227" s="385" t="str">
        <f>+VLOOKUP($A227,[2]DISTRIBUCIÓN!$A$8:$G$540,5,FALSE)</f>
        <v>Emma Ticonipa</v>
      </c>
      <c r="D227" s="385" t="str">
        <f>+VLOOKUP($A227,[2]DISTRIBUCIÓN!$A$8:$G$540,6,FALSE)</f>
        <v>2183333 - 1635</v>
      </c>
      <c r="E227" s="385" t="str">
        <f>+VLOOKUP($A227,[2]DISTRIBUCIÓN!$A$8:$G$540,7,FALSE)</f>
        <v>emma.ticonipa@economiayfinanzas.gob.bo</v>
      </c>
    </row>
    <row r="228" spans="1:5">
      <c r="A228" s="285">
        <v>1207</v>
      </c>
      <c r="B228" s="286" t="s">
        <v>234</v>
      </c>
      <c r="C228" s="385" t="str">
        <f>+VLOOKUP($A228,[2]DISTRIBUCIÓN!$A$8:$G$540,5,FALSE)</f>
        <v>Emma Ticonipa</v>
      </c>
      <c r="D228" s="385" t="str">
        <f>+VLOOKUP($A228,[2]DISTRIBUCIÓN!$A$8:$G$540,6,FALSE)</f>
        <v>2183333 - 1635</v>
      </c>
      <c r="E228" s="385" t="str">
        <f>+VLOOKUP($A228,[2]DISTRIBUCIÓN!$A$8:$G$540,7,FALSE)</f>
        <v>emma.ticonipa@economiayfinanzas.gob.bo</v>
      </c>
    </row>
    <row r="229" spans="1:5">
      <c r="A229" s="285">
        <v>1208</v>
      </c>
      <c r="B229" s="286" t="s">
        <v>235</v>
      </c>
      <c r="C229" s="385" t="str">
        <f>+VLOOKUP($A229,[2]DISTRIBUCIÓN!$A$8:$G$540,5,FALSE)</f>
        <v>Emma Ticonipa</v>
      </c>
      <c r="D229" s="385" t="str">
        <f>+VLOOKUP($A229,[2]DISTRIBUCIÓN!$A$8:$G$540,6,FALSE)</f>
        <v>2183333 - 1635</v>
      </c>
      <c r="E229" s="385" t="str">
        <f>+VLOOKUP($A229,[2]DISTRIBUCIÓN!$A$8:$G$540,7,FALSE)</f>
        <v>emma.ticonipa@economiayfinanzas.gob.bo</v>
      </c>
    </row>
    <row r="230" spans="1:5">
      <c r="A230" s="285">
        <v>1209</v>
      </c>
      <c r="B230" s="286" t="s">
        <v>236</v>
      </c>
      <c r="C230" s="385" t="str">
        <f>+VLOOKUP($A230,[2]DISTRIBUCIÓN!$A$8:$G$540,5,FALSE)</f>
        <v>Emma Ticonipa</v>
      </c>
      <c r="D230" s="385" t="str">
        <f>+VLOOKUP($A230,[2]DISTRIBUCIÓN!$A$8:$G$540,6,FALSE)</f>
        <v>2183333 - 1635</v>
      </c>
      <c r="E230" s="385" t="str">
        <f>+VLOOKUP($A230,[2]DISTRIBUCIÓN!$A$8:$G$540,7,FALSE)</f>
        <v>emma.ticonipa@economiayfinanzas.gob.bo</v>
      </c>
    </row>
    <row r="231" spans="1:5">
      <c r="A231" s="285">
        <v>1210</v>
      </c>
      <c r="B231" s="286" t="s">
        <v>237</v>
      </c>
      <c r="C231" s="385" t="str">
        <f>+VLOOKUP($A231,[2]DISTRIBUCIÓN!$A$8:$G$540,5,FALSE)</f>
        <v>Emma Ticonipa</v>
      </c>
      <c r="D231" s="385" t="str">
        <f>+VLOOKUP($A231,[2]DISTRIBUCIÓN!$A$8:$G$540,6,FALSE)</f>
        <v>2183333 - 1635</v>
      </c>
      <c r="E231" s="385" t="str">
        <f>+VLOOKUP($A231,[2]DISTRIBUCIÓN!$A$8:$G$540,7,FALSE)</f>
        <v>emma.ticonipa@economiayfinanzas.gob.bo</v>
      </c>
    </row>
    <row r="232" spans="1:5">
      <c r="A232" s="285">
        <v>1211</v>
      </c>
      <c r="B232" s="286" t="s">
        <v>238</v>
      </c>
      <c r="C232" s="385" t="str">
        <f>+VLOOKUP($A232,[2]DISTRIBUCIÓN!$A$8:$G$540,5,FALSE)</f>
        <v>Emma Ticonipa</v>
      </c>
      <c r="D232" s="385" t="str">
        <f>+VLOOKUP($A232,[2]DISTRIBUCIÓN!$A$8:$G$540,6,FALSE)</f>
        <v>2183333 - 1635</v>
      </c>
      <c r="E232" s="385" t="str">
        <f>+VLOOKUP($A232,[2]DISTRIBUCIÓN!$A$8:$G$540,7,FALSE)</f>
        <v>emma.ticonipa@economiayfinanzas.gob.bo</v>
      </c>
    </row>
    <row r="233" spans="1:5">
      <c r="A233" s="285">
        <v>1212</v>
      </c>
      <c r="B233" s="286" t="s">
        <v>239</v>
      </c>
      <c r="C233" s="385" t="str">
        <f>+VLOOKUP($A233,[2]DISTRIBUCIÓN!$A$8:$G$540,5,FALSE)</f>
        <v>Emma Ticonipa</v>
      </c>
      <c r="D233" s="385" t="str">
        <f>+VLOOKUP($A233,[2]DISTRIBUCIÓN!$A$8:$G$540,6,FALSE)</f>
        <v>2183333 - 1635</v>
      </c>
      <c r="E233" s="385" t="str">
        <f>+VLOOKUP($A233,[2]DISTRIBUCIÓN!$A$8:$G$540,7,FALSE)</f>
        <v>emma.ticonipa@economiayfinanzas.gob.bo</v>
      </c>
    </row>
    <row r="234" spans="1:5">
      <c r="A234" s="285">
        <v>1213</v>
      </c>
      <c r="B234" s="286" t="s">
        <v>240</v>
      </c>
      <c r="C234" s="385" t="str">
        <f>+VLOOKUP($A234,[2]DISTRIBUCIÓN!$A$8:$G$540,5,FALSE)</f>
        <v>Emma Ticonipa</v>
      </c>
      <c r="D234" s="385" t="str">
        <f>+VLOOKUP($A234,[2]DISTRIBUCIÓN!$A$8:$G$540,6,FALSE)</f>
        <v>2183333 - 1635</v>
      </c>
      <c r="E234" s="385" t="str">
        <f>+VLOOKUP($A234,[2]DISTRIBUCIÓN!$A$8:$G$540,7,FALSE)</f>
        <v>emma.ticonipa@economiayfinanzas.gob.bo</v>
      </c>
    </row>
    <row r="235" spans="1:5">
      <c r="A235" s="285">
        <v>1214</v>
      </c>
      <c r="B235" s="286" t="s">
        <v>241</v>
      </c>
      <c r="C235" s="385" t="str">
        <f>+VLOOKUP($A235,[2]DISTRIBUCIÓN!$A$8:$G$540,5,FALSE)</f>
        <v>Emma Ticonipa</v>
      </c>
      <c r="D235" s="385" t="str">
        <f>+VLOOKUP($A235,[2]DISTRIBUCIÓN!$A$8:$G$540,6,FALSE)</f>
        <v>2183333 - 1635</v>
      </c>
      <c r="E235" s="385" t="str">
        <f>+VLOOKUP($A235,[2]DISTRIBUCIÓN!$A$8:$G$540,7,FALSE)</f>
        <v>emma.ticonipa@economiayfinanzas.gob.bo</v>
      </c>
    </row>
    <row r="236" spans="1:5">
      <c r="A236" s="285">
        <v>1215</v>
      </c>
      <c r="B236" s="286" t="s">
        <v>242</v>
      </c>
      <c r="C236" s="385" t="str">
        <f>+VLOOKUP($A236,[2]DISTRIBUCIÓN!$A$8:$G$540,5,FALSE)</f>
        <v>Emma Ticonipa</v>
      </c>
      <c r="D236" s="385" t="str">
        <f>+VLOOKUP($A236,[2]DISTRIBUCIÓN!$A$8:$G$540,6,FALSE)</f>
        <v>2183333 - 1635</v>
      </c>
      <c r="E236" s="385" t="str">
        <f>+VLOOKUP($A236,[2]DISTRIBUCIÓN!$A$8:$G$540,7,FALSE)</f>
        <v>emma.ticonipa@economiayfinanzas.gob.bo</v>
      </c>
    </row>
    <row r="237" spans="1:5">
      <c r="A237" s="285">
        <v>1216</v>
      </c>
      <c r="B237" s="286" t="s">
        <v>243</v>
      </c>
      <c r="C237" s="385" t="str">
        <f>+VLOOKUP($A237,[2]DISTRIBUCIÓN!$A$8:$G$540,5,FALSE)</f>
        <v>Emma Ticonipa</v>
      </c>
      <c r="D237" s="385" t="str">
        <f>+VLOOKUP($A237,[2]DISTRIBUCIÓN!$A$8:$G$540,6,FALSE)</f>
        <v>2183333 - 1635</v>
      </c>
      <c r="E237" s="385" t="str">
        <f>+VLOOKUP($A237,[2]DISTRIBUCIÓN!$A$8:$G$540,7,FALSE)</f>
        <v>emma.ticonipa@economiayfinanzas.gob.bo</v>
      </c>
    </row>
    <row r="238" spans="1:5">
      <c r="A238" s="285">
        <v>1217</v>
      </c>
      <c r="B238" s="286" t="s">
        <v>244</v>
      </c>
      <c r="C238" s="385" t="str">
        <f>+VLOOKUP($A238,[2]DISTRIBUCIÓN!$A$8:$G$540,5,FALSE)</f>
        <v>Emma Ticonipa</v>
      </c>
      <c r="D238" s="385" t="str">
        <f>+VLOOKUP($A238,[2]DISTRIBUCIÓN!$A$8:$G$540,6,FALSE)</f>
        <v>2183333 - 1635</v>
      </c>
      <c r="E238" s="385" t="str">
        <f>+VLOOKUP($A238,[2]DISTRIBUCIÓN!$A$8:$G$540,7,FALSE)</f>
        <v>emma.ticonipa@economiayfinanzas.gob.bo</v>
      </c>
    </row>
    <row r="239" spans="1:5">
      <c r="A239" s="285">
        <v>1218</v>
      </c>
      <c r="B239" s="286" t="s">
        <v>245</v>
      </c>
      <c r="C239" s="385" t="str">
        <f>+VLOOKUP($A239,[2]DISTRIBUCIÓN!$A$8:$G$540,5,FALSE)</f>
        <v>Emma Ticonipa</v>
      </c>
      <c r="D239" s="385" t="str">
        <f>+VLOOKUP($A239,[2]DISTRIBUCIÓN!$A$8:$G$540,6,FALSE)</f>
        <v>2183333 - 1635</v>
      </c>
      <c r="E239" s="385" t="str">
        <f>+VLOOKUP($A239,[2]DISTRIBUCIÓN!$A$8:$G$540,7,FALSE)</f>
        <v>emma.ticonipa@economiayfinanzas.gob.bo</v>
      </c>
    </row>
    <row r="240" spans="1:5">
      <c r="A240" s="285">
        <v>1219</v>
      </c>
      <c r="B240" s="286" t="s">
        <v>246</v>
      </c>
      <c r="C240" s="385" t="str">
        <f>+VLOOKUP($A240,[2]DISTRIBUCIÓN!$A$8:$G$540,5,FALSE)</f>
        <v>Emma Ticonipa</v>
      </c>
      <c r="D240" s="385" t="str">
        <f>+VLOOKUP($A240,[2]DISTRIBUCIÓN!$A$8:$G$540,6,FALSE)</f>
        <v>2183333 - 1635</v>
      </c>
      <c r="E240" s="385" t="str">
        <f>+VLOOKUP($A240,[2]DISTRIBUCIÓN!$A$8:$G$540,7,FALSE)</f>
        <v>emma.ticonipa@economiayfinanzas.gob.bo</v>
      </c>
    </row>
    <row r="241" spans="1:5">
      <c r="A241" s="285">
        <v>1220</v>
      </c>
      <c r="B241" s="286" t="s">
        <v>247</v>
      </c>
      <c r="C241" s="385" t="str">
        <f>+VLOOKUP($A241,[2]DISTRIBUCIÓN!$A$8:$G$540,5,FALSE)</f>
        <v>Emma Ticonipa</v>
      </c>
      <c r="D241" s="385" t="str">
        <f>+VLOOKUP($A241,[2]DISTRIBUCIÓN!$A$8:$G$540,6,FALSE)</f>
        <v>2183333 - 1635</v>
      </c>
      <c r="E241" s="385" t="str">
        <f>+VLOOKUP($A241,[2]DISTRIBUCIÓN!$A$8:$G$540,7,FALSE)</f>
        <v>emma.ticonipa@economiayfinanzas.gob.bo</v>
      </c>
    </row>
    <row r="242" spans="1:5">
      <c r="A242" s="285">
        <v>1221</v>
      </c>
      <c r="B242" s="286" t="s">
        <v>248</v>
      </c>
      <c r="C242" s="385" t="str">
        <f>+VLOOKUP($A242,[2]DISTRIBUCIÓN!$A$8:$G$540,5,FALSE)</f>
        <v>Emma Ticonipa</v>
      </c>
      <c r="D242" s="385" t="str">
        <f>+VLOOKUP($A242,[2]DISTRIBUCIÓN!$A$8:$G$540,6,FALSE)</f>
        <v>2183333 - 1635</v>
      </c>
      <c r="E242" s="385" t="str">
        <f>+VLOOKUP($A242,[2]DISTRIBUCIÓN!$A$8:$G$540,7,FALSE)</f>
        <v>emma.ticonipa@economiayfinanzas.gob.bo</v>
      </c>
    </row>
    <row r="243" spans="1:5">
      <c r="A243" s="285">
        <v>1222</v>
      </c>
      <c r="B243" s="286" t="s">
        <v>249</v>
      </c>
      <c r="C243" s="385" t="str">
        <f>+VLOOKUP($A243,[2]DISTRIBUCIÓN!$A$8:$G$540,5,FALSE)</f>
        <v>Emma Ticonipa</v>
      </c>
      <c r="D243" s="385" t="str">
        <f>+VLOOKUP($A243,[2]DISTRIBUCIÓN!$A$8:$G$540,6,FALSE)</f>
        <v>2183333 - 1635</v>
      </c>
      <c r="E243" s="385" t="str">
        <f>+VLOOKUP($A243,[2]DISTRIBUCIÓN!$A$8:$G$540,7,FALSE)</f>
        <v>emma.ticonipa@economiayfinanzas.gob.bo</v>
      </c>
    </row>
    <row r="244" spans="1:5">
      <c r="A244" s="285">
        <v>1223</v>
      </c>
      <c r="B244" s="286" t="s">
        <v>250</v>
      </c>
      <c r="C244" s="385" t="str">
        <f>+VLOOKUP($A244,[2]DISTRIBUCIÓN!$A$8:$G$540,5,FALSE)</f>
        <v>Emma Ticonipa</v>
      </c>
      <c r="D244" s="385" t="str">
        <f>+VLOOKUP($A244,[2]DISTRIBUCIÓN!$A$8:$G$540,6,FALSE)</f>
        <v>2183333 - 1635</v>
      </c>
      <c r="E244" s="385" t="str">
        <f>+VLOOKUP($A244,[2]DISTRIBUCIÓN!$A$8:$G$540,7,FALSE)</f>
        <v>emma.ticonipa@economiayfinanzas.gob.bo</v>
      </c>
    </row>
    <row r="245" spans="1:5">
      <c r="A245" s="285">
        <v>1224</v>
      </c>
      <c r="B245" s="286" t="s">
        <v>251</v>
      </c>
      <c r="C245" s="385" t="str">
        <f>+VLOOKUP($A245,[2]DISTRIBUCIÓN!$A$8:$G$540,5,FALSE)</f>
        <v>Emma Ticonipa</v>
      </c>
      <c r="D245" s="385" t="str">
        <f>+VLOOKUP($A245,[2]DISTRIBUCIÓN!$A$8:$G$540,6,FALSE)</f>
        <v>2183333 - 1635</v>
      </c>
      <c r="E245" s="385" t="str">
        <f>+VLOOKUP($A245,[2]DISTRIBUCIÓN!$A$8:$G$540,7,FALSE)</f>
        <v>emma.ticonipa@economiayfinanzas.gob.bo</v>
      </c>
    </row>
    <row r="246" spans="1:5">
      <c r="A246" s="285">
        <v>1225</v>
      </c>
      <c r="B246" s="286" t="s">
        <v>252</v>
      </c>
      <c r="C246" s="385" t="str">
        <f>+VLOOKUP($A246,[2]DISTRIBUCIÓN!$A$8:$G$540,5,FALSE)</f>
        <v>Emma Ticonipa</v>
      </c>
      <c r="D246" s="385" t="str">
        <f>+VLOOKUP($A246,[2]DISTRIBUCIÓN!$A$8:$G$540,6,FALSE)</f>
        <v>2183333 - 1635</v>
      </c>
      <c r="E246" s="385" t="str">
        <f>+VLOOKUP($A246,[2]DISTRIBUCIÓN!$A$8:$G$540,7,FALSE)</f>
        <v>emma.ticonipa@economiayfinanzas.gob.bo</v>
      </c>
    </row>
    <row r="247" spans="1:5">
      <c r="A247" s="285">
        <v>1226</v>
      </c>
      <c r="B247" s="286" t="s">
        <v>253</v>
      </c>
      <c r="C247" s="385" t="str">
        <f>+VLOOKUP($A247,[2]DISTRIBUCIÓN!$A$8:$G$540,5,FALSE)</f>
        <v>Emma Ticonipa</v>
      </c>
      <c r="D247" s="385" t="str">
        <f>+VLOOKUP($A247,[2]DISTRIBUCIÓN!$A$8:$G$540,6,FALSE)</f>
        <v>2183333 - 1635</v>
      </c>
      <c r="E247" s="385" t="str">
        <f>+VLOOKUP($A247,[2]DISTRIBUCIÓN!$A$8:$G$540,7,FALSE)</f>
        <v>emma.ticonipa@economiayfinanzas.gob.bo</v>
      </c>
    </row>
    <row r="248" spans="1:5">
      <c r="A248" s="285">
        <v>1227</v>
      </c>
      <c r="B248" s="286" t="s">
        <v>254</v>
      </c>
      <c r="C248" s="385" t="str">
        <f>+VLOOKUP($A248,[2]DISTRIBUCIÓN!$A$8:$G$540,5,FALSE)</f>
        <v>Emma Ticonipa</v>
      </c>
      <c r="D248" s="385" t="str">
        <f>+VLOOKUP($A248,[2]DISTRIBUCIÓN!$A$8:$G$540,6,FALSE)</f>
        <v>2183333 - 1635</v>
      </c>
      <c r="E248" s="385" t="str">
        <f>+VLOOKUP($A248,[2]DISTRIBUCIÓN!$A$8:$G$540,7,FALSE)</f>
        <v>emma.ticonipa@economiayfinanzas.gob.bo</v>
      </c>
    </row>
    <row r="249" spans="1:5">
      <c r="A249" s="285">
        <v>1228</v>
      </c>
      <c r="B249" s="286" t="s">
        <v>255</v>
      </c>
      <c r="C249" s="385" t="str">
        <f>+VLOOKUP($A249,[2]DISTRIBUCIÓN!$A$8:$G$540,5,FALSE)</f>
        <v>Emma Ticonipa</v>
      </c>
      <c r="D249" s="385" t="str">
        <f>+VLOOKUP($A249,[2]DISTRIBUCIÓN!$A$8:$G$540,6,FALSE)</f>
        <v>2183333 - 1635</v>
      </c>
      <c r="E249" s="385" t="str">
        <f>+VLOOKUP($A249,[2]DISTRIBUCIÓN!$A$8:$G$540,7,FALSE)</f>
        <v>emma.ticonipa@economiayfinanzas.gob.bo</v>
      </c>
    </row>
    <row r="250" spans="1:5">
      <c r="A250" s="285">
        <v>1229</v>
      </c>
      <c r="B250" s="286" t="s">
        <v>256</v>
      </c>
      <c r="C250" s="385" t="str">
        <f>+VLOOKUP($A250,[2]DISTRIBUCIÓN!$A$8:$G$540,5,FALSE)</f>
        <v>Emma Ticonipa</v>
      </c>
      <c r="D250" s="385" t="str">
        <f>+VLOOKUP($A250,[2]DISTRIBUCIÓN!$A$8:$G$540,6,FALSE)</f>
        <v>2183333 - 1635</v>
      </c>
      <c r="E250" s="385" t="str">
        <f>+VLOOKUP($A250,[2]DISTRIBUCIÓN!$A$8:$G$540,7,FALSE)</f>
        <v>emma.ticonipa@economiayfinanzas.gob.bo</v>
      </c>
    </row>
    <row r="251" spans="1:5">
      <c r="A251" s="285">
        <v>1230</v>
      </c>
      <c r="B251" s="286" t="s">
        <v>257</v>
      </c>
      <c r="C251" s="385" t="str">
        <f>+VLOOKUP($A251,[2]DISTRIBUCIÓN!$A$8:$G$540,5,FALSE)</f>
        <v>Emma Ticonipa</v>
      </c>
      <c r="D251" s="385" t="str">
        <f>+VLOOKUP($A251,[2]DISTRIBUCIÓN!$A$8:$G$540,6,FALSE)</f>
        <v>2183333 - 1635</v>
      </c>
      <c r="E251" s="385" t="str">
        <f>+VLOOKUP($A251,[2]DISTRIBUCIÓN!$A$8:$G$540,7,FALSE)</f>
        <v>emma.ticonipa@economiayfinanzas.gob.bo</v>
      </c>
    </row>
    <row r="252" spans="1:5">
      <c r="A252" s="285">
        <v>1231</v>
      </c>
      <c r="B252" s="286" t="s">
        <v>258</v>
      </c>
      <c r="C252" s="385" t="str">
        <f>+VLOOKUP($A252,[2]DISTRIBUCIÓN!$A$8:$G$540,5,FALSE)</f>
        <v>Emma Ticonipa</v>
      </c>
      <c r="D252" s="385" t="str">
        <f>+VLOOKUP($A252,[2]DISTRIBUCIÓN!$A$8:$G$540,6,FALSE)</f>
        <v>2183333 - 1635</v>
      </c>
      <c r="E252" s="385" t="str">
        <f>+VLOOKUP($A252,[2]DISTRIBUCIÓN!$A$8:$G$540,7,FALSE)</f>
        <v>emma.ticonipa@economiayfinanzas.gob.bo</v>
      </c>
    </row>
    <row r="253" spans="1:5">
      <c r="A253" s="285">
        <v>1232</v>
      </c>
      <c r="B253" s="286" t="s">
        <v>259</v>
      </c>
      <c r="C253" s="385" t="str">
        <f>+VLOOKUP($A253,[2]DISTRIBUCIÓN!$A$8:$G$540,5,FALSE)</f>
        <v>Emma Ticonipa</v>
      </c>
      <c r="D253" s="385" t="str">
        <f>+VLOOKUP($A253,[2]DISTRIBUCIÓN!$A$8:$G$540,6,FALSE)</f>
        <v>2183333 - 1635</v>
      </c>
      <c r="E253" s="385" t="str">
        <f>+VLOOKUP($A253,[2]DISTRIBUCIÓN!$A$8:$G$540,7,FALSE)</f>
        <v>emma.ticonipa@economiayfinanzas.gob.bo</v>
      </c>
    </row>
    <row r="254" spans="1:5">
      <c r="A254" s="285">
        <v>1233</v>
      </c>
      <c r="B254" s="286" t="s">
        <v>260</v>
      </c>
      <c r="C254" s="385" t="str">
        <f>+VLOOKUP($A254,[2]DISTRIBUCIÓN!$A$8:$G$540,5,FALSE)</f>
        <v>Emma Ticonipa</v>
      </c>
      <c r="D254" s="385" t="str">
        <f>+VLOOKUP($A254,[2]DISTRIBUCIÓN!$A$8:$G$540,6,FALSE)</f>
        <v>2183333 - 1635</v>
      </c>
      <c r="E254" s="385" t="str">
        <f>+VLOOKUP($A254,[2]DISTRIBUCIÓN!$A$8:$G$540,7,FALSE)</f>
        <v>emma.ticonipa@economiayfinanzas.gob.bo</v>
      </c>
    </row>
    <row r="255" spans="1:5">
      <c r="A255" s="285">
        <v>1234</v>
      </c>
      <c r="B255" s="286" t="s">
        <v>261</v>
      </c>
      <c r="C255" s="385" t="str">
        <f>+VLOOKUP($A255,[2]DISTRIBUCIÓN!$A$8:$G$540,5,FALSE)</f>
        <v>Emma Ticonipa</v>
      </c>
      <c r="D255" s="385" t="str">
        <f>+VLOOKUP($A255,[2]DISTRIBUCIÓN!$A$8:$G$540,6,FALSE)</f>
        <v>2183333 - 1635</v>
      </c>
      <c r="E255" s="385" t="str">
        <f>+VLOOKUP($A255,[2]DISTRIBUCIÓN!$A$8:$G$540,7,FALSE)</f>
        <v>emma.ticonipa@economiayfinanzas.gob.bo</v>
      </c>
    </row>
    <row r="256" spans="1:5">
      <c r="A256" s="285">
        <v>1235</v>
      </c>
      <c r="B256" s="286" t="s">
        <v>262</v>
      </c>
      <c r="C256" s="385" t="str">
        <f>+VLOOKUP($A256,[2]DISTRIBUCIÓN!$A$8:$G$540,5,FALSE)</f>
        <v>Emma Ticonipa</v>
      </c>
      <c r="D256" s="385" t="str">
        <f>+VLOOKUP($A256,[2]DISTRIBUCIÓN!$A$8:$G$540,6,FALSE)</f>
        <v>2183333 - 1635</v>
      </c>
      <c r="E256" s="385" t="str">
        <f>+VLOOKUP($A256,[2]DISTRIBUCIÓN!$A$8:$G$540,7,FALSE)</f>
        <v>emma.ticonipa@economiayfinanzas.gob.bo</v>
      </c>
    </row>
    <row r="257" spans="1:5">
      <c r="A257" s="285">
        <v>1236</v>
      </c>
      <c r="B257" s="286" t="s">
        <v>263</v>
      </c>
      <c r="C257" s="385" t="str">
        <f>+VLOOKUP($A257,[2]DISTRIBUCIÓN!$A$8:$G$540,5,FALSE)</f>
        <v>Emma Ticonipa</v>
      </c>
      <c r="D257" s="385" t="str">
        <f>+VLOOKUP($A257,[2]DISTRIBUCIÓN!$A$8:$G$540,6,FALSE)</f>
        <v>2183333 - 1635</v>
      </c>
      <c r="E257" s="385" t="str">
        <f>+VLOOKUP($A257,[2]DISTRIBUCIÓN!$A$8:$G$540,7,FALSE)</f>
        <v>emma.ticonipa@economiayfinanzas.gob.bo</v>
      </c>
    </row>
    <row r="258" spans="1:5">
      <c r="A258" s="285">
        <v>1237</v>
      </c>
      <c r="B258" s="286" t="s">
        <v>264</v>
      </c>
      <c r="C258" s="385" t="str">
        <f>+VLOOKUP($A258,[2]DISTRIBUCIÓN!$A$8:$G$540,5,FALSE)</f>
        <v>Emma Ticonipa</v>
      </c>
      <c r="D258" s="385" t="str">
        <f>+VLOOKUP($A258,[2]DISTRIBUCIÓN!$A$8:$G$540,6,FALSE)</f>
        <v>2183333 - 1635</v>
      </c>
      <c r="E258" s="385" t="str">
        <f>+VLOOKUP($A258,[2]DISTRIBUCIÓN!$A$8:$G$540,7,FALSE)</f>
        <v>emma.ticonipa@economiayfinanzas.gob.bo</v>
      </c>
    </row>
    <row r="259" spans="1:5">
      <c r="A259" s="285">
        <v>1238</v>
      </c>
      <c r="B259" s="286" t="s">
        <v>265</v>
      </c>
      <c r="C259" s="385" t="str">
        <f>+VLOOKUP($A259,[2]DISTRIBUCIÓN!$A$8:$G$540,5,FALSE)</f>
        <v>Emma Ticonipa</v>
      </c>
      <c r="D259" s="385" t="str">
        <f>+VLOOKUP($A259,[2]DISTRIBUCIÓN!$A$8:$G$540,6,FALSE)</f>
        <v>2183333 - 1635</v>
      </c>
      <c r="E259" s="385" t="str">
        <f>+VLOOKUP($A259,[2]DISTRIBUCIÓN!$A$8:$G$540,7,FALSE)</f>
        <v>emma.ticonipa@economiayfinanzas.gob.bo</v>
      </c>
    </row>
    <row r="260" spans="1:5">
      <c r="A260" s="285">
        <v>1239</v>
      </c>
      <c r="B260" s="286" t="s">
        <v>266</v>
      </c>
      <c r="C260" s="385" t="str">
        <f>+VLOOKUP($A260,[2]DISTRIBUCIÓN!$A$8:$G$540,5,FALSE)</f>
        <v>Emma Ticonipa</v>
      </c>
      <c r="D260" s="385" t="str">
        <f>+VLOOKUP($A260,[2]DISTRIBUCIÓN!$A$8:$G$540,6,FALSE)</f>
        <v>2183333 - 1635</v>
      </c>
      <c r="E260" s="385" t="str">
        <f>+VLOOKUP($A260,[2]DISTRIBUCIÓN!$A$8:$G$540,7,FALSE)</f>
        <v>emma.ticonipa@economiayfinanzas.gob.bo</v>
      </c>
    </row>
    <row r="261" spans="1:5">
      <c r="A261" s="285">
        <v>1240</v>
      </c>
      <c r="B261" s="286" t="s">
        <v>267</v>
      </c>
      <c r="C261" s="385" t="str">
        <f>+VLOOKUP($A261,[2]DISTRIBUCIÓN!$A$8:$G$540,5,FALSE)</f>
        <v>Emma Ticonipa</v>
      </c>
      <c r="D261" s="385" t="str">
        <f>+VLOOKUP($A261,[2]DISTRIBUCIÓN!$A$8:$G$540,6,FALSE)</f>
        <v>2183333 - 1635</v>
      </c>
      <c r="E261" s="385" t="str">
        <f>+VLOOKUP($A261,[2]DISTRIBUCIÓN!$A$8:$G$540,7,FALSE)</f>
        <v>emma.ticonipa@economiayfinanzas.gob.bo</v>
      </c>
    </row>
    <row r="262" spans="1:5">
      <c r="A262" s="285">
        <v>1241</v>
      </c>
      <c r="B262" s="286" t="s">
        <v>268</v>
      </c>
      <c r="C262" s="385" t="str">
        <f>+VLOOKUP($A262,[2]DISTRIBUCIÓN!$A$8:$G$540,5,FALSE)</f>
        <v>Emma Ticonipa</v>
      </c>
      <c r="D262" s="385" t="str">
        <f>+VLOOKUP($A262,[2]DISTRIBUCIÓN!$A$8:$G$540,6,FALSE)</f>
        <v>2183333 - 1635</v>
      </c>
      <c r="E262" s="385" t="str">
        <f>+VLOOKUP($A262,[2]DISTRIBUCIÓN!$A$8:$G$540,7,FALSE)</f>
        <v>emma.ticonipa@economiayfinanzas.gob.bo</v>
      </c>
    </row>
    <row r="263" spans="1:5">
      <c r="A263" s="285">
        <v>1242</v>
      </c>
      <c r="B263" s="286" t="s">
        <v>269</v>
      </c>
      <c r="C263" s="385" t="str">
        <f>+VLOOKUP($A263,[2]DISTRIBUCIÓN!$A$8:$G$540,5,FALSE)</f>
        <v>Emma Ticonipa</v>
      </c>
      <c r="D263" s="385" t="str">
        <f>+VLOOKUP($A263,[2]DISTRIBUCIÓN!$A$8:$G$540,6,FALSE)</f>
        <v>2183333 - 1635</v>
      </c>
      <c r="E263" s="385" t="str">
        <f>+VLOOKUP($A263,[2]DISTRIBUCIÓN!$A$8:$G$540,7,FALSE)</f>
        <v>emma.ticonipa@economiayfinanzas.gob.bo</v>
      </c>
    </row>
    <row r="264" spans="1:5">
      <c r="A264" s="285">
        <v>1243</v>
      </c>
      <c r="B264" s="286" t="s">
        <v>270</v>
      </c>
      <c r="C264" s="385" t="str">
        <f>+VLOOKUP($A264,[2]DISTRIBUCIÓN!$A$8:$G$540,5,FALSE)</f>
        <v>Emma Ticonipa</v>
      </c>
      <c r="D264" s="385" t="str">
        <f>+VLOOKUP($A264,[2]DISTRIBUCIÓN!$A$8:$G$540,6,FALSE)</f>
        <v>2183333 - 1635</v>
      </c>
      <c r="E264" s="385" t="str">
        <f>+VLOOKUP($A264,[2]DISTRIBUCIÓN!$A$8:$G$540,7,FALSE)</f>
        <v>emma.ticonipa@economiayfinanzas.gob.bo</v>
      </c>
    </row>
    <row r="265" spans="1:5">
      <c r="A265" s="285">
        <v>1244</v>
      </c>
      <c r="B265" s="286" t="s">
        <v>271</v>
      </c>
      <c r="C265" s="385" t="str">
        <f>+VLOOKUP($A265,[2]DISTRIBUCIÓN!$A$8:$G$540,5,FALSE)</f>
        <v>Emma Ticonipa</v>
      </c>
      <c r="D265" s="385" t="str">
        <f>+VLOOKUP($A265,[2]DISTRIBUCIÓN!$A$8:$G$540,6,FALSE)</f>
        <v>2183333 - 1635</v>
      </c>
      <c r="E265" s="385" t="str">
        <f>+VLOOKUP($A265,[2]DISTRIBUCIÓN!$A$8:$G$540,7,FALSE)</f>
        <v>emma.ticonipa@economiayfinanzas.gob.bo</v>
      </c>
    </row>
    <row r="266" spans="1:5">
      <c r="A266" s="285">
        <v>1245</v>
      </c>
      <c r="B266" s="286" t="s">
        <v>272</v>
      </c>
      <c r="C266" s="385" t="str">
        <f>+VLOOKUP($A266,[2]DISTRIBUCIÓN!$A$8:$G$540,5,FALSE)</f>
        <v>Emma Ticonipa</v>
      </c>
      <c r="D266" s="385" t="str">
        <f>+VLOOKUP($A266,[2]DISTRIBUCIÓN!$A$8:$G$540,6,FALSE)</f>
        <v>2183333 - 1635</v>
      </c>
      <c r="E266" s="385" t="str">
        <f>+VLOOKUP($A266,[2]DISTRIBUCIÓN!$A$8:$G$540,7,FALSE)</f>
        <v>emma.ticonipa@economiayfinanzas.gob.bo</v>
      </c>
    </row>
    <row r="267" spans="1:5">
      <c r="A267" s="285">
        <v>1246</v>
      </c>
      <c r="B267" s="286" t="s">
        <v>273</v>
      </c>
      <c r="C267" s="385" t="str">
        <f>+VLOOKUP($A267,[2]DISTRIBUCIÓN!$A$8:$G$540,5,FALSE)</f>
        <v>Emma Ticonipa</v>
      </c>
      <c r="D267" s="385" t="str">
        <f>+VLOOKUP($A267,[2]DISTRIBUCIÓN!$A$8:$G$540,6,FALSE)</f>
        <v>2183333 - 1635</v>
      </c>
      <c r="E267" s="385" t="str">
        <f>+VLOOKUP($A267,[2]DISTRIBUCIÓN!$A$8:$G$540,7,FALSE)</f>
        <v>emma.ticonipa@economiayfinanzas.gob.bo</v>
      </c>
    </row>
    <row r="268" spans="1:5">
      <c r="A268" s="285">
        <v>1247</v>
      </c>
      <c r="B268" s="286" t="s">
        <v>274</v>
      </c>
      <c r="C268" s="385" t="str">
        <f>+VLOOKUP($A268,[2]DISTRIBUCIÓN!$A$8:$G$540,5,FALSE)</f>
        <v>Emma Ticonipa</v>
      </c>
      <c r="D268" s="385" t="str">
        <f>+VLOOKUP($A268,[2]DISTRIBUCIÓN!$A$8:$G$540,6,FALSE)</f>
        <v>2183333 - 1635</v>
      </c>
      <c r="E268" s="385" t="str">
        <f>+VLOOKUP($A268,[2]DISTRIBUCIÓN!$A$8:$G$540,7,FALSE)</f>
        <v>emma.ticonipa@economiayfinanzas.gob.bo</v>
      </c>
    </row>
    <row r="269" spans="1:5">
      <c r="A269" s="285">
        <v>1248</v>
      </c>
      <c r="B269" s="286" t="s">
        <v>275</v>
      </c>
      <c r="C269" s="385" t="str">
        <f>+VLOOKUP($A269,[2]DISTRIBUCIÓN!$A$8:$G$540,5,FALSE)</f>
        <v>Emma Ticonipa</v>
      </c>
      <c r="D269" s="385" t="str">
        <f>+VLOOKUP($A269,[2]DISTRIBUCIÓN!$A$8:$G$540,6,FALSE)</f>
        <v>2183333 - 1635</v>
      </c>
      <c r="E269" s="385" t="str">
        <f>+VLOOKUP($A269,[2]DISTRIBUCIÓN!$A$8:$G$540,7,FALSE)</f>
        <v>emma.ticonipa@economiayfinanzas.gob.bo</v>
      </c>
    </row>
    <row r="270" spans="1:5">
      <c r="A270" s="285">
        <v>1249</v>
      </c>
      <c r="B270" s="286" t="s">
        <v>276</v>
      </c>
      <c r="C270" s="385" t="str">
        <f>+VLOOKUP($A270,[2]DISTRIBUCIÓN!$A$8:$G$540,5,FALSE)</f>
        <v>Emma Ticonipa</v>
      </c>
      <c r="D270" s="385" t="str">
        <f>+VLOOKUP($A270,[2]DISTRIBUCIÓN!$A$8:$G$540,6,FALSE)</f>
        <v>2183333 - 1635</v>
      </c>
      <c r="E270" s="385" t="str">
        <f>+VLOOKUP($A270,[2]DISTRIBUCIÓN!$A$8:$G$540,7,FALSE)</f>
        <v>emma.ticonipa@economiayfinanzas.gob.bo</v>
      </c>
    </row>
    <row r="271" spans="1:5">
      <c r="A271" s="285">
        <v>1250</v>
      </c>
      <c r="B271" s="286" t="s">
        <v>277</v>
      </c>
      <c r="C271" s="385" t="str">
        <f>+VLOOKUP($A271,[2]DISTRIBUCIÓN!$A$8:$G$540,5,FALSE)</f>
        <v>Emma Ticonipa</v>
      </c>
      <c r="D271" s="385" t="str">
        <f>+VLOOKUP($A271,[2]DISTRIBUCIÓN!$A$8:$G$540,6,FALSE)</f>
        <v>2183333 - 1635</v>
      </c>
      <c r="E271" s="385" t="str">
        <f>+VLOOKUP($A271,[2]DISTRIBUCIÓN!$A$8:$G$540,7,FALSE)</f>
        <v>emma.ticonipa@economiayfinanzas.gob.bo</v>
      </c>
    </row>
    <row r="272" spans="1:5">
      <c r="A272" s="285">
        <v>1251</v>
      </c>
      <c r="B272" s="286" t="s">
        <v>278</v>
      </c>
      <c r="C272" s="385" t="str">
        <f>+VLOOKUP($A272,[2]DISTRIBUCIÓN!$A$8:$G$540,5,FALSE)</f>
        <v>Emma Ticonipa</v>
      </c>
      <c r="D272" s="385" t="str">
        <f>+VLOOKUP($A272,[2]DISTRIBUCIÓN!$A$8:$G$540,6,FALSE)</f>
        <v>2183333 - 1635</v>
      </c>
      <c r="E272" s="385" t="str">
        <f>+VLOOKUP($A272,[2]DISTRIBUCIÓN!$A$8:$G$540,7,FALSE)</f>
        <v>emma.ticonipa@economiayfinanzas.gob.bo</v>
      </c>
    </row>
    <row r="273" spans="1:5">
      <c r="A273" s="285">
        <v>1252</v>
      </c>
      <c r="B273" s="286" t="s">
        <v>279</v>
      </c>
      <c r="C273" s="385" t="str">
        <f>+VLOOKUP($A273,[2]DISTRIBUCIÓN!$A$8:$G$540,5,FALSE)</f>
        <v>Emma Ticonipa</v>
      </c>
      <c r="D273" s="385" t="str">
        <f>+VLOOKUP($A273,[2]DISTRIBUCIÓN!$A$8:$G$540,6,FALSE)</f>
        <v>2183333 - 1635</v>
      </c>
      <c r="E273" s="385" t="str">
        <f>+VLOOKUP($A273,[2]DISTRIBUCIÓN!$A$8:$G$540,7,FALSE)</f>
        <v>emma.ticonipa@economiayfinanzas.gob.bo</v>
      </c>
    </row>
    <row r="274" spans="1:5">
      <c r="A274" s="285">
        <v>1253</v>
      </c>
      <c r="B274" s="286" t="s">
        <v>280</v>
      </c>
      <c r="C274" s="385" t="str">
        <f>+VLOOKUP($A274,[2]DISTRIBUCIÓN!$A$8:$G$540,5,FALSE)</f>
        <v>Emma Ticonipa</v>
      </c>
      <c r="D274" s="385" t="str">
        <f>+VLOOKUP($A274,[2]DISTRIBUCIÓN!$A$8:$G$540,6,FALSE)</f>
        <v>2183333 - 1635</v>
      </c>
      <c r="E274" s="385" t="str">
        <f>+VLOOKUP($A274,[2]DISTRIBUCIÓN!$A$8:$G$540,7,FALSE)</f>
        <v>emma.ticonipa@economiayfinanzas.gob.bo</v>
      </c>
    </row>
    <row r="275" spans="1:5">
      <c r="A275" s="285">
        <v>1254</v>
      </c>
      <c r="B275" s="286" t="s">
        <v>281</v>
      </c>
      <c r="C275" s="385" t="str">
        <f>+VLOOKUP($A275,[2]DISTRIBUCIÓN!$A$8:$G$540,5,FALSE)</f>
        <v>Emma Ticonipa</v>
      </c>
      <c r="D275" s="385" t="str">
        <f>+VLOOKUP($A275,[2]DISTRIBUCIÓN!$A$8:$G$540,6,FALSE)</f>
        <v>2183333 - 1635</v>
      </c>
      <c r="E275" s="385" t="str">
        <f>+VLOOKUP($A275,[2]DISTRIBUCIÓN!$A$8:$G$540,7,FALSE)</f>
        <v>emma.ticonipa@economiayfinanzas.gob.bo</v>
      </c>
    </row>
    <row r="276" spans="1:5">
      <c r="A276" s="285">
        <v>1255</v>
      </c>
      <c r="B276" s="286" t="s">
        <v>282</v>
      </c>
      <c r="C276" s="385" t="str">
        <f>+VLOOKUP($A276,[2]DISTRIBUCIÓN!$A$8:$G$540,5,FALSE)</f>
        <v>Emma Ticonipa</v>
      </c>
      <c r="D276" s="385" t="str">
        <f>+VLOOKUP($A276,[2]DISTRIBUCIÓN!$A$8:$G$540,6,FALSE)</f>
        <v>2183333 - 1635</v>
      </c>
      <c r="E276" s="385" t="str">
        <f>+VLOOKUP($A276,[2]DISTRIBUCIÓN!$A$8:$G$540,7,FALSE)</f>
        <v>emma.ticonipa@economiayfinanzas.gob.bo</v>
      </c>
    </row>
    <row r="277" spans="1:5">
      <c r="A277" s="285">
        <v>1256</v>
      </c>
      <c r="B277" s="286" t="s">
        <v>283</v>
      </c>
      <c r="C277" s="385" t="str">
        <f>+VLOOKUP($A277,[2]DISTRIBUCIÓN!$A$8:$G$540,5,FALSE)</f>
        <v>Emma Ticonipa</v>
      </c>
      <c r="D277" s="385" t="str">
        <f>+VLOOKUP($A277,[2]DISTRIBUCIÓN!$A$8:$G$540,6,FALSE)</f>
        <v>2183333 - 1635</v>
      </c>
      <c r="E277" s="385" t="str">
        <f>+VLOOKUP($A277,[2]DISTRIBUCIÓN!$A$8:$G$540,7,FALSE)</f>
        <v>emma.ticonipa@economiayfinanzas.gob.bo</v>
      </c>
    </row>
    <row r="278" spans="1:5">
      <c r="A278" s="285">
        <v>1257</v>
      </c>
      <c r="B278" s="286" t="s">
        <v>284</v>
      </c>
      <c r="C278" s="385" t="str">
        <f>+VLOOKUP($A278,[2]DISTRIBUCIÓN!$A$8:$G$540,5,FALSE)</f>
        <v>Emma Ticonipa</v>
      </c>
      <c r="D278" s="385" t="str">
        <f>+VLOOKUP($A278,[2]DISTRIBUCIÓN!$A$8:$G$540,6,FALSE)</f>
        <v>2183333 - 1635</v>
      </c>
      <c r="E278" s="385" t="str">
        <f>+VLOOKUP($A278,[2]DISTRIBUCIÓN!$A$8:$G$540,7,FALSE)</f>
        <v>emma.ticonipa@economiayfinanzas.gob.bo</v>
      </c>
    </row>
    <row r="279" spans="1:5">
      <c r="A279" s="285">
        <v>1258</v>
      </c>
      <c r="B279" s="286" t="s">
        <v>285</v>
      </c>
      <c r="C279" s="385" t="str">
        <f>+VLOOKUP($A279,[2]DISTRIBUCIÓN!$A$8:$G$540,5,FALSE)</f>
        <v>Emma Ticonipa</v>
      </c>
      <c r="D279" s="385" t="str">
        <f>+VLOOKUP($A279,[2]DISTRIBUCIÓN!$A$8:$G$540,6,FALSE)</f>
        <v>2183333 - 1635</v>
      </c>
      <c r="E279" s="385" t="str">
        <f>+VLOOKUP($A279,[2]DISTRIBUCIÓN!$A$8:$G$540,7,FALSE)</f>
        <v>emma.ticonipa@economiayfinanzas.gob.bo</v>
      </c>
    </row>
    <row r="280" spans="1:5">
      <c r="A280" s="285">
        <v>1259</v>
      </c>
      <c r="B280" s="286" t="s">
        <v>286</v>
      </c>
      <c r="C280" s="385" t="str">
        <f>+VLOOKUP($A280,[2]DISTRIBUCIÓN!$A$8:$G$540,5,FALSE)</f>
        <v>Emma Ticonipa</v>
      </c>
      <c r="D280" s="385" t="str">
        <f>+VLOOKUP($A280,[2]DISTRIBUCIÓN!$A$8:$G$540,6,FALSE)</f>
        <v>2183333 - 1635</v>
      </c>
      <c r="E280" s="385" t="str">
        <f>+VLOOKUP($A280,[2]DISTRIBUCIÓN!$A$8:$G$540,7,FALSE)</f>
        <v>emma.ticonipa@economiayfinanzas.gob.bo</v>
      </c>
    </row>
    <row r="281" spans="1:5">
      <c r="A281" s="285">
        <v>1260</v>
      </c>
      <c r="B281" s="286" t="s">
        <v>287</v>
      </c>
      <c r="C281" s="385" t="str">
        <f>+VLOOKUP($A281,[2]DISTRIBUCIÓN!$A$8:$G$540,5,FALSE)</f>
        <v>Emma Ticonipa</v>
      </c>
      <c r="D281" s="385" t="str">
        <f>+VLOOKUP($A281,[2]DISTRIBUCIÓN!$A$8:$G$540,6,FALSE)</f>
        <v>2183333 - 1635</v>
      </c>
      <c r="E281" s="385" t="str">
        <f>+VLOOKUP($A281,[2]DISTRIBUCIÓN!$A$8:$G$540,7,FALSE)</f>
        <v>emma.ticonipa@economiayfinanzas.gob.bo</v>
      </c>
    </row>
    <row r="282" spans="1:5">
      <c r="A282" s="285">
        <v>1261</v>
      </c>
      <c r="B282" s="286" t="s">
        <v>288</v>
      </c>
      <c r="C282" s="385" t="str">
        <f>+VLOOKUP($A282,[2]DISTRIBUCIÓN!$A$8:$G$540,5,FALSE)</f>
        <v>Emma Ticonipa</v>
      </c>
      <c r="D282" s="385" t="str">
        <f>+VLOOKUP($A282,[2]DISTRIBUCIÓN!$A$8:$G$540,6,FALSE)</f>
        <v>2183333 - 1635</v>
      </c>
      <c r="E282" s="385" t="str">
        <f>+VLOOKUP($A282,[2]DISTRIBUCIÓN!$A$8:$G$540,7,FALSE)</f>
        <v>emma.ticonipa@economiayfinanzas.gob.bo</v>
      </c>
    </row>
    <row r="283" spans="1:5">
      <c r="A283" s="285">
        <v>1262</v>
      </c>
      <c r="B283" s="286" t="s">
        <v>289</v>
      </c>
      <c r="C283" s="385" t="str">
        <f>+VLOOKUP($A283,[2]DISTRIBUCIÓN!$A$8:$G$540,5,FALSE)</f>
        <v>Emma Ticonipa</v>
      </c>
      <c r="D283" s="385" t="str">
        <f>+VLOOKUP($A283,[2]DISTRIBUCIÓN!$A$8:$G$540,6,FALSE)</f>
        <v>2183333 - 1635</v>
      </c>
      <c r="E283" s="385" t="str">
        <f>+VLOOKUP($A283,[2]DISTRIBUCIÓN!$A$8:$G$540,7,FALSE)</f>
        <v>emma.ticonipa@economiayfinanzas.gob.bo</v>
      </c>
    </row>
    <row r="284" spans="1:5">
      <c r="A284" s="285">
        <v>1263</v>
      </c>
      <c r="B284" s="286" t="s">
        <v>290</v>
      </c>
      <c r="C284" s="385" t="str">
        <f>+VLOOKUP($A284,[2]DISTRIBUCIÓN!$A$8:$G$540,5,FALSE)</f>
        <v>Emma Ticonipa</v>
      </c>
      <c r="D284" s="385" t="str">
        <f>+VLOOKUP($A284,[2]DISTRIBUCIÓN!$A$8:$G$540,6,FALSE)</f>
        <v>2183333 - 1635</v>
      </c>
      <c r="E284" s="385" t="str">
        <f>+VLOOKUP($A284,[2]DISTRIBUCIÓN!$A$8:$G$540,7,FALSE)</f>
        <v>emma.ticonipa@economiayfinanzas.gob.bo</v>
      </c>
    </row>
    <row r="285" spans="1:5">
      <c r="A285" s="285">
        <v>1264</v>
      </c>
      <c r="B285" s="286" t="s">
        <v>291</v>
      </c>
      <c r="C285" s="385" t="str">
        <f>+VLOOKUP($A285,[2]DISTRIBUCIÓN!$A$8:$G$540,5,FALSE)</f>
        <v>Emma Ticonipa</v>
      </c>
      <c r="D285" s="385" t="str">
        <f>+VLOOKUP($A285,[2]DISTRIBUCIÓN!$A$8:$G$540,6,FALSE)</f>
        <v>2183333 - 1635</v>
      </c>
      <c r="E285" s="385" t="str">
        <f>+VLOOKUP($A285,[2]DISTRIBUCIÓN!$A$8:$G$540,7,FALSE)</f>
        <v>emma.ticonipa@economiayfinanzas.gob.bo</v>
      </c>
    </row>
    <row r="286" spans="1:5">
      <c r="A286" s="285">
        <v>1265</v>
      </c>
      <c r="B286" s="286" t="s">
        <v>292</v>
      </c>
      <c r="C286" s="385" t="str">
        <f>+VLOOKUP($A286,[2]DISTRIBUCIÓN!$A$8:$G$540,5,FALSE)</f>
        <v>Emma Ticonipa</v>
      </c>
      <c r="D286" s="385" t="str">
        <f>+VLOOKUP($A286,[2]DISTRIBUCIÓN!$A$8:$G$540,6,FALSE)</f>
        <v>2183333 - 1635</v>
      </c>
      <c r="E286" s="385" t="str">
        <f>+VLOOKUP($A286,[2]DISTRIBUCIÓN!$A$8:$G$540,7,FALSE)</f>
        <v>emma.ticonipa@economiayfinanzas.gob.bo</v>
      </c>
    </row>
    <row r="287" spans="1:5">
      <c r="A287" s="285">
        <v>1266</v>
      </c>
      <c r="B287" s="286" t="s">
        <v>293</v>
      </c>
      <c r="C287" s="385" t="str">
        <f>+VLOOKUP($A287,[2]DISTRIBUCIÓN!$A$8:$G$540,5,FALSE)</f>
        <v>Emma Ticonipa</v>
      </c>
      <c r="D287" s="385" t="str">
        <f>+VLOOKUP($A287,[2]DISTRIBUCIÓN!$A$8:$G$540,6,FALSE)</f>
        <v>2183333 - 1635</v>
      </c>
      <c r="E287" s="385" t="str">
        <f>+VLOOKUP($A287,[2]DISTRIBUCIÓN!$A$8:$G$540,7,FALSE)</f>
        <v>emma.ticonipa@economiayfinanzas.gob.bo</v>
      </c>
    </row>
    <row r="288" spans="1:5">
      <c r="A288" s="285">
        <v>1267</v>
      </c>
      <c r="B288" s="286" t="s">
        <v>294</v>
      </c>
      <c r="C288" s="385" t="str">
        <f>+VLOOKUP($A288,[2]DISTRIBUCIÓN!$A$8:$G$540,5,FALSE)</f>
        <v>Emma Ticonipa</v>
      </c>
      <c r="D288" s="385" t="str">
        <f>+VLOOKUP($A288,[2]DISTRIBUCIÓN!$A$8:$G$540,6,FALSE)</f>
        <v>2183333 - 1635</v>
      </c>
      <c r="E288" s="385" t="str">
        <f>+VLOOKUP($A288,[2]DISTRIBUCIÓN!$A$8:$G$540,7,FALSE)</f>
        <v>emma.ticonipa@economiayfinanzas.gob.bo</v>
      </c>
    </row>
    <row r="289" spans="1:5">
      <c r="A289" s="285">
        <v>1268</v>
      </c>
      <c r="B289" s="286" t="s">
        <v>295</v>
      </c>
      <c r="C289" s="385" t="str">
        <f>+VLOOKUP($A289,[2]DISTRIBUCIÓN!$A$8:$G$540,5,FALSE)</f>
        <v>Emma Ticonipa</v>
      </c>
      <c r="D289" s="385" t="str">
        <f>+VLOOKUP($A289,[2]DISTRIBUCIÓN!$A$8:$G$540,6,FALSE)</f>
        <v>2183333 - 1635</v>
      </c>
      <c r="E289" s="385" t="str">
        <f>+VLOOKUP($A289,[2]DISTRIBUCIÓN!$A$8:$G$540,7,FALSE)</f>
        <v>emma.ticonipa@economiayfinanzas.gob.bo</v>
      </c>
    </row>
    <row r="290" spans="1:5">
      <c r="A290" s="285">
        <v>1269</v>
      </c>
      <c r="B290" s="286" t="s">
        <v>296</v>
      </c>
      <c r="C290" s="385" t="str">
        <f>+VLOOKUP($A290,[2]DISTRIBUCIÓN!$A$8:$G$540,5,FALSE)</f>
        <v>Emma Ticonipa</v>
      </c>
      <c r="D290" s="385" t="str">
        <f>+VLOOKUP($A290,[2]DISTRIBUCIÓN!$A$8:$G$540,6,FALSE)</f>
        <v>2183333 - 1635</v>
      </c>
      <c r="E290" s="385" t="str">
        <f>+VLOOKUP($A290,[2]DISTRIBUCIÓN!$A$8:$G$540,7,FALSE)</f>
        <v>emma.ticonipa@economiayfinanzas.gob.bo</v>
      </c>
    </row>
    <row r="291" spans="1:5">
      <c r="A291" s="285">
        <v>1270</v>
      </c>
      <c r="B291" s="286" t="s">
        <v>297</v>
      </c>
      <c r="C291" s="385" t="str">
        <f>+VLOOKUP($A291,[2]DISTRIBUCIÓN!$A$8:$G$540,5,FALSE)</f>
        <v>Emma Ticonipa</v>
      </c>
      <c r="D291" s="385" t="str">
        <f>+VLOOKUP($A291,[2]DISTRIBUCIÓN!$A$8:$G$540,6,FALSE)</f>
        <v>2183333 - 1635</v>
      </c>
      <c r="E291" s="385" t="str">
        <f>+VLOOKUP($A291,[2]DISTRIBUCIÓN!$A$8:$G$540,7,FALSE)</f>
        <v>emma.ticonipa@economiayfinanzas.gob.bo</v>
      </c>
    </row>
    <row r="292" spans="1:5">
      <c r="A292" s="285">
        <v>1271</v>
      </c>
      <c r="B292" s="286" t="s">
        <v>298</v>
      </c>
      <c r="C292" s="385" t="str">
        <f>+VLOOKUP($A292,[2]DISTRIBUCIÓN!$A$8:$G$540,5,FALSE)</f>
        <v>Emma Ticonipa</v>
      </c>
      <c r="D292" s="385" t="str">
        <f>+VLOOKUP($A292,[2]DISTRIBUCIÓN!$A$8:$G$540,6,FALSE)</f>
        <v>2183333 - 1635</v>
      </c>
      <c r="E292" s="385" t="str">
        <f>+VLOOKUP($A292,[2]DISTRIBUCIÓN!$A$8:$G$540,7,FALSE)</f>
        <v>emma.ticonipa@economiayfinanzas.gob.bo</v>
      </c>
    </row>
    <row r="293" spans="1:5">
      <c r="A293" s="285">
        <v>1272</v>
      </c>
      <c r="B293" s="286" t="s">
        <v>299</v>
      </c>
      <c r="C293" s="385" t="str">
        <f>+VLOOKUP($A293,[2]DISTRIBUCIÓN!$A$8:$G$540,5,FALSE)</f>
        <v>Emma Ticonipa</v>
      </c>
      <c r="D293" s="385" t="str">
        <f>+VLOOKUP($A293,[2]DISTRIBUCIÓN!$A$8:$G$540,6,FALSE)</f>
        <v>2183333 - 1635</v>
      </c>
      <c r="E293" s="385" t="str">
        <f>+VLOOKUP($A293,[2]DISTRIBUCIÓN!$A$8:$G$540,7,FALSE)</f>
        <v>emma.ticonipa@economiayfinanzas.gob.bo</v>
      </c>
    </row>
    <row r="294" spans="1:5">
      <c r="A294" s="285">
        <v>1273</v>
      </c>
      <c r="B294" s="286" t="s">
        <v>300</v>
      </c>
      <c r="C294" s="385" t="str">
        <f>+VLOOKUP($A294,[2]DISTRIBUCIÓN!$A$8:$G$540,5,FALSE)</f>
        <v>Emma Ticonipa</v>
      </c>
      <c r="D294" s="385" t="str">
        <f>+VLOOKUP($A294,[2]DISTRIBUCIÓN!$A$8:$G$540,6,FALSE)</f>
        <v>2183333 - 1635</v>
      </c>
      <c r="E294" s="385" t="str">
        <f>+VLOOKUP($A294,[2]DISTRIBUCIÓN!$A$8:$G$540,7,FALSE)</f>
        <v>emma.ticonipa@economiayfinanzas.gob.bo</v>
      </c>
    </row>
    <row r="295" spans="1:5">
      <c r="A295" s="285">
        <v>1274</v>
      </c>
      <c r="B295" s="286" t="s">
        <v>301</v>
      </c>
      <c r="C295" s="385" t="str">
        <f>+VLOOKUP($A295,[2]DISTRIBUCIÓN!$A$8:$G$540,5,FALSE)</f>
        <v>Emma Ticonipa</v>
      </c>
      <c r="D295" s="385" t="str">
        <f>+VLOOKUP($A295,[2]DISTRIBUCIÓN!$A$8:$G$540,6,FALSE)</f>
        <v>2183333 - 1635</v>
      </c>
      <c r="E295" s="385" t="str">
        <f>+VLOOKUP($A295,[2]DISTRIBUCIÓN!$A$8:$G$540,7,FALSE)</f>
        <v>emma.ticonipa@economiayfinanzas.gob.bo</v>
      </c>
    </row>
    <row r="296" spans="1:5">
      <c r="A296" s="285">
        <v>1275</v>
      </c>
      <c r="B296" s="286" t="s">
        <v>302</v>
      </c>
      <c r="C296" s="385" t="str">
        <f>+VLOOKUP($A296,[2]DISTRIBUCIÓN!$A$8:$G$540,5,FALSE)</f>
        <v>Emma Ticonipa</v>
      </c>
      <c r="D296" s="385" t="str">
        <f>+VLOOKUP($A296,[2]DISTRIBUCIÓN!$A$8:$G$540,6,FALSE)</f>
        <v>2183333 - 1635</v>
      </c>
      <c r="E296" s="385" t="str">
        <f>+VLOOKUP($A296,[2]DISTRIBUCIÓN!$A$8:$G$540,7,FALSE)</f>
        <v>emma.ticonipa@economiayfinanzas.gob.bo</v>
      </c>
    </row>
    <row r="297" spans="1:5">
      <c r="A297" s="285">
        <v>1276</v>
      </c>
      <c r="B297" s="286" t="s">
        <v>303</v>
      </c>
      <c r="C297" s="385" t="str">
        <f>+VLOOKUP($A297,[2]DISTRIBUCIÓN!$A$8:$G$540,5,FALSE)</f>
        <v>Emma Ticonipa</v>
      </c>
      <c r="D297" s="385" t="str">
        <f>+VLOOKUP($A297,[2]DISTRIBUCIÓN!$A$8:$G$540,6,FALSE)</f>
        <v>2183333 - 1635</v>
      </c>
      <c r="E297" s="385" t="str">
        <f>+VLOOKUP($A297,[2]DISTRIBUCIÓN!$A$8:$G$540,7,FALSE)</f>
        <v>emma.ticonipa@economiayfinanzas.gob.bo</v>
      </c>
    </row>
    <row r="298" spans="1:5">
      <c r="A298" s="285">
        <v>1277</v>
      </c>
      <c r="B298" s="286" t="s">
        <v>304</v>
      </c>
      <c r="C298" s="385" t="str">
        <f>+VLOOKUP($A298,[2]DISTRIBUCIÓN!$A$8:$G$540,5,FALSE)</f>
        <v>Emma Ticonipa</v>
      </c>
      <c r="D298" s="385" t="str">
        <f>+VLOOKUP($A298,[2]DISTRIBUCIÓN!$A$8:$G$540,6,FALSE)</f>
        <v>2183333 - 1635</v>
      </c>
      <c r="E298" s="385" t="str">
        <f>+VLOOKUP($A298,[2]DISTRIBUCIÓN!$A$8:$G$540,7,FALSE)</f>
        <v>emma.ticonipa@economiayfinanzas.gob.bo</v>
      </c>
    </row>
    <row r="299" spans="1:5">
      <c r="A299" s="285">
        <v>1278</v>
      </c>
      <c r="B299" s="286" t="s">
        <v>305</v>
      </c>
      <c r="C299" s="385" t="str">
        <f>+VLOOKUP($A299,[2]DISTRIBUCIÓN!$A$8:$G$540,5,FALSE)</f>
        <v>Emma Ticonipa</v>
      </c>
      <c r="D299" s="385" t="str">
        <f>+VLOOKUP($A299,[2]DISTRIBUCIÓN!$A$8:$G$540,6,FALSE)</f>
        <v>2183333 - 1635</v>
      </c>
      <c r="E299" s="385" t="str">
        <f>+VLOOKUP($A299,[2]DISTRIBUCIÓN!$A$8:$G$540,7,FALSE)</f>
        <v>emma.ticonipa@economiayfinanzas.gob.bo</v>
      </c>
    </row>
    <row r="300" spans="1:5">
      <c r="A300" s="285">
        <v>1279</v>
      </c>
      <c r="B300" s="286" t="s">
        <v>306</v>
      </c>
      <c r="C300" s="385" t="str">
        <f>+VLOOKUP($A300,[2]DISTRIBUCIÓN!$A$8:$G$540,5,FALSE)</f>
        <v>Emma Ticonipa</v>
      </c>
      <c r="D300" s="385" t="str">
        <f>+VLOOKUP($A300,[2]DISTRIBUCIÓN!$A$8:$G$540,6,FALSE)</f>
        <v>2183333 - 1635</v>
      </c>
      <c r="E300" s="385" t="str">
        <f>+VLOOKUP($A300,[2]DISTRIBUCIÓN!$A$8:$G$540,7,FALSE)</f>
        <v>emma.ticonipa@economiayfinanzas.gob.bo</v>
      </c>
    </row>
    <row r="301" spans="1:5">
      <c r="A301" s="285">
        <v>1280</v>
      </c>
      <c r="B301" s="286" t="s">
        <v>307</v>
      </c>
      <c r="C301" s="385" t="str">
        <f>+VLOOKUP($A301,[2]DISTRIBUCIÓN!$A$8:$G$540,5,FALSE)</f>
        <v>Emma Ticonipa</v>
      </c>
      <c r="D301" s="385" t="str">
        <f>+VLOOKUP($A301,[2]DISTRIBUCIÓN!$A$8:$G$540,6,FALSE)</f>
        <v>2183333 - 1635</v>
      </c>
      <c r="E301" s="385" t="str">
        <f>+VLOOKUP($A301,[2]DISTRIBUCIÓN!$A$8:$G$540,7,FALSE)</f>
        <v>emma.ticonipa@economiayfinanzas.gob.bo</v>
      </c>
    </row>
    <row r="302" spans="1:5">
      <c r="A302" s="285">
        <v>1281</v>
      </c>
      <c r="B302" s="286" t="s">
        <v>308</v>
      </c>
      <c r="C302" s="385" t="str">
        <f>+VLOOKUP($A302,[2]DISTRIBUCIÓN!$A$8:$G$540,5,FALSE)</f>
        <v>Emma Ticonipa</v>
      </c>
      <c r="D302" s="385" t="str">
        <f>+VLOOKUP($A302,[2]DISTRIBUCIÓN!$A$8:$G$540,6,FALSE)</f>
        <v>2183333 - 1635</v>
      </c>
      <c r="E302" s="385" t="str">
        <f>+VLOOKUP($A302,[2]DISTRIBUCIÓN!$A$8:$G$540,7,FALSE)</f>
        <v>emma.ticonipa@economiayfinanzas.gob.bo</v>
      </c>
    </row>
    <row r="303" spans="1:5">
      <c r="A303" s="285">
        <v>1282</v>
      </c>
      <c r="B303" s="286" t="s">
        <v>309</v>
      </c>
      <c r="C303" s="385" t="str">
        <f>+VLOOKUP($A303,[2]DISTRIBUCIÓN!$A$8:$G$540,5,FALSE)</f>
        <v>Emma Ticonipa</v>
      </c>
      <c r="D303" s="385" t="str">
        <f>+VLOOKUP($A303,[2]DISTRIBUCIÓN!$A$8:$G$540,6,FALSE)</f>
        <v>2183333 - 1635</v>
      </c>
      <c r="E303" s="385" t="str">
        <f>+VLOOKUP($A303,[2]DISTRIBUCIÓN!$A$8:$G$540,7,FALSE)</f>
        <v>emma.ticonipa@economiayfinanzas.gob.bo</v>
      </c>
    </row>
    <row r="304" spans="1:5">
      <c r="A304" s="285">
        <v>1283</v>
      </c>
      <c r="B304" s="286" t="s">
        <v>310</v>
      </c>
      <c r="C304" s="385" t="str">
        <f>+VLOOKUP($A304,[2]DISTRIBUCIÓN!$A$8:$G$540,5,FALSE)</f>
        <v>Emma Ticonipa</v>
      </c>
      <c r="D304" s="385" t="str">
        <f>+VLOOKUP($A304,[2]DISTRIBUCIÓN!$A$8:$G$540,6,FALSE)</f>
        <v>2183333 - 1635</v>
      </c>
      <c r="E304" s="385" t="str">
        <f>+VLOOKUP($A304,[2]DISTRIBUCIÓN!$A$8:$G$540,7,FALSE)</f>
        <v>emma.ticonipa@economiayfinanzas.gob.bo</v>
      </c>
    </row>
    <row r="305" spans="1:5">
      <c r="A305" s="285">
        <v>1284</v>
      </c>
      <c r="B305" s="286" t="s">
        <v>311</v>
      </c>
      <c r="C305" s="385" t="str">
        <f>+VLOOKUP($A305,[2]DISTRIBUCIÓN!$A$8:$G$540,5,FALSE)</f>
        <v>Emma Ticonipa</v>
      </c>
      <c r="D305" s="385" t="str">
        <f>+VLOOKUP($A305,[2]DISTRIBUCIÓN!$A$8:$G$540,6,FALSE)</f>
        <v>2183333 - 1635</v>
      </c>
      <c r="E305" s="385" t="str">
        <f>+VLOOKUP($A305,[2]DISTRIBUCIÓN!$A$8:$G$540,7,FALSE)</f>
        <v>emma.ticonipa@economiayfinanzas.gob.bo</v>
      </c>
    </row>
    <row r="306" spans="1:5">
      <c r="A306" s="285">
        <v>1285</v>
      </c>
      <c r="B306" s="286" t="s">
        <v>312</v>
      </c>
      <c r="C306" s="385" t="str">
        <f>+VLOOKUP($A306,[2]DISTRIBUCIÓN!$A$8:$G$540,5,FALSE)</f>
        <v>Emma Ticonipa</v>
      </c>
      <c r="D306" s="385" t="str">
        <f>+VLOOKUP($A306,[2]DISTRIBUCIÓN!$A$8:$G$540,6,FALSE)</f>
        <v>2183333 - 1635</v>
      </c>
      <c r="E306" s="385" t="str">
        <f>+VLOOKUP($A306,[2]DISTRIBUCIÓN!$A$8:$G$540,7,FALSE)</f>
        <v>emma.ticonipa@economiayfinanzas.gob.bo</v>
      </c>
    </row>
    <row r="307" spans="1:5">
      <c r="A307" s="285">
        <v>1286</v>
      </c>
      <c r="B307" s="286" t="s">
        <v>313</v>
      </c>
      <c r="C307" s="385" t="str">
        <f>+VLOOKUP($A307,[2]DISTRIBUCIÓN!$A$8:$G$540,5,FALSE)</f>
        <v>Emma Ticonipa</v>
      </c>
      <c r="D307" s="385" t="str">
        <f>+VLOOKUP($A307,[2]DISTRIBUCIÓN!$A$8:$G$540,6,FALSE)</f>
        <v>2183333 - 1635</v>
      </c>
      <c r="E307" s="385" t="str">
        <f>+VLOOKUP($A307,[2]DISTRIBUCIÓN!$A$8:$G$540,7,FALSE)</f>
        <v>emma.ticonipa@economiayfinanzas.gob.bo</v>
      </c>
    </row>
    <row r="308" spans="1:5">
      <c r="A308" s="285">
        <v>1287</v>
      </c>
      <c r="B308" s="286" t="s">
        <v>314</v>
      </c>
      <c r="C308" s="385" t="str">
        <f>+VLOOKUP($A308,[2]DISTRIBUCIÓN!$A$8:$G$540,5,FALSE)</f>
        <v>Emma Ticonipa</v>
      </c>
      <c r="D308" s="385" t="str">
        <f>+VLOOKUP($A308,[2]DISTRIBUCIÓN!$A$8:$G$540,6,FALSE)</f>
        <v>2183333 - 1635</v>
      </c>
      <c r="E308" s="385" t="str">
        <f>+VLOOKUP($A308,[2]DISTRIBUCIÓN!$A$8:$G$540,7,FALSE)</f>
        <v>emma.ticonipa@economiayfinanzas.gob.bo</v>
      </c>
    </row>
    <row r="309" spans="1:5">
      <c r="A309" s="285">
        <v>1301</v>
      </c>
      <c r="B309" s="286" t="s">
        <v>315</v>
      </c>
      <c r="C309" s="385" t="str">
        <f>+VLOOKUP($A309,[2]DISTRIBUCIÓN!$A$8:$G$540,5,FALSE)</f>
        <v>Emma Ticonipa</v>
      </c>
      <c r="D309" s="385" t="str">
        <f>+VLOOKUP($A309,[2]DISTRIBUCIÓN!$A$8:$G$540,6,FALSE)</f>
        <v>2183333 - 1635</v>
      </c>
      <c r="E309" s="385" t="str">
        <f>+VLOOKUP($A309,[2]DISTRIBUCIÓN!$A$8:$G$540,7,FALSE)</f>
        <v>emma.ticonipa@economiayfinanzas.gob.bo</v>
      </c>
    </row>
    <row r="310" spans="1:5">
      <c r="A310" s="285">
        <v>1302</v>
      </c>
      <c r="B310" s="286" t="s">
        <v>316</v>
      </c>
      <c r="C310" s="385" t="str">
        <f>+VLOOKUP($A310,[2]DISTRIBUCIÓN!$A$8:$G$540,5,FALSE)</f>
        <v>Emma Ticonipa</v>
      </c>
      <c r="D310" s="385" t="str">
        <f>+VLOOKUP($A310,[2]DISTRIBUCIÓN!$A$8:$G$540,6,FALSE)</f>
        <v>2183333 - 1635</v>
      </c>
      <c r="E310" s="385" t="str">
        <f>+VLOOKUP($A310,[2]DISTRIBUCIÓN!$A$8:$G$540,7,FALSE)</f>
        <v>emma.ticonipa@economiayfinanzas.gob.bo</v>
      </c>
    </row>
    <row r="311" spans="1:5">
      <c r="A311" s="285">
        <v>1303</v>
      </c>
      <c r="B311" s="286" t="s">
        <v>317</v>
      </c>
      <c r="C311" s="385" t="str">
        <f>+VLOOKUP($A311,[2]DISTRIBUCIÓN!$A$8:$G$540,5,FALSE)</f>
        <v>Emma Ticonipa</v>
      </c>
      <c r="D311" s="385" t="str">
        <f>+VLOOKUP($A311,[2]DISTRIBUCIÓN!$A$8:$G$540,6,FALSE)</f>
        <v>2183333 - 1635</v>
      </c>
      <c r="E311" s="385" t="str">
        <f>+VLOOKUP($A311,[2]DISTRIBUCIÓN!$A$8:$G$540,7,FALSE)</f>
        <v>emma.ticonipa@economiayfinanzas.gob.bo</v>
      </c>
    </row>
    <row r="312" spans="1:5">
      <c r="A312" s="285">
        <v>1304</v>
      </c>
      <c r="B312" s="286" t="s">
        <v>318</v>
      </c>
      <c r="C312" s="385" t="str">
        <f>+VLOOKUP($A312,[2]DISTRIBUCIÓN!$A$8:$G$540,5,FALSE)</f>
        <v>Emma Ticonipa</v>
      </c>
      <c r="D312" s="385" t="str">
        <f>+VLOOKUP($A312,[2]DISTRIBUCIÓN!$A$8:$G$540,6,FALSE)</f>
        <v>2183333 - 1635</v>
      </c>
      <c r="E312" s="385" t="str">
        <f>+VLOOKUP($A312,[2]DISTRIBUCIÓN!$A$8:$G$540,7,FALSE)</f>
        <v>emma.ticonipa@economiayfinanzas.gob.bo</v>
      </c>
    </row>
    <row r="313" spans="1:5">
      <c r="A313" s="285">
        <v>1305</v>
      </c>
      <c r="B313" s="286" t="s">
        <v>319</v>
      </c>
      <c r="C313" s="385" t="str">
        <f>+VLOOKUP($A313,[2]DISTRIBUCIÓN!$A$8:$G$540,5,FALSE)</f>
        <v>Emma Ticonipa</v>
      </c>
      <c r="D313" s="385" t="str">
        <f>+VLOOKUP($A313,[2]DISTRIBUCIÓN!$A$8:$G$540,6,FALSE)</f>
        <v>2183333 - 1635</v>
      </c>
      <c r="E313" s="385" t="str">
        <f>+VLOOKUP($A313,[2]DISTRIBUCIÓN!$A$8:$G$540,7,FALSE)</f>
        <v>emma.ticonipa@economiayfinanzas.gob.bo</v>
      </c>
    </row>
    <row r="314" spans="1:5">
      <c r="A314" s="285">
        <v>1306</v>
      </c>
      <c r="B314" s="286" t="s">
        <v>320</v>
      </c>
      <c r="C314" s="385" t="str">
        <f>+VLOOKUP($A314,[2]DISTRIBUCIÓN!$A$8:$G$540,5,FALSE)</f>
        <v>Emma Ticonipa</v>
      </c>
      <c r="D314" s="385" t="str">
        <f>+VLOOKUP($A314,[2]DISTRIBUCIÓN!$A$8:$G$540,6,FALSE)</f>
        <v>2183333 - 1635</v>
      </c>
      <c r="E314" s="385" t="str">
        <f>+VLOOKUP($A314,[2]DISTRIBUCIÓN!$A$8:$G$540,7,FALSE)</f>
        <v>emma.ticonipa@economiayfinanzas.gob.bo</v>
      </c>
    </row>
    <row r="315" spans="1:5">
      <c r="A315" s="285">
        <v>1307</v>
      </c>
      <c r="B315" s="286" t="s">
        <v>321</v>
      </c>
      <c r="C315" s="385" t="str">
        <f>+VLOOKUP($A315,[2]DISTRIBUCIÓN!$A$8:$G$540,5,FALSE)</f>
        <v>Emma Ticonipa</v>
      </c>
      <c r="D315" s="385" t="str">
        <f>+VLOOKUP($A315,[2]DISTRIBUCIÓN!$A$8:$G$540,6,FALSE)</f>
        <v>2183333 - 1635</v>
      </c>
      <c r="E315" s="385" t="str">
        <f>+VLOOKUP($A315,[2]DISTRIBUCIÓN!$A$8:$G$540,7,FALSE)</f>
        <v>emma.ticonipa@economiayfinanzas.gob.bo</v>
      </c>
    </row>
    <row r="316" spans="1:5">
      <c r="A316" s="285">
        <v>1308</v>
      </c>
      <c r="B316" s="286" t="s">
        <v>322</v>
      </c>
      <c r="C316" s="385" t="str">
        <f>+VLOOKUP($A316,[2]DISTRIBUCIÓN!$A$8:$G$540,5,FALSE)</f>
        <v>Emma Ticonipa</v>
      </c>
      <c r="D316" s="385" t="str">
        <f>+VLOOKUP($A316,[2]DISTRIBUCIÓN!$A$8:$G$540,6,FALSE)</f>
        <v>2183333 - 1635</v>
      </c>
      <c r="E316" s="385" t="str">
        <f>+VLOOKUP($A316,[2]DISTRIBUCIÓN!$A$8:$G$540,7,FALSE)</f>
        <v>emma.ticonipa@economiayfinanzas.gob.bo</v>
      </c>
    </row>
    <row r="317" spans="1:5">
      <c r="A317" s="285">
        <v>1309</v>
      </c>
      <c r="B317" s="286" t="s">
        <v>323</v>
      </c>
      <c r="C317" s="385" t="str">
        <f>+VLOOKUP($A317,[2]DISTRIBUCIÓN!$A$8:$G$540,5,FALSE)</f>
        <v>Emma Ticonipa</v>
      </c>
      <c r="D317" s="385" t="str">
        <f>+VLOOKUP($A317,[2]DISTRIBUCIÓN!$A$8:$G$540,6,FALSE)</f>
        <v>2183333 - 1635</v>
      </c>
      <c r="E317" s="385" t="str">
        <f>+VLOOKUP($A317,[2]DISTRIBUCIÓN!$A$8:$G$540,7,FALSE)</f>
        <v>emma.ticonipa@economiayfinanzas.gob.bo</v>
      </c>
    </row>
    <row r="318" spans="1:5">
      <c r="A318" s="285">
        <v>1310</v>
      </c>
      <c r="B318" s="286" t="s">
        <v>324</v>
      </c>
      <c r="C318" s="385" t="str">
        <f>+VLOOKUP($A318,[2]DISTRIBUCIÓN!$A$8:$G$540,5,FALSE)</f>
        <v>Emma Ticonipa</v>
      </c>
      <c r="D318" s="385" t="str">
        <f>+VLOOKUP($A318,[2]DISTRIBUCIÓN!$A$8:$G$540,6,FALSE)</f>
        <v>2183333 - 1635</v>
      </c>
      <c r="E318" s="385" t="str">
        <f>+VLOOKUP($A318,[2]DISTRIBUCIÓN!$A$8:$G$540,7,FALSE)</f>
        <v>emma.ticonipa@economiayfinanzas.gob.bo</v>
      </c>
    </row>
    <row r="319" spans="1:5">
      <c r="A319" s="285">
        <v>1311</v>
      </c>
      <c r="B319" s="286" t="s">
        <v>325</v>
      </c>
      <c r="C319" s="385" t="str">
        <f>+VLOOKUP($A319,[2]DISTRIBUCIÓN!$A$8:$G$540,5,FALSE)</f>
        <v>Emma Ticonipa</v>
      </c>
      <c r="D319" s="385" t="str">
        <f>+VLOOKUP($A319,[2]DISTRIBUCIÓN!$A$8:$G$540,6,FALSE)</f>
        <v>2183333 - 1635</v>
      </c>
      <c r="E319" s="385" t="str">
        <f>+VLOOKUP($A319,[2]DISTRIBUCIÓN!$A$8:$G$540,7,FALSE)</f>
        <v>emma.ticonipa@economiayfinanzas.gob.bo</v>
      </c>
    </row>
    <row r="320" spans="1:5">
      <c r="A320" s="285">
        <v>1312</v>
      </c>
      <c r="B320" s="286" t="s">
        <v>326</v>
      </c>
      <c r="C320" s="385" t="str">
        <f>+VLOOKUP($A320,[2]DISTRIBUCIÓN!$A$8:$G$540,5,FALSE)</f>
        <v>Emma Ticonipa</v>
      </c>
      <c r="D320" s="385" t="str">
        <f>+VLOOKUP($A320,[2]DISTRIBUCIÓN!$A$8:$G$540,6,FALSE)</f>
        <v>2183333 - 1635</v>
      </c>
      <c r="E320" s="385" t="str">
        <f>+VLOOKUP($A320,[2]DISTRIBUCIÓN!$A$8:$G$540,7,FALSE)</f>
        <v>emma.ticonipa@economiayfinanzas.gob.bo</v>
      </c>
    </row>
    <row r="321" spans="1:5">
      <c r="A321" s="285">
        <v>1313</v>
      </c>
      <c r="B321" s="286" t="s">
        <v>327</v>
      </c>
      <c r="C321" s="385" t="str">
        <f>+VLOOKUP($A321,[2]DISTRIBUCIÓN!$A$8:$G$540,5,FALSE)</f>
        <v>Emma Ticonipa</v>
      </c>
      <c r="D321" s="385" t="str">
        <f>+VLOOKUP($A321,[2]DISTRIBUCIÓN!$A$8:$G$540,6,FALSE)</f>
        <v>2183333 - 1635</v>
      </c>
      <c r="E321" s="385" t="str">
        <f>+VLOOKUP($A321,[2]DISTRIBUCIÓN!$A$8:$G$540,7,FALSE)</f>
        <v>emma.ticonipa@economiayfinanzas.gob.bo</v>
      </c>
    </row>
    <row r="322" spans="1:5">
      <c r="A322" s="285">
        <v>1314</v>
      </c>
      <c r="B322" s="286" t="s">
        <v>328</v>
      </c>
      <c r="C322" s="385" t="str">
        <f>+VLOOKUP($A322,[2]DISTRIBUCIÓN!$A$8:$G$540,5,FALSE)</f>
        <v>Emma Ticonipa</v>
      </c>
      <c r="D322" s="385" t="str">
        <f>+VLOOKUP($A322,[2]DISTRIBUCIÓN!$A$8:$G$540,6,FALSE)</f>
        <v>2183333 - 1635</v>
      </c>
      <c r="E322" s="385" t="str">
        <f>+VLOOKUP($A322,[2]DISTRIBUCIÓN!$A$8:$G$540,7,FALSE)</f>
        <v>emma.ticonipa@economiayfinanzas.gob.bo</v>
      </c>
    </row>
    <row r="323" spans="1:5">
      <c r="A323" s="285">
        <v>1315</v>
      </c>
      <c r="B323" s="286" t="s">
        <v>329</v>
      </c>
      <c r="C323" s="385" t="str">
        <f>+VLOOKUP($A323,[2]DISTRIBUCIÓN!$A$8:$G$540,5,FALSE)</f>
        <v>Emma Ticonipa</v>
      </c>
      <c r="D323" s="385" t="str">
        <f>+VLOOKUP($A323,[2]DISTRIBUCIÓN!$A$8:$G$540,6,FALSE)</f>
        <v>2183333 - 1635</v>
      </c>
      <c r="E323" s="385" t="str">
        <f>+VLOOKUP($A323,[2]DISTRIBUCIÓN!$A$8:$G$540,7,FALSE)</f>
        <v>emma.ticonipa@economiayfinanzas.gob.bo</v>
      </c>
    </row>
    <row r="324" spans="1:5">
      <c r="A324" s="285">
        <v>1316</v>
      </c>
      <c r="B324" s="286" t="s">
        <v>330</v>
      </c>
      <c r="C324" s="385" t="str">
        <f>+VLOOKUP($A324,[2]DISTRIBUCIÓN!$A$8:$G$540,5,FALSE)</f>
        <v>Emma Ticonipa</v>
      </c>
      <c r="D324" s="385" t="str">
        <f>+VLOOKUP($A324,[2]DISTRIBUCIÓN!$A$8:$G$540,6,FALSE)</f>
        <v>2183333 - 1635</v>
      </c>
      <c r="E324" s="385" t="str">
        <f>+VLOOKUP($A324,[2]DISTRIBUCIÓN!$A$8:$G$540,7,FALSE)</f>
        <v>emma.ticonipa@economiayfinanzas.gob.bo</v>
      </c>
    </row>
    <row r="325" spans="1:5">
      <c r="A325" s="285">
        <v>1317</v>
      </c>
      <c r="B325" s="286" t="s">
        <v>331</v>
      </c>
      <c r="C325" s="385" t="str">
        <f>+VLOOKUP($A325,[2]DISTRIBUCIÓN!$A$8:$G$540,5,FALSE)</f>
        <v>Emma Ticonipa</v>
      </c>
      <c r="D325" s="385" t="str">
        <f>+VLOOKUP($A325,[2]DISTRIBUCIÓN!$A$8:$G$540,6,FALSE)</f>
        <v>2183333 - 1635</v>
      </c>
      <c r="E325" s="385" t="str">
        <f>+VLOOKUP($A325,[2]DISTRIBUCIÓN!$A$8:$G$540,7,FALSE)</f>
        <v>emma.ticonipa@economiayfinanzas.gob.bo</v>
      </c>
    </row>
    <row r="326" spans="1:5">
      <c r="A326" s="285">
        <v>1318</v>
      </c>
      <c r="B326" s="286" t="s">
        <v>332</v>
      </c>
      <c r="C326" s="385" t="str">
        <f>+VLOOKUP($A326,[2]DISTRIBUCIÓN!$A$8:$G$540,5,FALSE)</f>
        <v>Emma Ticonipa</v>
      </c>
      <c r="D326" s="385" t="str">
        <f>+VLOOKUP($A326,[2]DISTRIBUCIÓN!$A$8:$G$540,6,FALSE)</f>
        <v>2183333 - 1635</v>
      </c>
      <c r="E326" s="385" t="str">
        <f>+VLOOKUP($A326,[2]DISTRIBUCIÓN!$A$8:$G$540,7,FALSE)</f>
        <v>emma.ticonipa@economiayfinanzas.gob.bo</v>
      </c>
    </row>
    <row r="327" spans="1:5">
      <c r="A327" s="285">
        <v>1319</v>
      </c>
      <c r="B327" s="286" t="s">
        <v>333</v>
      </c>
      <c r="C327" s="385" t="str">
        <f>+VLOOKUP($A327,[2]DISTRIBUCIÓN!$A$8:$G$540,5,FALSE)</f>
        <v>Emma Ticonipa</v>
      </c>
      <c r="D327" s="385" t="str">
        <f>+VLOOKUP($A327,[2]DISTRIBUCIÓN!$A$8:$G$540,6,FALSE)</f>
        <v>2183333 - 1635</v>
      </c>
      <c r="E327" s="385" t="str">
        <f>+VLOOKUP($A327,[2]DISTRIBUCIÓN!$A$8:$G$540,7,FALSE)</f>
        <v>emma.ticonipa@economiayfinanzas.gob.bo</v>
      </c>
    </row>
    <row r="328" spans="1:5">
      <c r="A328" s="285">
        <v>1320</v>
      </c>
      <c r="B328" s="286" t="s">
        <v>334</v>
      </c>
      <c r="C328" s="385" t="str">
        <f>+VLOOKUP($A328,[2]DISTRIBUCIÓN!$A$8:$G$540,5,FALSE)</f>
        <v>Emma Ticonipa</v>
      </c>
      <c r="D328" s="385" t="str">
        <f>+VLOOKUP($A328,[2]DISTRIBUCIÓN!$A$8:$G$540,6,FALSE)</f>
        <v>2183333 - 1635</v>
      </c>
      <c r="E328" s="385" t="str">
        <f>+VLOOKUP($A328,[2]DISTRIBUCIÓN!$A$8:$G$540,7,FALSE)</f>
        <v>emma.ticonipa@economiayfinanzas.gob.bo</v>
      </c>
    </row>
    <row r="329" spans="1:5">
      <c r="A329" s="285">
        <v>1321</v>
      </c>
      <c r="B329" s="286" t="s">
        <v>335</v>
      </c>
      <c r="C329" s="385" t="str">
        <f>+VLOOKUP($A329,[2]DISTRIBUCIÓN!$A$8:$G$540,5,FALSE)</f>
        <v>Emma Ticonipa</v>
      </c>
      <c r="D329" s="385" t="str">
        <f>+VLOOKUP($A329,[2]DISTRIBUCIÓN!$A$8:$G$540,6,FALSE)</f>
        <v>2183333 - 1635</v>
      </c>
      <c r="E329" s="385" t="str">
        <f>+VLOOKUP($A329,[2]DISTRIBUCIÓN!$A$8:$G$540,7,FALSE)</f>
        <v>emma.ticonipa@economiayfinanzas.gob.bo</v>
      </c>
    </row>
    <row r="330" spans="1:5">
      <c r="A330" s="285">
        <v>1322</v>
      </c>
      <c r="B330" s="286" t="s">
        <v>336</v>
      </c>
      <c r="C330" s="385" t="str">
        <f>+VLOOKUP($A330,[2]DISTRIBUCIÓN!$A$8:$G$540,5,FALSE)</f>
        <v>Emma Ticonipa</v>
      </c>
      <c r="D330" s="385" t="str">
        <f>+VLOOKUP($A330,[2]DISTRIBUCIÓN!$A$8:$G$540,6,FALSE)</f>
        <v>2183333 - 1635</v>
      </c>
      <c r="E330" s="385" t="str">
        <f>+VLOOKUP($A330,[2]DISTRIBUCIÓN!$A$8:$G$540,7,FALSE)</f>
        <v>emma.ticonipa@economiayfinanzas.gob.bo</v>
      </c>
    </row>
    <row r="331" spans="1:5">
      <c r="A331" s="285">
        <v>1323</v>
      </c>
      <c r="B331" s="286" t="s">
        <v>337</v>
      </c>
      <c r="C331" s="385" t="str">
        <f>+VLOOKUP($A331,[2]DISTRIBUCIÓN!$A$8:$G$540,5,FALSE)</f>
        <v>Emma Ticonipa</v>
      </c>
      <c r="D331" s="385" t="str">
        <f>+VLOOKUP($A331,[2]DISTRIBUCIÓN!$A$8:$G$540,6,FALSE)</f>
        <v>2183333 - 1635</v>
      </c>
      <c r="E331" s="385" t="str">
        <f>+VLOOKUP($A331,[2]DISTRIBUCIÓN!$A$8:$G$540,7,FALSE)</f>
        <v>emma.ticonipa@economiayfinanzas.gob.bo</v>
      </c>
    </row>
    <row r="332" spans="1:5">
      <c r="A332" s="285">
        <v>1324</v>
      </c>
      <c r="B332" s="286" t="s">
        <v>338</v>
      </c>
      <c r="C332" s="385" t="str">
        <f>+VLOOKUP($A332,[2]DISTRIBUCIÓN!$A$8:$G$540,5,FALSE)</f>
        <v>Emma Ticonipa</v>
      </c>
      <c r="D332" s="385" t="str">
        <f>+VLOOKUP($A332,[2]DISTRIBUCIÓN!$A$8:$G$540,6,FALSE)</f>
        <v>2183333 - 1635</v>
      </c>
      <c r="E332" s="385" t="str">
        <f>+VLOOKUP($A332,[2]DISTRIBUCIÓN!$A$8:$G$540,7,FALSE)</f>
        <v>emma.ticonipa@economiayfinanzas.gob.bo</v>
      </c>
    </row>
    <row r="333" spans="1:5">
      <c r="A333" s="285">
        <v>1325</v>
      </c>
      <c r="B333" s="286" t="s">
        <v>339</v>
      </c>
      <c r="C333" s="385" t="str">
        <f>+VLOOKUP($A333,[2]DISTRIBUCIÓN!$A$8:$G$540,5,FALSE)</f>
        <v>Emma Ticonipa</v>
      </c>
      <c r="D333" s="385" t="str">
        <f>+VLOOKUP($A333,[2]DISTRIBUCIÓN!$A$8:$G$540,6,FALSE)</f>
        <v>2183333 - 1635</v>
      </c>
      <c r="E333" s="385" t="str">
        <f>+VLOOKUP($A333,[2]DISTRIBUCIÓN!$A$8:$G$540,7,FALSE)</f>
        <v>emma.ticonipa@economiayfinanzas.gob.bo</v>
      </c>
    </row>
    <row r="334" spans="1:5">
      <c r="A334" s="285">
        <v>1326</v>
      </c>
      <c r="B334" s="286" t="s">
        <v>340</v>
      </c>
      <c r="C334" s="385" t="str">
        <f>+VLOOKUP($A334,[2]DISTRIBUCIÓN!$A$8:$G$540,5,FALSE)</f>
        <v>Emma Ticonipa</v>
      </c>
      <c r="D334" s="385" t="str">
        <f>+VLOOKUP($A334,[2]DISTRIBUCIÓN!$A$8:$G$540,6,FALSE)</f>
        <v>2183333 - 1635</v>
      </c>
      <c r="E334" s="385" t="str">
        <f>+VLOOKUP($A334,[2]DISTRIBUCIÓN!$A$8:$G$540,7,FALSE)</f>
        <v>emma.ticonipa@economiayfinanzas.gob.bo</v>
      </c>
    </row>
    <row r="335" spans="1:5">
      <c r="A335" s="285">
        <v>1327</v>
      </c>
      <c r="B335" s="286" t="s">
        <v>341</v>
      </c>
      <c r="C335" s="385" t="str">
        <f>+VLOOKUP($A335,[2]DISTRIBUCIÓN!$A$8:$G$540,5,FALSE)</f>
        <v>Emma Ticonipa</v>
      </c>
      <c r="D335" s="385" t="str">
        <f>+VLOOKUP($A335,[2]DISTRIBUCIÓN!$A$8:$G$540,6,FALSE)</f>
        <v>2183333 - 1635</v>
      </c>
      <c r="E335" s="385" t="str">
        <f>+VLOOKUP($A335,[2]DISTRIBUCIÓN!$A$8:$G$540,7,FALSE)</f>
        <v>emma.ticonipa@economiayfinanzas.gob.bo</v>
      </c>
    </row>
    <row r="336" spans="1:5">
      <c r="A336" s="285">
        <v>1328</v>
      </c>
      <c r="B336" s="286" t="s">
        <v>342</v>
      </c>
      <c r="C336" s="385" t="str">
        <f>+VLOOKUP($A336,[2]DISTRIBUCIÓN!$A$8:$G$540,5,FALSE)</f>
        <v>Emma Ticonipa</v>
      </c>
      <c r="D336" s="385" t="str">
        <f>+VLOOKUP($A336,[2]DISTRIBUCIÓN!$A$8:$G$540,6,FALSE)</f>
        <v>2183333 - 1635</v>
      </c>
      <c r="E336" s="385" t="str">
        <f>+VLOOKUP($A336,[2]DISTRIBUCIÓN!$A$8:$G$540,7,FALSE)</f>
        <v>emma.ticonipa@economiayfinanzas.gob.bo</v>
      </c>
    </row>
    <row r="337" spans="1:5">
      <c r="A337" s="285">
        <v>1329</v>
      </c>
      <c r="B337" s="286" t="s">
        <v>343</v>
      </c>
      <c r="C337" s="385" t="str">
        <f>+VLOOKUP($A337,[2]DISTRIBUCIÓN!$A$8:$G$540,5,FALSE)</f>
        <v>Emma Ticonipa</v>
      </c>
      <c r="D337" s="385" t="str">
        <f>+VLOOKUP($A337,[2]DISTRIBUCIÓN!$A$8:$G$540,6,FALSE)</f>
        <v>2183333 - 1635</v>
      </c>
      <c r="E337" s="385" t="str">
        <f>+VLOOKUP($A337,[2]DISTRIBUCIÓN!$A$8:$G$540,7,FALSE)</f>
        <v>emma.ticonipa@economiayfinanzas.gob.bo</v>
      </c>
    </row>
    <row r="338" spans="1:5">
      <c r="A338" s="285">
        <v>1330</v>
      </c>
      <c r="B338" s="286" t="s">
        <v>344</v>
      </c>
      <c r="C338" s="385" t="str">
        <f>+VLOOKUP($A338,[2]DISTRIBUCIÓN!$A$8:$G$540,5,FALSE)</f>
        <v>Emma Ticonipa</v>
      </c>
      <c r="D338" s="385" t="str">
        <f>+VLOOKUP($A338,[2]DISTRIBUCIÓN!$A$8:$G$540,6,FALSE)</f>
        <v>2183333 - 1635</v>
      </c>
      <c r="E338" s="385" t="str">
        <f>+VLOOKUP($A338,[2]DISTRIBUCIÓN!$A$8:$G$540,7,FALSE)</f>
        <v>emma.ticonipa@economiayfinanzas.gob.bo</v>
      </c>
    </row>
    <row r="339" spans="1:5">
      <c r="A339" s="285">
        <v>1331</v>
      </c>
      <c r="B339" s="286" t="s">
        <v>345</v>
      </c>
      <c r="C339" s="385" t="str">
        <f>+VLOOKUP($A339,[2]DISTRIBUCIÓN!$A$8:$G$540,5,FALSE)</f>
        <v>Emma Ticonipa</v>
      </c>
      <c r="D339" s="385" t="str">
        <f>+VLOOKUP($A339,[2]DISTRIBUCIÓN!$A$8:$G$540,6,FALSE)</f>
        <v>2183333 - 1635</v>
      </c>
      <c r="E339" s="385" t="str">
        <f>+VLOOKUP($A339,[2]DISTRIBUCIÓN!$A$8:$G$540,7,FALSE)</f>
        <v>emma.ticonipa@economiayfinanzas.gob.bo</v>
      </c>
    </row>
    <row r="340" spans="1:5">
      <c r="A340" s="285">
        <v>1332</v>
      </c>
      <c r="B340" s="286" t="s">
        <v>346</v>
      </c>
      <c r="C340" s="385" t="str">
        <f>+VLOOKUP($A340,[2]DISTRIBUCIÓN!$A$8:$G$540,5,FALSE)</f>
        <v>Emma Ticonipa</v>
      </c>
      <c r="D340" s="385" t="str">
        <f>+VLOOKUP($A340,[2]DISTRIBUCIÓN!$A$8:$G$540,6,FALSE)</f>
        <v>2183333 - 1635</v>
      </c>
      <c r="E340" s="385" t="str">
        <f>+VLOOKUP($A340,[2]DISTRIBUCIÓN!$A$8:$G$540,7,FALSE)</f>
        <v>emma.ticonipa@economiayfinanzas.gob.bo</v>
      </c>
    </row>
    <row r="341" spans="1:5">
      <c r="A341" s="285">
        <v>1333</v>
      </c>
      <c r="B341" s="286" t="s">
        <v>347</v>
      </c>
      <c r="C341" s="385" t="str">
        <f>+VLOOKUP($A341,[2]DISTRIBUCIÓN!$A$8:$G$540,5,FALSE)</f>
        <v>Emma Ticonipa</v>
      </c>
      <c r="D341" s="385" t="str">
        <f>+VLOOKUP($A341,[2]DISTRIBUCIÓN!$A$8:$G$540,6,FALSE)</f>
        <v>2183333 - 1635</v>
      </c>
      <c r="E341" s="385" t="str">
        <f>+VLOOKUP($A341,[2]DISTRIBUCIÓN!$A$8:$G$540,7,FALSE)</f>
        <v>emma.ticonipa@economiayfinanzas.gob.bo</v>
      </c>
    </row>
    <row r="342" spans="1:5">
      <c r="A342" s="285">
        <v>1334</v>
      </c>
      <c r="B342" s="286" t="s">
        <v>348</v>
      </c>
      <c r="C342" s="385" t="str">
        <f>+VLOOKUP($A342,[2]DISTRIBUCIÓN!$A$8:$G$540,5,FALSE)</f>
        <v>Emma Ticonipa</v>
      </c>
      <c r="D342" s="385" t="str">
        <f>+VLOOKUP($A342,[2]DISTRIBUCIÓN!$A$8:$G$540,6,FALSE)</f>
        <v>2183333 - 1635</v>
      </c>
      <c r="E342" s="385" t="str">
        <f>+VLOOKUP($A342,[2]DISTRIBUCIÓN!$A$8:$G$540,7,FALSE)</f>
        <v>emma.ticonipa@economiayfinanzas.gob.bo</v>
      </c>
    </row>
    <row r="343" spans="1:5">
      <c r="A343" s="285">
        <v>1335</v>
      </c>
      <c r="B343" s="286" t="s">
        <v>349</v>
      </c>
      <c r="C343" s="385" t="str">
        <f>+VLOOKUP($A343,[2]DISTRIBUCIÓN!$A$8:$G$540,5,FALSE)</f>
        <v>Emma Ticonipa</v>
      </c>
      <c r="D343" s="385" t="str">
        <f>+VLOOKUP($A343,[2]DISTRIBUCIÓN!$A$8:$G$540,6,FALSE)</f>
        <v>2183333 - 1635</v>
      </c>
      <c r="E343" s="385" t="str">
        <f>+VLOOKUP($A343,[2]DISTRIBUCIÓN!$A$8:$G$540,7,FALSE)</f>
        <v>emma.ticonipa@economiayfinanzas.gob.bo</v>
      </c>
    </row>
    <row r="344" spans="1:5">
      <c r="A344" s="285">
        <v>1336</v>
      </c>
      <c r="B344" s="286" t="s">
        <v>350</v>
      </c>
      <c r="C344" s="385" t="str">
        <f>+VLOOKUP($A344,[2]DISTRIBUCIÓN!$A$8:$G$540,5,FALSE)</f>
        <v>Emma Ticonipa</v>
      </c>
      <c r="D344" s="385" t="str">
        <f>+VLOOKUP($A344,[2]DISTRIBUCIÓN!$A$8:$G$540,6,FALSE)</f>
        <v>2183333 - 1635</v>
      </c>
      <c r="E344" s="385" t="str">
        <f>+VLOOKUP($A344,[2]DISTRIBUCIÓN!$A$8:$G$540,7,FALSE)</f>
        <v>emma.ticonipa@economiayfinanzas.gob.bo</v>
      </c>
    </row>
    <row r="345" spans="1:5">
      <c r="A345" s="285">
        <v>1337</v>
      </c>
      <c r="B345" s="286" t="s">
        <v>351</v>
      </c>
      <c r="C345" s="385" t="str">
        <f>+VLOOKUP($A345,[2]DISTRIBUCIÓN!$A$8:$G$540,5,FALSE)</f>
        <v>Emma Ticonipa</v>
      </c>
      <c r="D345" s="385" t="str">
        <f>+VLOOKUP($A345,[2]DISTRIBUCIÓN!$A$8:$G$540,6,FALSE)</f>
        <v>2183333 - 1635</v>
      </c>
      <c r="E345" s="385" t="str">
        <f>+VLOOKUP($A345,[2]DISTRIBUCIÓN!$A$8:$G$540,7,FALSE)</f>
        <v>emma.ticonipa@economiayfinanzas.gob.bo</v>
      </c>
    </row>
    <row r="346" spans="1:5">
      <c r="A346" s="285">
        <v>1338</v>
      </c>
      <c r="B346" s="286" t="s">
        <v>352</v>
      </c>
      <c r="C346" s="385" t="str">
        <f>+VLOOKUP($A346,[2]DISTRIBUCIÓN!$A$8:$G$540,5,FALSE)</f>
        <v>Emma Ticonipa</v>
      </c>
      <c r="D346" s="385" t="str">
        <f>+VLOOKUP($A346,[2]DISTRIBUCIÓN!$A$8:$G$540,6,FALSE)</f>
        <v>2183333 - 1635</v>
      </c>
      <c r="E346" s="385" t="str">
        <f>+VLOOKUP($A346,[2]DISTRIBUCIÓN!$A$8:$G$540,7,FALSE)</f>
        <v>emma.ticonipa@economiayfinanzas.gob.bo</v>
      </c>
    </row>
    <row r="347" spans="1:5">
      <c r="A347" s="285">
        <v>1339</v>
      </c>
      <c r="B347" s="286" t="s">
        <v>353</v>
      </c>
      <c r="C347" s="385" t="str">
        <f>+VLOOKUP($A347,[2]DISTRIBUCIÓN!$A$8:$G$540,5,FALSE)</f>
        <v>Emma Ticonipa</v>
      </c>
      <c r="D347" s="385" t="str">
        <f>+VLOOKUP($A347,[2]DISTRIBUCIÓN!$A$8:$G$540,6,FALSE)</f>
        <v>2183333 - 1635</v>
      </c>
      <c r="E347" s="385" t="str">
        <f>+VLOOKUP($A347,[2]DISTRIBUCIÓN!$A$8:$G$540,7,FALSE)</f>
        <v>emma.ticonipa@economiayfinanzas.gob.bo</v>
      </c>
    </row>
    <row r="348" spans="1:5">
      <c r="A348" s="285">
        <v>1340</v>
      </c>
      <c r="B348" s="286" t="s">
        <v>354</v>
      </c>
      <c r="C348" s="385" t="str">
        <f>+VLOOKUP($A348,[2]DISTRIBUCIÓN!$A$8:$G$540,5,FALSE)</f>
        <v>Emma Ticonipa</v>
      </c>
      <c r="D348" s="385" t="str">
        <f>+VLOOKUP($A348,[2]DISTRIBUCIÓN!$A$8:$G$540,6,FALSE)</f>
        <v>2183333 - 1635</v>
      </c>
      <c r="E348" s="385" t="str">
        <f>+VLOOKUP($A348,[2]DISTRIBUCIÓN!$A$8:$G$540,7,FALSE)</f>
        <v>emma.ticonipa@economiayfinanzas.gob.bo</v>
      </c>
    </row>
    <row r="349" spans="1:5">
      <c r="A349" s="285">
        <v>1341</v>
      </c>
      <c r="B349" s="286" t="s">
        <v>355</v>
      </c>
      <c r="C349" s="385" t="str">
        <f>+VLOOKUP($A349,[2]DISTRIBUCIÓN!$A$8:$G$540,5,FALSE)</f>
        <v>Emma Ticonipa</v>
      </c>
      <c r="D349" s="385" t="str">
        <f>+VLOOKUP($A349,[2]DISTRIBUCIÓN!$A$8:$G$540,6,FALSE)</f>
        <v>2183333 - 1635</v>
      </c>
      <c r="E349" s="385" t="str">
        <f>+VLOOKUP($A349,[2]DISTRIBUCIÓN!$A$8:$G$540,7,FALSE)</f>
        <v>emma.ticonipa@economiayfinanzas.gob.bo</v>
      </c>
    </row>
    <row r="350" spans="1:5">
      <c r="A350" s="285">
        <v>1342</v>
      </c>
      <c r="B350" s="286" t="s">
        <v>356</v>
      </c>
      <c r="C350" s="385" t="str">
        <f>+VLOOKUP($A350,[2]DISTRIBUCIÓN!$A$8:$G$540,5,FALSE)</f>
        <v>Emma Ticonipa</v>
      </c>
      <c r="D350" s="385" t="str">
        <f>+VLOOKUP($A350,[2]DISTRIBUCIÓN!$A$8:$G$540,6,FALSE)</f>
        <v>2183333 - 1635</v>
      </c>
      <c r="E350" s="385" t="str">
        <f>+VLOOKUP($A350,[2]DISTRIBUCIÓN!$A$8:$G$540,7,FALSE)</f>
        <v>emma.ticonipa@economiayfinanzas.gob.bo</v>
      </c>
    </row>
    <row r="351" spans="1:5">
      <c r="A351" s="285">
        <v>1343</v>
      </c>
      <c r="B351" s="286" t="s">
        <v>357</v>
      </c>
      <c r="C351" s="385" t="str">
        <f>+VLOOKUP($A351,[2]DISTRIBUCIÓN!$A$8:$G$540,5,FALSE)</f>
        <v>Emma Ticonipa</v>
      </c>
      <c r="D351" s="385" t="str">
        <f>+VLOOKUP($A351,[2]DISTRIBUCIÓN!$A$8:$G$540,6,FALSE)</f>
        <v>2183333 - 1635</v>
      </c>
      <c r="E351" s="385" t="str">
        <f>+VLOOKUP($A351,[2]DISTRIBUCIÓN!$A$8:$G$540,7,FALSE)</f>
        <v>emma.ticonipa@economiayfinanzas.gob.bo</v>
      </c>
    </row>
    <row r="352" spans="1:5">
      <c r="A352" s="285">
        <v>1344</v>
      </c>
      <c r="B352" s="286" t="s">
        <v>358</v>
      </c>
      <c r="C352" s="385" t="str">
        <f>+VLOOKUP($A352,[2]DISTRIBUCIÓN!$A$8:$G$540,5,FALSE)</f>
        <v>Emma Ticonipa</v>
      </c>
      <c r="D352" s="385" t="str">
        <f>+VLOOKUP($A352,[2]DISTRIBUCIÓN!$A$8:$G$540,6,FALSE)</f>
        <v>2183333 - 1635</v>
      </c>
      <c r="E352" s="385" t="str">
        <f>+VLOOKUP($A352,[2]DISTRIBUCIÓN!$A$8:$G$540,7,FALSE)</f>
        <v>emma.ticonipa@economiayfinanzas.gob.bo</v>
      </c>
    </row>
    <row r="353" spans="1:5">
      <c r="A353" s="285">
        <v>1345</v>
      </c>
      <c r="B353" s="286" t="s">
        <v>359</v>
      </c>
      <c r="C353" s="385" t="str">
        <f>+VLOOKUP($A353,[2]DISTRIBUCIÓN!$A$8:$G$540,5,FALSE)</f>
        <v>Emma Ticonipa</v>
      </c>
      <c r="D353" s="385" t="str">
        <f>+VLOOKUP($A353,[2]DISTRIBUCIÓN!$A$8:$G$540,6,FALSE)</f>
        <v>2183333 - 1635</v>
      </c>
      <c r="E353" s="385" t="str">
        <f>+VLOOKUP($A353,[2]DISTRIBUCIÓN!$A$8:$G$540,7,FALSE)</f>
        <v>emma.ticonipa@economiayfinanzas.gob.bo</v>
      </c>
    </row>
    <row r="354" spans="1:5">
      <c r="A354" s="285">
        <v>1346</v>
      </c>
      <c r="B354" s="286" t="s">
        <v>360</v>
      </c>
      <c r="C354" s="385" t="str">
        <f>+VLOOKUP($A354,[2]DISTRIBUCIÓN!$A$8:$G$540,5,FALSE)</f>
        <v>Emma Ticonipa</v>
      </c>
      <c r="D354" s="385" t="str">
        <f>+VLOOKUP($A354,[2]DISTRIBUCIÓN!$A$8:$G$540,6,FALSE)</f>
        <v>2183333 - 1635</v>
      </c>
      <c r="E354" s="385" t="str">
        <f>+VLOOKUP($A354,[2]DISTRIBUCIÓN!$A$8:$G$540,7,FALSE)</f>
        <v>emma.ticonipa@economiayfinanzas.gob.bo</v>
      </c>
    </row>
    <row r="355" spans="1:5">
      <c r="A355" s="285">
        <v>1347</v>
      </c>
      <c r="B355" s="286" t="s">
        <v>361</v>
      </c>
      <c r="C355" s="385" t="str">
        <f>+VLOOKUP($A355,[2]DISTRIBUCIÓN!$A$8:$G$540,5,FALSE)</f>
        <v>Emma Ticonipa</v>
      </c>
      <c r="D355" s="385" t="str">
        <f>+VLOOKUP($A355,[2]DISTRIBUCIÓN!$A$8:$G$540,6,FALSE)</f>
        <v>2183333 - 1635</v>
      </c>
      <c r="E355" s="385" t="str">
        <f>+VLOOKUP($A355,[2]DISTRIBUCIÓN!$A$8:$G$540,7,FALSE)</f>
        <v>emma.ticonipa@economiayfinanzas.gob.bo</v>
      </c>
    </row>
    <row r="356" spans="1:5">
      <c r="A356" s="285">
        <v>1401</v>
      </c>
      <c r="B356" s="286" t="s">
        <v>362</v>
      </c>
      <c r="C356" s="385" t="str">
        <f>+VLOOKUP($A356,[2]DISTRIBUCIÓN!$A$8:$G$540,5,FALSE)</f>
        <v>Emma Ticonipa</v>
      </c>
      <c r="D356" s="385" t="str">
        <f>+VLOOKUP($A356,[2]DISTRIBUCIÓN!$A$8:$G$540,6,FALSE)</f>
        <v>2183333 - 1635</v>
      </c>
      <c r="E356" s="385" t="str">
        <f>+VLOOKUP($A356,[2]DISTRIBUCIÓN!$A$8:$G$540,7,FALSE)</f>
        <v>emma.ticonipa@economiayfinanzas.gob.bo</v>
      </c>
    </row>
    <row r="357" spans="1:5">
      <c r="A357" s="285">
        <v>1402</v>
      </c>
      <c r="B357" s="286" t="s">
        <v>363</v>
      </c>
      <c r="C357" s="385" t="str">
        <f>+VLOOKUP($A357,[2]DISTRIBUCIÓN!$A$8:$G$540,5,FALSE)</f>
        <v>Emma Ticonipa</v>
      </c>
      <c r="D357" s="385" t="str">
        <f>+VLOOKUP($A357,[2]DISTRIBUCIÓN!$A$8:$G$540,6,FALSE)</f>
        <v>2183333 - 1635</v>
      </c>
      <c r="E357" s="385" t="str">
        <f>+VLOOKUP($A357,[2]DISTRIBUCIÓN!$A$8:$G$540,7,FALSE)</f>
        <v>emma.ticonipa@economiayfinanzas.gob.bo</v>
      </c>
    </row>
    <row r="358" spans="1:5">
      <c r="A358" s="285">
        <v>1403</v>
      </c>
      <c r="B358" s="286" t="s">
        <v>1379</v>
      </c>
      <c r="C358" s="385" t="str">
        <f>+VLOOKUP($A358,[2]DISTRIBUCIÓN!$A$8:$G$540,5,FALSE)</f>
        <v>Emma Ticonipa</v>
      </c>
      <c r="D358" s="385" t="str">
        <f>+VLOOKUP($A358,[2]DISTRIBUCIÓN!$A$8:$G$540,6,FALSE)</f>
        <v>2183333 - 1635</v>
      </c>
      <c r="E358" s="385" t="str">
        <f>+VLOOKUP($A358,[2]DISTRIBUCIÓN!$A$8:$G$540,7,FALSE)</f>
        <v>emma.ticonipa@economiayfinanzas.gob.bo</v>
      </c>
    </row>
    <row r="359" spans="1:5">
      <c r="A359" s="285">
        <v>1404</v>
      </c>
      <c r="B359" s="286" t="s">
        <v>364</v>
      </c>
      <c r="C359" s="385" t="str">
        <f>+VLOOKUP($A359,[2]DISTRIBUCIÓN!$A$8:$G$540,5,FALSE)</f>
        <v>Emma Ticonipa</v>
      </c>
      <c r="D359" s="385" t="str">
        <f>+VLOOKUP($A359,[2]DISTRIBUCIÓN!$A$8:$G$540,6,FALSE)</f>
        <v>2183333 - 1635</v>
      </c>
      <c r="E359" s="385" t="str">
        <f>+VLOOKUP($A359,[2]DISTRIBUCIÓN!$A$8:$G$540,7,FALSE)</f>
        <v>emma.ticonipa@economiayfinanzas.gob.bo</v>
      </c>
    </row>
    <row r="360" spans="1:5">
      <c r="A360" s="285">
        <v>1405</v>
      </c>
      <c r="B360" s="286" t="s">
        <v>365</v>
      </c>
      <c r="C360" s="385" t="str">
        <f>+VLOOKUP($A360,[2]DISTRIBUCIÓN!$A$8:$G$540,5,FALSE)</f>
        <v>Emma Ticonipa</v>
      </c>
      <c r="D360" s="385" t="str">
        <f>+VLOOKUP($A360,[2]DISTRIBUCIÓN!$A$8:$G$540,6,FALSE)</f>
        <v>2183333 - 1635</v>
      </c>
      <c r="E360" s="385" t="str">
        <f>+VLOOKUP($A360,[2]DISTRIBUCIÓN!$A$8:$G$540,7,FALSE)</f>
        <v>emma.ticonipa@economiayfinanzas.gob.bo</v>
      </c>
    </row>
    <row r="361" spans="1:5">
      <c r="A361" s="285">
        <v>1406</v>
      </c>
      <c r="B361" s="286" t="s">
        <v>366</v>
      </c>
      <c r="C361" s="385" t="str">
        <f>+VLOOKUP($A361,[2]DISTRIBUCIÓN!$A$8:$G$540,5,FALSE)</f>
        <v>Emma Ticonipa</v>
      </c>
      <c r="D361" s="385" t="str">
        <f>+VLOOKUP($A361,[2]DISTRIBUCIÓN!$A$8:$G$540,6,FALSE)</f>
        <v>2183333 - 1635</v>
      </c>
      <c r="E361" s="385" t="str">
        <f>+VLOOKUP($A361,[2]DISTRIBUCIÓN!$A$8:$G$540,7,FALSE)</f>
        <v>emma.ticonipa@economiayfinanzas.gob.bo</v>
      </c>
    </row>
    <row r="362" spans="1:5">
      <c r="A362" s="285">
        <v>1407</v>
      </c>
      <c r="B362" s="286" t="s">
        <v>367</v>
      </c>
      <c r="C362" s="385" t="str">
        <f>+VLOOKUP($A362,[2]DISTRIBUCIÓN!$A$8:$G$540,5,FALSE)</f>
        <v>Emma Ticonipa</v>
      </c>
      <c r="D362" s="385" t="str">
        <f>+VLOOKUP($A362,[2]DISTRIBUCIÓN!$A$8:$G$540,6,FALSE)</f>
        <v>2183333 - 1635</v>
      </c>
      <c r="E362" s="385" t="str">
        <f>+VLOOKUP($A362,[2]DISTRIBUCIÓN!$A$8:$G$540,7,FALSE)</f>
        <v>emma.ticonipa@economiayfinanzas.gob.bo</v>
      </c>
    </row>
    <row r="363" spans="1:5">
      <c r="A363" s="285">
        <v>1408</v>
      </c>
      <c r="B363" s="286" t="s">
        <v>368</v>
      </c>
      <c r="C363" s="385" t="str">
        <f>+VLOOKUP($A363,[2]DISTRIBUCIÓN!$A$8:$G$540,5,FALSE)</f>
        <v>Emma Ticonipa</v>
      </c>
      <c r="D363" s="385" t="str">
        <f>+VLOOKUP($A363,[2]DISTRIBUCIÓN!$A$8:$G$540,6,FALSE)</f>
        <v>2183333 - 1635</v>
      </c>
      <c r="E363" s="385" t="str">
        <f>+VLOOKUP($A363,[2]DISTRIBUCIÓN!$A$8:$G$540,7,FALSE)</f>
        <v>emma.ticonipa@economiayfinanzas.gob.bo</v>
      </c>
    </row>
    <row r="364" spans="1:5">
      <c r="A364" s="285">
        <v>1409</v>
      </c>
      <c r="B364" s="286" t="s">
        <v>369</v>
      </c>
      <c r="C364" s="385" t="str">
        <f>+VLOOKUP($A364,[2]DISTRIBUCIÓN!$A$8:$G$540,5,FALSE)</f>
        <v>Emma Ticonipa</v>
      </c>
      <c r="D364" s="385" t="str">
        <f>+VLOOKUP($A364,[2]DISTRIBUCIÓN!$A$8:$G$540,6,FALSE)</f>
        <v>2183333 - 1635</v>
      </c>
      <c r="E364" s="385" t="str">
        <f>+VLOOKUP($A364,[2]DISTRIBUCIÓN!$A$8:$G$540,7,FALSE)</f>
        <v>emma.ticonipa@economiayfinanzas.gob.bo</v>
      </c>
    </row>
    <row r="365" spans="1:5">
      <c r="A365" s="285">
        <v>1410</v>
      </c>
      <c r="B365" s="286" t="s">
        <v>370</v>
      </c>
      <c r="C365" s="385" t="str">
        <f>+VLOOKUP($A365,[2]DISTRIBUCIÓN!$A$8:$G$540,5,FALSE)</f>
        <v>Emma Ticonipa</v>
      </c>
      <c r="D365" s="385" t="str">
        <f>+VLOOKUP($A365,[2]DISTRIBUCIÓN!$A$8:$G$540,6,FALSE)</f>
        <v>2183333 - 1635</v>
      </c>
      <c r="E365" s="385" t="str">
        <f>+VLOOKUP($A365,[2]DISTRIBUCIÓN!$A$8:$G$540,7,FALSE)</f>
        <v>emma.ticonipa@economiayfinanzas.gob.bo</v>
      </c>
    </row>
    <row r="366" spans="1:5">
      <c r="A366" s="285">
        <v>1411</v>
      </c>
      <c r="B366" s="286" t="s">
        <v>371</v>
      </c>
      <c r="C366" s="385" t="str">
        <f>+VLOOKUP($A366,[2]DISTRIBUCIÓN!$A$8:$G$540,5,FALSE)</f>
        <v>Emma Ticonipa</v>
      </c>
      <c r="D366" s="385" t="str">
        <f>+VLOOKUP($A366,[2]DISTRIBUCIÓN!$A$8:$G$540,6,FALSE)</f>
        <v>2183333 - 1635</v>
      </c>
      <c r="E366" s="385" t="str">
        <f>+VLOOKUP($A366,[2]DISTRIBUCIÓN!$A$8:$G$540,7,FALSE)</f>
        <v>emma.ticonipa@economiayfinanzas.gob.bo</v>
      </c>
    </row>
    <row r="367" spans="1:5">
      <c r="A367" s="285">
        <v>1412</v>
      </c>
      <c r="B367" s="286" t="s">
        <v>372</v>
      </c>
      <c r="C367" s="385" t="str">
        <f>+VLOOKUP($A367,[2]DISTRIBUCIÓN!$A$8:$G$540,5,FALSE)</f>
        <v>Emma Ticonipa</v>
      </c>
      <c r="D367" s="385" t="str">
        <f>+VLOOKUP($A367,[2]DISTRIBUCIÓN!$A$8:$G$540,6,FALSE)</f>
        <v>2183333 - 1635</v>
      </c>
      <c r="E367" s="385" t="str">
        <f>+VLOOKUP($A367,[2]DISTRIBUCIÓN!$A$8:$G$540,7,FALSE)</f>
        <v>emma.ticonipa@economiayfinanzas.gob.bo</v>
      </c>
    </row>
    <row r="368" spans="1:5">
      <c r="A368" s="285">
        <v>1413</v>
      </c>
      <c r="B368" s="286" t="s">
        <v>345</v>
      </c>
      <c r="C368" s="385" t="str">
        <f>+VLOOKUP($A368,[2]DISTRIBUCIÓN!$A$8:$G$540,5,FALSE)</f>
        <v>Emma Ticonipa</v>
      </c>
      <c r="D368" s="385" t="str">
        <f>+VLOOKUP($A368,[2]DISTRIBUCIÓN!$A$8:$G$540,6,FALSE)</f>
        <v>2183333 - 1635</v>
      </c>
      <c r="E368" s="385" t="str">
        <f>+VLOOKUP($A368,[2]DISTRIBUCIÓN!$A$8:$G$540,7,FALSE)</f>
        <v>emma.ticonipa@economiayfinanzas.gob.bo</v>
      </c>
    </row>
    <row r="369" spans="1:5">
      <c r="A369" s="285">
        <v>1414</v>
      </c>
      <c r="B369" s="286" t="s">
        <v>373</v>
      </c>
      <c r="C369" s="385" t="str">
        <f>+VLOOKUP($A369,[2]DISTRIBUCIÓN!$A$8:$G$540,5,FALSE)</f>
        <v>Emma Ticonipa</v>
      </c>
      <c r="D369" s="385" t="str">
        <f>+VLOOKUP($A369,[2]DISTRIBUCIÓN!$A$8:$G$540,6,FALSE)</f>
        <v>2183333 - 1635</v>
      </c>
      <c r="E369" s="385" t="str">
        <f>+VLOOKUP($A369,[2]DISTRIBUCIÓN!$A$8:$G$540,7,FALSE)</f>
        <v>emma.ticonipa@economiayfinanzas.gob.bo</v>
      </c>
    </row>
    <row r="370" spans="1:5">
      <c r="A370" s="285">
        <v>1415</v>
      </c>
      <c r="B370" s="286" t="s">
        <v>374</v>
      </c>
      <c r="C370" s="385" t="str">
        <f>+VLOOKUP($A370,[2]DISTRIBUCIÓN!$A$8:$G$540,5,FALSE)</f>
        <v>Emma Ticonipa</v>
      </c>
      <c r="D370" s="385" t="str">
        <f>+VLOOKUP($A370,[2]DISTRIBUCIÓN!$A$8:$G$540,6,FALSE)</f>
        <v>2183333 - 1635</v>
      </c>
      <c r="E370" s="385" t="str">
        <f>+VLOOKUP($A370,[2]DISTRIBUCIÓN!$A$8:$G$540,7,FALSE)</f>
        <v>emma.ticonipa@economiayfinanzas.gob.bo</v>
      </c>
    </row>
    <row r="371" spans="1:5">
      <c r="A371" s="285">
        <v>1416</v>
      </c>
      <c r="B371" s="286" t="s">
        <v>375</v>
      </c>
      <c r="C371" s="385" t="str">
        <f>+VLOOKUP($A371,[2]DISTRIBUCIÓN!$A$8:$G$540,5,FALSE)</f>
        <v>Emma Ticonipa</v>
      </c>
      <c r="D371" s="385" t="str">
        <f>+VLOOKUP($A371,[2]DISTRIBUCIÓN!$A$8:$G$540,6,FALSE)</f>
        <v>2183333 - 1635</v>
      </c>
      <c r="E371" s="385" t="str">
        <f>+VLOOKUP($A371,[2]DISTRIBUCIÓN!$A$8:$G$540,7,FALSE)</f>
        <v>emma.ticonipa@economiayfinanzas.gob.bo</v>
      </c>
    </row>
    <row r="372" spans="1:5">
      <c r="A372" s="285">
        <v>1417</v>
      </c>
      <c r="B372" s="286" t="s">
        <v>376</v>
      </c>
      <c r="C372" s="385" t="str">
        <f>+VLOOKUP($A372,[2]DISTRIBUCIÓN!$A$8:$G$540,5,FALSE)</f>
        <v>Emma Ticonipa</v>
      </c>
      <c r="D372" s="385" t="str">
        <f>+VLOOKUP($A372,[2]DISTRIBUCIÓN!$A$8:$G$540,6,FALSE)</f>
        <v>2183333 - 1635</v>
      </c>
      <c r="E372" s="385" t="str">
        <f>+VLOOKUP($A372,[2]DISTRIBUCIÓN!$A$8:$G$540,7,FALSE)</f>
        <v>emma.ticonipa@economiayfinanzas.gob.bo</v>
      </c>
    </row>
    <row r="373" spans="1:5">
      <c r="A373" s="285">
        <v>1418</v>
      </c>
      <c r="B373" s="286" t="s">
        <v>377</v>
      </c>
      <c r="C373" s="385" t="str">
        <f>+VLOOKUP($A373,[2]DISTRIBUCIÓN!$A$8:$G$540,5,FALSE)</f>
        <v>Emma Ticonipa</v>
      </c>
      <c r="D373" s="385" t="str">
        <f>+VLOOKUP($A373,[2]DISTRIBUCIÓN!$A$8:$G$540,6,FALSE)</f>
        <v>2183333 - 1635</v>
      </c>
      <c r="E373" s="385" t="str">
        <f>+VLOOKUP($A373,[2]DISTRIBUCIÓN!$A$8:$G$540,7,FALSE)</f>
        <v>emma.ticonipa@economiayfinanzas.gob.bo</v>
      </c>
    </row>
    <row r="374" spans="1:5">
      <c r="A374" s="285">
        <v>1419</v>
      </c>
      <c r="B374" s="286" t="s">
        <v>378</v>
      </c>
      <c r="C374" s="385" t="str">
        <f>+VLOOKUP($A374,[2]DISTRIBUCIÓN!$A$8:$G$540,5,FALSE)</f>
        <v>Emma Ticonipa</v>
      </c>
      <c r="D374" s="385" t="str">
        <f>+VLOOKUP($A374,[2]DISTRIBUCIÓN!$A$8:$G$540,6,FALSE)</f>
        <v>2183333 - 1635</v>
      </c>
      <c r="E374" s="385" t="str">
        <f>+VLOOKUP($A374,[2]DISTRIBUCIÓN!$A$8:$G$540,7,FALSE)</f>
        <v>emma.ticonipa@economiayfinanzas.gob.bo</v>
      </c>
    </row>
    <row r="375" spans="1:5">
      <c r="A375" s="285">
        <v>1420</v>
      </c>
      <c r="B375" s="286" t="s">
        <v>379</v>
      </c>
      <c r="C375" s="385" t="str">
        <f>+VLOOKUP($A375,[2]DISTRIBUCIÓN!$A$8:$G$540,5,FALSE)</f>
        <v>Emma Ticonipa</v>
      </c>
      <c r="D375" s="385" t="str">
        <f>+VLOOKUP($A375,[2]DISTRIBUCIÓN!$A$8:$G$540,6,FALSE)</f>
        <v>2183333 - 1635</v>
      </c>
      <c r="E375" s="385" t="str">
        <f>+VLOOKUP($A375,[2]DISTRIBUCIÓN!$A$8:$G$540,7,FALSE)</f>
        <v>emma.ticonipa@economiayfinanzas.gob.bo</v>
      </c>
    </row>
    <row r="376" spans="1:5">
      <c r="A376" s="285">
        <v>1421</v>
      </c>
      <c r="B376" s="286" t="s">
        <v>380</v>
      </c>
      <c r="C376" s="385" t="str">
        <f>+VLOOKUP($A376,[2]DISTRIBUCIÓN!$A$8:$G$540,5,FALSE)</f>
        <v>Emma Ticonipa</v>
      </c>
      <c r="D376" s="385" t="str">
        <f>+VLOOKUP($A376,[2]DISTRIBUCIÓN!$A$8:$G$540,6,FALSE)</f>
        <v>2183333 - 1635</v>
      </c>
      <c r="E376" s="385" t="str">
        <f>+VLOOKUP($A376,[2]DISTRIBUCIÓN!$A$8:$G$540,7,FALSE)</f>
        <v>emma.ticonipa@economiayfinanzas.gob.bo</v>
      </c>
    </row>
    <row r="377" spans="1:5">
      <c r="A377" s="285">
        <v>1422</v>
      </c>
      <c r="B377" s="286" t="s">
        <v>381</v>
      </c>
      <c r="C377" s="385" t="str">
        <f>+VLOOKUP($A377,[2]DISTRIBUCIÓN!$A$8:$G$540,5,FALSE)</f>
        <v>Emma Ticonipa</v>
      </c>
      <c r="D377" s="385" t="str">
        <f>+VLOOKUP($A377,[2]DISTRIBUCIÓN!$A$8:$G$540,6,FALSE)</f>
        <v>2183333 - 1635</v>
      </c>
      <c r="E377" s="385" t="str">
        <f>+VLOOKUP($A377,[2]DISTRIBUCIÓN!$A$8:$G$540,7,FALSE)</f>
        <v>emma.ticonipa@economiayfinanzas.gob.bo</v>
      </c>
    </row>
    <row r="378" spans="1:5">
      <c r="A378" s="285">
        <v>1423</v>
      </c>
      <c r="B378" s="286" t="s">
        <v>382</v>
      </c>
      <c r="C378" s="385" t="str">
        <f>+VLOOKUP($A378,[2]DISTRIBUCIÓN!$A$8:$G$540,5,FALSE)</f>
        <v>Emma Ticonipa</v>
      </c>
      <c r="D378" s="385" t="str">
        <f>+VLOOKUP($A378,[2]DISTRIBUCIÓN!$A$8:$G$540,6,FALSE)</f>
        <v>2183333 - 1635</v>
      </c>
      <c r="E378" s="385" t="str">
        <f>+VLOOKUP($A378,[2]DISTRIBUCIÓN!$A$8:$G$540,7,FALSE)</f>
        <v>emma.ticonipa@economiayfinanzas.gob.bo</v>
      </c>
    </row>
    <row r="379" spans="1:5">
      <c r="A379" s="285">
        <v>1424</v>
      </c>
      <c r="B379" s="286" t="s">
        <v>383</v>
      </c>
      <c r="C379" s="385" t="str">
        <f>+VLOOKUP($A379,[2]DISTRIBUCIÓN!$A$8:$G$540,5,FALSE)</f>
        <v>Emma Ticonipa</v>
      </c>
      <c r="D379" s="385" t="str">
        <f>+VLOOKUP($A379,[2]DISTRIBUCIÓN!$A$8:$G$540,6,FALSE)</f>
        <v>2183333 - 1635</v>
      </c>
      <c r="E379" s="385" t="str">
        <f>+VLOOKUP($A379,[2]DISTRIBUCIÓN!$A$8:$G$540,7,FALSE)</f>
        <v>emma.ticonipa@economiayfinanzas.gob.bo</v>
      </c>
    </row>
    <row r="380" spans="1:5">
      <c r="A380" s="285">
        <v>1425</v>
      </c>
      <c r="B380" s="286" t="s">
        <v>384</v>
      </c>
      <c r="C380" s="385" t="str">
        <f>+VLOOKUP($A380,[2]DISTRIBUCIÓN!$A$8:$G$540,5,FALSE)</f>
        <v>Emma Ticonipa</v>
      </c>
      <c r="D380" s="385" t="str">
        <f>+VLOOKUP($A380,[2]DISTRIBUCIÓN!$A$8:$G$540,6,FALSE)</f>
        <v>2183333 - 1635</v>
      </c>
      <c r="E380" s="385" t="str">
        <f>+VLOOKUP($A380,[2]DISTRIBUCIÓN!$A$8:$G$540,7,FALSE)</f>
        <v>emma.ticonipa@economiayfinanzas.gob.bo</v>
      </c>
    </row>
    <row r="381" spans="1:5">
      <c r="A381" s="285">
        <v>1426</v>
      </c>
      <c r="B381" s="286" t="s">
        <v>385</v>
      </c>
      <c r="C381" s="385" t="str">
        <f>+VLOOKUP($A381,[2]DISTRIBUCIÓN!$A$8:$G$540,5,FALSE)</f>
        <v>Emma Ticonipa</v>
      </c>
      <c r="D381" s="385" t="str">
        <f>+VLOOKUP($A381,[2]DISTRIBUCIÓN!$A$8:$G$540,6,FALSE)</f>
        <v>2183333 - 1635</v>
      </c>
      <c r="E381" s="385" t="str">
        <f>+VLOOKUP($A381,[2]DISTRIBUCIÓN!$A$8:$G$540,7,FALSE)</f>
        <v>emma.ticonipa@economiayfinanzas.gob.bo</v>
      </c>
    </row>
    <row r="382" spans="1:5">
      <c r="A382" s="285">
        <v>1427</v>
      </c>
      <c r="B382" s="286" t="s">
        <v>386</v>
      </c>
      <c r="C382" s="385" t="str">
        <f>+VLOOKUP($A382,[2]DISTRIBUCIÓN!$A$8:$G$540,5,FALSE)</f>
        <v>Emma Ticonipa</v>
      </c>
      <c r="D382" s="385" t="str">
        <f>+VLOOKUP($A382,[2]DISTRIBUCIÓN!$A$8:$G$540,6,FALSE)</f>
        <v>2183333 - 1635</v>
      </c>
      <c r="E382" s="385" t="str">
        <f>+VLOOKUP($A382,[2]DISTRIBUCIÓN!$A$8:$G$540,7,FALSE)</f>
        <v>emma.ticonipa@economiayfinanzas.gob.bo</v>
      </c>
    </row>
    <row r="383" spans="1:5">
      <c r="A383" s="285">
        <v>1428</v>
      </c>
      <c r="B383" s="286" t="s">
        <v>1380</v>
      </c>
      <c r="C383" s="385" t="str">
        <f>+VLOOKUP($A383,[2]DISTRIBUCIÓN!$A$8:$G$540,5,FALSE)</f>
        <v>Emma Ticonipa</v>
      </c>
      <c r="D383" s="385" t="str">
        <f>+VLOOKUP($A383,[2]DISTRIBUCIÓN!$A$8:$G$540,6,FALSE)</f>
        <v>2183333 - 1635</v>
      </c>
      <c r="E383" s="385" t="str">
        <f>+VLOOKUP($A383,[2]DISTRIBUCIÓN!$A$8:$G$540,7,FALSE)</f>
        <v>emma.ticonipa@economiayfinanzas.gob.bo</v>
      </c>
    </row>
    <row r="384" spans="1:5">
      <c r="A384" s="285">
        <v>1429</v>
      </c>
      <c r="B384" s="286" t="s">
        <v>387</v>
      </c>
      <c r="C384" s="385" t="str">
        <f>+VLOOKUP($A384,[2]DISTRIBUCIÓN!$A$8:$G$540,5,FALSE)</f>
        <v>Emma Ticonipa</v>
      </c>
      <c r="D384" s="385" t="str">
        <f>+VLOOKUP($A384,[2]DISTRIBUCIÓN!$A$8:$G$540,6,FALSE)</f>
        <v>2183333 - 1635</v>
      </c>
      <c r="E384" s="385" t="str">
        <f>+VLOOKUP($A384,[2]DISTRIBUCIÓN!$A$8:$G$540,7,FALSE)</f>
        <v>emma.ticonipa@economiayfinanzas.gob.bo</v>
      </c>
    </row>
    <row r="385" spans="1:5">
      <c r="A385" s="285">
        <v>1430</v>
      </c>
      <c r="B385" s="286" t="s">
        <v>388</v>
      </c>
      <c r="C385" s="385" t="str">
        <f>+VLOOKUP($A385,[2]DISTRIBUCIÓN!$A$8:$G$540,5,FALSE)</f>
        <v>Emma Ticonipa</v>
      </c>
      <c r="D385" s="385" t="str">
        <f>+VLOOKUP($A385,[2]DISTRIBUCIÓN!$A$8:$G$540,6,FALSE)</f>
        <v>2183333 - 1635</v>
      </c>
      <c r="E385" s="385" t="str">
        <f>+VLOOKUP($A385,[2]DISTRIBUCIÓN!$A$8:$G$540,7,FALSE)</f>
        <v>emma.ticonipa@economiayfinanzas.gob.bo</v>
      </c>
    </row>
    <row r="386" spans="1:5">
      <c r="A386" s="285">
        <v>1431</v>
      </c>
      <c r="B386" s="286" t="s">
        <v>389</v>
      </c>
      <c r="C386" s="385" t="str">
        <f>+VLOOKUP($A386,[2]DISTRIBUCIÓN!$A$8:$G$540,5,FALSE)</f>
        <v>Emma Ticonipa</v>
      </c>
      <c r="D386" s="385" t="str">
        <f>+VLOOKUP($A386,[2]DISTRIBUCIÓN!$A$8:$G$540,6,FALSE)</f>
        <v>2183333 - 1635</v>
      </c>
      <c r="E386" s="385" t="str">
        <f>+VLOOKUP($A386,[2]DISTRIBUCIÓN!$A$8:$G$540,7,FALSE)</f>
        <v>emma.ticonipa@economiayfinanzas.gob.bo</v>
      </c>
    </row>
    <row r="387" spans="1:5">
      <c r="A387" s="285">
        <v>1432</v>
      </c>
      <c r="B387" s="286" t="s">
        <v>390</v>
      </c>
      <c r="C387" s="385" t="str">
        <f>+VLOOKUP($A387,[2]DISTRIBUCIÓN!$A$8:$G$540,5,FALSE)</f>
        <v>Emma Ticonipa</v>
      </c>
      <c r="D387" s="385" t="str">
        <f>+VLOOKUP($A387,[2]DISTRIBUCIÓN!$A$8:$G$540,6,FALSE)</f>
        <v>2183333 - 1635</v>
      </c>
      <c r="E387" s="385" t="str">
        <f>+VLOOKUP($A387,[2]DISTRIBUCIÓN!$A$8:$G$540,7,FALSE)</f>
        <v>emma.ticonipa@economiayfinanzas.gob.bo</v>
      </c>
    </row>
    <row r="388" spans="1:5">
      <c r="A388" s="285">
        <v>1434</v>
      </c>
      <c r="B388" s="286" t="s">
        <v>391</v>
      </c>
      <c r="C388" s="385" t="str">
        <f>+VLOOKUP($A388,[2]DISTRIBUCIÓN!$A$8:$G$540,5,FALSE)</f>
        <v>Emma Ticonipa</v>
      </c>
      <c r="D388" s="385" t="str">
        <f>+VLOOKUP($A388,[2]DISTRIBUCIÓN!$A$8:$G$540,6,FALSE)</f>
        <v>2183333 - 1635</v>
      </c>
      <c r="E388" s="385" t="str">
        <f>+VLOOKUP($A388,[2]DISTRIBUCIÓN!$A$8:$G$540,7,FALSE)</f>
        <v>emma.ticonipa@economiayfinanzas.gob.bo</v>
      </c>
    </row>
    <row r="389" spans="1:5">
      <c r="A389" s="285">
        <v>1435</v>
      </c>
      <c r="B389" s="286" t="s">
        <v>392</v>
      </c>
      <c r="C389" s="385" t="str">
        <f>+VLOOKUP($A389,[2]DISTRIBUCIÓN!$A$8:$G$540,5,FALSE)</f>
        <v>Emma Ticonipa</v>
      </c>
      <c r="D389" s="385" t="str">
        <f>+VLOOKUP($A389,[2]DISTRIBUCIÓN!$A$8:$G$540,6,FALSE)</f>
        <v>2183333 - 1635</v>
      </c>
      <c r="E389" s="385" t="str">
        <f>+VLOOKUP($A389,[2]DISTRIBUCIÓN!$A$8:$G$540,7,FALSE)</f>
        <v>emma.ticonipa@economiayfinanzas.gob.bo</v>
      </c>
    </row>
    <row r="390" spans="1:5">
      <c r="A390" s="285">
        <v>1501</v>
      </c>
      <c r="B390" s="286" t="s">
        <v>393</v>
      </c>
      <c r="C390" s="385" t="str">
        <f>+VLOOKUP($A390,[2]DISTRIBUCIÓN!$A$8:$G$540,5,FALSE)</f>
        <v>Emma Ticonipa</v>
      </c>
      <c r="D390" s="385" t="str">
        <f>+VLOOKUP($A390,[2]DISTRIBUCIÓN!$A$8:$G$540,6,FALSE)</f>
        <v>2183333 - 1635</v>
      </c>
      <c r="E390" s="385" t="str">
        <f>+VLOOKUP($A390,[2]DISTRIBUCIÓN!$A$8:$G$540,7,FALSE)</f>
        <v>emma.ticonipa@economiayfinanzas.gob.bo</v>
      </c>
    </row>
    <row r="391" spans="1:5">
      <c r="A391" s="285">
        <v>1502</v>
      </c>
      <c r="B391" s="286" t="s">
        <v>394</v>
      </c>
      <c r="C391" s="385" t="str">
        <f>+VLOOKUP($A391,[2]DISTRIBUCIÓN!$A$8:$G$540,5,FALSE)</f>
        <v>Emma Ticonipa</v>
      </c>
      <c r="D391" s="385" t="str">
        <f>+VLOOKUP($A391,[2]DISTRIBUCIÓN!$A$8:$G$540,6,FALSE)</f>
        <v>2183333 - 1635</v>
      </c>
      <c r="E391" s="385" t="str">
        <f>+VLOOKUP($A391,[2]DISTRIBUCIÓN!$A$8:$G$540,7,FALSE)</f>
        <v>emma.ticonipa@economiayfinanzas.gob.bo</v>
      </c>
    </row>
    <row r="392" spans="1:5">
      <c r="A392" s="285">
        <v>1503</v>
      </c>
      <c r="B392" s="286" t="s">
        <v>395</v>
      </c>
      <c r="C392" s="385" t="str">
        <f>+VLOOKUP($A392,[2]DISTRIBUCIÓN!$A$8:$G$540,5,FALSE)</f>
        <v>Emma Ticonipa</v>
      </c>
      <c r="D392" s="385" t="str">
        <f>+VLOOKUP($A392,[2]DISTRIBUCIÓN!$A$8:$G$540,6,FALSE)</f>
        <v>2183333 - 1635</v>
      </c>
      <c r="E392" s="385" t="str">
        <f>+VLOOKUP($A392,[2]DISTRIBUCIÓN!$A$8:$G$540,7,FALSE)</f>
        <v>emma.ticonipa@economiayfinanzas.gob.bo</v>
      </c>
    </row>
    <row r="393" spans="1:5">
      <c r="A393" s="285">
        <v>1504</v>
      </c>
      <c r="B393" s="286" t="s">
        <v>396</v>
      </c>
      <c r="C393" s="385" t="str">
        <f>+VLOOKUP($A393,[2]DISTRIBUCIÓN!$A$8:$G$540,5,FALSE)</f>
        <v>Emma Ticonipa</v>
      </c>
      <c r="D393" s="385" t="str">
        <f>+VLOOKUP($A393,[2]DISTRIBUCIÓN!$A$8:$G$540,6,FALSE)</f>
        <v>2183333 - 1635</v>
      </c>
      <c r="E393" s="385" t="str">
        <f>+VLOOKUP($A393,[2]DISTRIBUCIÓN!$A$8:$G$540,7,FALSE)</f>
        <v>emma.ticonipa@economiayfinanzas.gob.bo</v>
      </c>
    </row>
    <row r="394" spans="1:5">
      <c r="A394" s="285">
        <v>1505</v>
      </c>
      <c r="B394" s="286" t="s">
        <v>397</v>
      </c>
      <c r="C394" s="385" t="str">
        <f>+VLOOKUP($A394,[2]DISTRIBUCIÓN!$A$8:$G$540,5,FALSE)</f>
        <v>Emma Ticonipa</v>
      </c>
      <c r="D394" s="385" t="str">
        <f>+VLOOKUP($A394,[2]DISTRIBUCIÓN!$A$8:$G$540,6,FALSE)</f>
        <v>2183333 - 1635</v>
      </c>
      <c r="E394" s="385" t="str">
        <f>+VLOOKUP($A394,[2]DISTRIBUCIÓN!$A$8:$G$540,7,FALSE)</f>
        <v>emma.ticonipa@economiayfinanzas.gob.bo</v>
      </c>
    </row>
    <row r="395" spans="1:5">
      <c r="A395" s="285">
        <v>1506</v>
      </c>
      <c r="B395" s="286" t="s">
        <v>398</v>
      </c>
      <c r="C395" s="385" t="str">
        <f>+VLOOKUP($A395,[2]DISTRIBUCIÓN!$A$8:$G$540,5,FALSE)</f>
        <v>Emma Ticonipa</v>
      </c>
      <c r="D395" s="385" t="str">
        <f>+VLOOKUP($A395,[2]DISTRIBUCIÓN!$A$8:$G$540,6,FALSE)</f>
        <v>2183333 - 1635</v>
      </c>
      <c r="E395" s="385" t="str">
        <f>+VLOOKUP($A395,[2]DISTRIBUCIÓN!$A$8:$G$540,7,FALSE)</f>
        <v>emma.ticonipa@economiayfinanzas.gob.bo</v>
      </c>
    </row>
    <row r="396" spans="1:5">
      <c r="A396" s="285">
        <v>1507</v>
      </c>
      <c r="B396" s="286" t="s">
        <v>399</v>
      </c>
      <c r="C396" s="385" t="str">
        <f>+VLOOKUP($A396,[2]DISTRIBUCIÓN!$A$8:$G$540,5,FALSE)</f>
        <v>Emma Ticonipa</v>
      </c>
      <c r="D396" s="385" t="str">
        <f>+VLOOKUP($A396,[2]DISTRIBUCIÓN!$A$8:$G$540,6,FALSE)</f>
        <v>2183333 - 1635</v>
      </c>
      <c r="E396" s="385" t="str">
        <f>+VLOOKUP($A396,[2]DISTRIBUCIÓN!$A$8:$G$540,7,FALSE)</f>
        <v>emma.ticonipa@economiayfinanzas.gob.bo</v>
      </c>
    </row>
    <row r="397" spans="1:5">
      <c r="A397" s="285">
        <v>1508</v>
      </c>
      <c r="B397" s="286" t="s">
        <v>400</v>
      </c>
      <c r="C397" s="385" t="str">
        <f>+VLOOKUP($A397,[2]DISTRIBUCIÓN!$A$8:$G$540,5,FALSE)</f>
        <v>Emma Ticonipa</v>
      </c>
      <c r="D397" s="385" t="str">
        <f>+VLOOKUP($A397,[2]DISTRIBUCIÓN!$A$8:$G$540,6,FALSE)</f>
        <v>2183333 - 1635</v>
      </c>
      <c r="E397" s="385" t="str">
        <f>+VLOOKUP($A397,[2]DISTRIBUCIÓN!$A$8:$G$540,7,FALSE)</f>
        <v>emma.ticonipa@economiayfinanzas.gob.bo</v>
      </c>
    </row>
    <row r="398" spans="1:5">
      <c r="A398" s="285">
        <v>1509</v>
      </c>
      <c r="B398" s="286" t="s">
        <v>401</v>
      </c>
      <c r="C398" s="385" t="str">
        <f>+VLOOKUP($A398,[2]DISTRIBUCIÓN!$A$8:$G$540,5,FALSE)</f>
        <v>Emma Ticonipa</v>
      </c>
      <c r="D398" s="385" t="str">
        <f>+VLOOKUP($A398,[2]DISTRIBUCIÓN!$A$8:$G$540,6,FALSE)</f>
        <v>2183333 - 1635</v>
      </c>
      <c r="E398" s="385" t="str">
        <f>+VLOOKUP($A398,[2]DISTRIBUCIÓN!$A$8:$G$540,7,FALSE)</f>
        <v>emma.ticonipa@economiayfinanzas.gob.bo</v>
      </c>
    </row>
    <row r="399" spans="1:5">
      <c r="A399" s="285">
        <v>1510</v>
      </c>
      <c r="B399" s="286" t="s">
        <v>402</v>
      </c>
      <c r="C399" s="385" t="str">
        <f>+VLOOKUP($A399,[2]DISTRIBUCIÓN!$A$8:$G$540,5,FALSE)</f>
        <v>Emma Ticonipa</v>
      </c>
      <c r="D399" s="385" t="str">
        <f>+VLOOKUP($A399,[2]DISTRIBUCIÓN!$A$8:$G$540,6,FALSE)</f>
        <v>2183333 - 1635</v>
      </c>
      <c r="E399" s="385" t="str">
        <f>+VLOOKUP($A399,[2]DISTRIBUCIÓN!$A$8:$G$540,7,FALSE)</f>
        <v>emma.ticonipa@economiayfinanzas.gob.bo</v>
      </c>
    </row>
    <row r="400" spans="1:5">
      <c r="A400" s="285">
        <v>1511</v>
      </c>
      <c r="B400" s="286" t="s">
        <v>403</v>
      </c>
      <c r="C400" s="385" t="str">
        <f>+VLOOKUP($A400,[2]DISTRIBUCIÓN!$A$8:$G$540,5,FALSE)</f>
        <v>Emma Ticonipa</v>
      </c>
      <c r="D400" s="385" t="str">
        <f>+VLOOKUP($A400,[2]DISTRIBUCIÓN!$A$8:$G$540,6,FALSE)</f>
        <v>2183333 - 1635</v>
      </c>
      <c r="E400" s="385" t="str">
        <f>+VLOOKUP($A400,[2]DISTRIBUCIÓN!$A$8:$G$540,7,FALSE)</f>
        <v>emma.ticonipa@economiayfinanzas.gob.bo</v>
      </c>
    </row>
    <row r="401" spans="1:5">
      <c r="A401" s="285">
        <v>1512</v>
      </c>
      <c r="B401" s="286" t="s">
        <v>404</v>
      </c>
      <c r="C401" s="385" t="str">
        <f>+VLOOKUP($A401,[2]DISTRIBUCIÓN!$A$8:$G$540,5,FALSE)</f>
        <v>Emma Ticonipa</v>
      </c>
      <c r="D401" s="385" t="str">
        <f>+VLOOKUP($A401,[2]DISTRIBUCIÓN!$A$8:$G$540,6,FALSE)</f>
        <v>2183333 - 1635</v>
      </c>
      <c r="E401" s="385" t="str">
        <f>+VLOOKUP($A401,[2]DISTRIBUCIÓN!$A$8:$G$540,7,FALSE)</f>
        <v>emma.ticonipa@economiayfinanzas.gob.bo</v>
      </c>
    </row>
    <row r="402" spans="1:5">
      <c r="A402" s="285">
        <v>1513</v>
      </c>
      <c r="B402" s="286" t="s">
        <v>405</v>
      </c>
      <c r="C402" s="385" t="str">
        <f>+VLOOKUP($A402,[2]DISTRIBUCIÓN!$A$8:$G$540,5,FALSE)</f>
        <v>Emma Ticonipa</v>
      </c>
      <c r="D402" s="385" t="str">
        <f>+VLOOKUP($A402,[2]DISTRIBUCIÓN!$A$8:$G$540,6,FALSE)</f>
        <v>2183333 - 1635</v>
      </c>
      <c r="E402" s="385" t="str">
        <f>+VLOOKUP($A402,[2]DISTRIBUCIÓN!$A$8:$G$540,7,FALSE)</f>
        <v>emma.ticonipa@economiayfinanzas.gob.bo</v>
      </c>
    </row>
    <row r="403" spans="1:5">
      <c r="A403" s="285">
        <v>1514</v>
      </c>
      <c r="B403" s="286" t="s">
        <v>406</v>
      </c>
      <c r="C403" s="385" t="str">
        <f>+VLOOKUP($A403,[2]DISTRIBUCIÓN!$A$8:$G$540,5,FALSE)</f>
        <v>Emma Ticonipa</v>
      </c>
      <c r="D403" s="385" t="str">
        <f>+VLOOKUP($A403,[2]DISTRIBUCIÓN!$A$8:$G$540,6,FALSE)</f>
        <v>2183333 - 1635</v>
      </c>
      <c r="E403" s="385" t="str">
        <f>+VLOOKUP($A403,[2]DISTRIBUCIÓN!$A$8:$G$540,7,FALSE)</f>
        <v>emma.ticonipa@economiayfinanzas.gob.bo</v>
      </c>
    </row>
    <row r="404" spans="1:5">
      <c r="A404" s="285">
        <v>1515</v>
      </c>
      <c r="B404" s="286" t="s">
        <v>407</v>
      </c>
      <c r="C404" s="385" t="str">
        <f>+VLOOKUP($A404,[2]DISTRIBUCIÓN!$A$8:$G$540,5,FALSE)</f>
        <v>Emma Ticonipa</v>
      </c>
      <c r="D404" s="385" t="str">
        <f>+VLOOKUP($A404,[2]DISTRIBUCIÓN!$A$8:$G$540,6,FALSE)</f>
        <v>2183333 - 1635</v>
      </c>
      <c r="E404" s="385" t="str">
        <f>+VLOOKUP($A404,[2]DISTRIBUCIÓN!$A$8:$G$540,7,FALSE)</f>
        <v>emma.ticonipa@economiayfinanzas.gob.bo</v>
      </c>
    </row>
    <row r="405" spans="1:5">
      <c r="A405" s="285">
        <v>1516</v>
      </c>
      <c r="B405" s="286" t="s">
        <v>408</v>
      </c>
      <c r="C405" s="385" t="str">
        <f>+VLOOKUP($A405,[2]DISTRIBUCIÓN!$A$8:$G$540,5,FALSE)</f>
        <v>Emma Ticonipa</v>
      </c>
      <c r="D405" s="385" t="str">
        <f>+VLOOKUP($A405,[2]DISTRIBUCIÓN!$A$8:$G$540,6,FALSE)</f>
        <v>2183333 - 1635</v>
      </c>
      <c r="E405" s="385" t="str">
        <f>+VLOOKUP($A405,[2]DISTRIBUCIÓN!$A$8:$G$540,7,FALSE)</f>
        <v>emma.ticonipa@economiayfinanzas.gob.bo</v>
      </c>
    </row>
    <row r="406" spans="1:5">
      <c r="A406" s="285">
        <v>1517</v>
      </c>
      <c r="B406" s="286" t="s">
        <v>409</v>
      </c>
      <c r="C406" s="385" t="str">
        <f>+VLOOKUP($A406,[2]DISTRIBUCIÓN!$A$8:$G$540,5,FALSE)</f>
        <v>Emma Ticonipa</v>
      </c>
      <c r="D406" s="385" t="str">
        <f>+VLOOKUP($A406,[2]DISTRIBUCIÓN!$A$8:$G$540,6,FALSE)</f>
        <v>2183333 - 1635</v>
      </c>
      <c r="E406" s="385" t="str">
        <f>+VLOOKUP($A406,[2]DISTRIBUCIÓN!$A$8:$G$540,7,FALSE)</f>
        <v>emma.ticonipa@economiayfinanzas.gob.bo</v>
      </c>
    </row>
    <row r="407" spans="1:5">
      <c r="A407" s="285">
        <v>1518</v>
      </c>
      <c r="B407" s="286" t="s">
        <v>410</v>
      </c>
      <c r="C407" s="385" t="str">
        <f>+VLOOKUP($A407,[2]DISTRIBUCIÓN!$A$8:$G$540,5,FALSE)</f>
        <v>Emma Ticonipa</v>
      </c>
      <c r="D407" s="385" t="str">
        <f>+VLOOKUP($A407,[2]DISTRIBUCIÓN!$A$8:$G$540,6,FALSE)</f>
        <v>2183333 - 1635</v>
      </c>
      <c r="E407" s="385" t="str">
        <f>+VLOOKUP($A407,[2]DISTRIBUCIÓN!$A$8:$G$540,7,FALSE)</f>
        <v>emma.ticonipa@economiayfinanzas.gob.bo</v>
      </c>
    </row>
    <row r="408" spans="1:5">
      <c r="A408" s="285">
        <v>1519</v>
      </c>
      <c r="B408" s="286" t="s">
        <v>411</v>
      </c>
      <c r="C408" s="385" t="str">
        <f>+VLOOKUP($A408,[2]DISTRIBUCIÓN!$A$8:$G$540,5,FALSE)</f>
        <v>Emma Ticonipa</v>
      </c>
      <c r="D408" s="385" t="str">
        <f>+VLOOKUP($A408,[2]DISTRIBUCIÓN!$A$8:$G$540,6,FALSE)</f>
        <v>2183333 - 1635</v>
      </c>
      <c r="E408" s="385" t="str">
        <f>+VLOOKUP($A408,[2]DISTRIBUCIÓN!$A$8:$G$540,7,FALSE)</f>
        <v>emma.ticonipa@economiayfinanzas.gob.bo</v>
      </c>
    </row>
    <row r="409" spans="1:5">
      <c r="A409" s="285">
        <v>1520</v>
      </c>
      <c r="B409" s="286" t="s">
        <v>412</v>
      </c>
      <c r="C409" s="385" t="str">
        <f>+VLOOKUP($A409,[2]DISTRIBUCIÓN!$A$8:$G$540,5,FALSE)</f>
        <v>Emma Ticonipa</v>
      </c>
      <c r="D409" s="385" t="str">
        <f>+VLOOKUP($A409,[2]DISTRIBUCIÓN!$A$8:$G$540,6,FALSE)</f>
        <v>2183333 - 1635</v>
      </c>
      <c r="E409" s="385" t="str">
        <f>+VLOOKUP($A409,[2]DISTRIBUCIÓN!$A$8:$G$540,7,FALSE)</f>
        <v>emma.ticonipa@economiayfinanzas.gob.bo</v>
      </c>
    </row>
    <row r="410" spans="1:5">
      <c r="A410" s="285">
        <v>1521</v>
      </c>
      <c r="B410" s="286" t="s">
        <v>413</v>
      </c>
      <c r="C410" s="385" t="str">
        <f>+VLOOKUP($A410,[2]DISTRIBUCIÓN!$A$8:$G$540,5,FALSE)</f>
        <v>Emma Ticonipa</v>
      </c>
      <c r="D410" s="385" t="str">
        <f>+VLOOKUP($A410,[2]DISTRIBUCIÓN!$A$8:$G$540,6,FALSE)</f>
        <v>2183333 - 1635</v>
      </c>
      <c r="E410" s="385" t="str">
        <f>+VLOOKUP($A410,[2]DISTRIBUCIÓN!$A$8:$G$540,7,FALSE)</f>
        <v>emma.ticonipa@economiayfinanzas.gob.bo</v>
      </c>
    </row>
    <row r="411" spans="1:5">
      <c r="A411" s="285">
        <v>1522</v>
      </c>
      <c r="B411" s="286" t="s">
        <v>414</v>
      </c>
      <c r="C411" s="385" t="str">
        <f>+VLOOKUP($A411,[2]DISTRIBUCIÓN!$A$8:$G$540,5,FALSE)</f>
        <v>Emma Ticonipa</v>
      </c>
      <c r="D411" s="385" t="str">
        <f>+VLOOKUP($A411,[2]DISTRIBUCIÓN!$A$8:$G$540,6,FALSE)</f>
        <v>2183333 - 1635</v>
      </c>
      <c r="E411" s="385" t="str">
        <f>+VLOOKUP($A411,[2]DISTRIBUCIÓN!$A$8:$G$540,7,FALSE)</f>
        <v>emma.ticonipa@economiayfinanzas.gob.bo</v>
      </c>
    </row>
    <row r="412" spans="1:5">
      <c r="A412" s="285">
        <v>1523</v>
      </c>
      <c r="B412" s="286" t="s">
        <v>415</v>
      </c>
      <c r="C412" s="385" t="str">
        <f>+VLOOKUP($A412,[2]DISTRIBUCIÓN!$A$8:$G$540,5,FALSE)</f>
        <v>Emma Ticonipa</v>
      </c>
      <c r="D412" s="385" t="str">
        <f>+VLOOKUP($A412,[2]DISTRIBUCIÓN!$A$8:$G$540,6,FALSE)</f>
        <v>2183333 - 1635</v>
      </c>
      <c r="E412" s="385" t="str">
        <f>+VLOOKUP($A412,[2]DISTRIBUCIÓN!$A$8:$G$540,7,FALSE)</f>
        <v>emma.ticonipa@economiayfinanzas.gob.bo</v>
      </c>
    </row>
    <row r="413" spans="1:5">
      <c r="A413" s="285">
        <v>1524</v>
      </c>
      <c r="B413" s="286" t="s">
        <v>416</v>
      </c>
      <c r="C413" s="385" t="str">
        <f>+VLOOKUP($A413,[2]DISTRIBUCIÓN!$A$8:$G$540,5,FALSE)</f>
        <v>Emma Ticonipa</v>
      </c>
      <c r="D413" s="385" t="str">
        <f>+VLOOKUP($A413,[2]DISTRIBUCIÓN!$A$8:$G$540,6,FALSE)</f>
        <v>2183333 - 1635</v>
      </c>
      <c r="E413" s="385" t="str">
        <f>+VLOOKUP($A413,[2]DISTRIBUCIÓN!$A$8:$G$540,7,FALSE)</f>
        <v>emma.ticonipa@economiayfinanzas.gob.bo</v>
      </c>
    </row>
    <row r="414" spans="1:5">
      <c r="A414" s="285">
        <v>1525</v>
      </c>
      <c r="B414" s="286" t="s">
        <v>417</v>
      </c>
      <c r="C414" s="385" t="str">
        <f>+VLOOKUP($A414,[2]DISTRIBUCIÓN!$A$8:$G$540,5,FALSE)</f>
        <v>Emma Ticonipa</v>
      </c>
      <c r="D414" s="385" t="str">
        <f>+VLOOKUP($A414,[2]DISTRIBUCIÓN!$A$8:$G$540,6,FALSE)</f>
        <v>2183333 - 1635</v>
      </c>
      <c r="E414" s="385" t="str">
        <f>+VLOOKUP($A414,[2]DISTRIBUCIÓN!$A$8:$G$540,7,FALSE)</f>
        <v>emma.ticonipa@economiayfinanzas.gob.bo</v>
      </c>
    </row>
    <row r="415" spans="1:5">
      <c r="A415" s="285">
        <v>1526</v>
      </c>
      <c r="B415" s="286" t="s">
        <v>418</v>
      </c>
      <c r="C415" s="385" t="str">
        <f>+VLOOKUP($A415,[2]DISTRIBUCIÓN!$A$8:$G$540,5,FALSE)</f>
        <v>Emma Ticonipa</v>
      </c>
      <c r="D415" s="385" t="str">
        <f>+VLOOKUP($A415,[2]DISTRIBUCIÓN!$A$8:$G$540,6,FALSE)</f>
        <v>2183333 - 1635</v>
      </c>
      <c r="E415" s="385" t="str">
        <f>+VLOOKUP($A415,[2]DISTRIBUCIÓN!$A$8:$G$540,7,FALSE)</f>
        <v>emma.ticonipa@economiayfinanzas.gob.bo</v>
      </c>
    </row>
    <row r="416" spans="1:5">
      <c r="A416" s="285">
        <v>1527</v>
      </c>
      <c r="B416" s="286" t="s">
        <v>419</v>
      </c>
      <c r="C416" s="385" t="str">
        <f>+VLOOKUP($A416,[2]DISTRIBUCIÓN!$A$8:$G$540,5,FALSE)</f>
        <v>Emma Ticonipa</v>
      </c>
      <c r="D416" s="385" t="str">
        <f>+VLOOKUP($A416,[2]DISTRIBUCIÓN!$A$8:$G$540,6,FALSE)</f>
        <v>2183333 - 1635</v>
      </c>
      <c r="E416" s="385" t="str">
        <f>+VLOOKUP($A416,[2]DISTRIBUCIÓN!$A$8:$G$540,7,FALSE)</f>
        <v>emma.ticonipa@economiayfinanzas.gob.bo</v>
      </c>
    </row>
    <row r="417" spans="1:5">
      <c r="A417" s="285">
        <v>1528</v>
      </c>
      <c r="B417" s="286" t="s">
        <v>420</v>
      </c>
      <c r="C417" s="385" t="str">
        <f>+VLOOKUP($A417,[2]DISTRIBUCIÓN!$A$8:$G$540,5,FALSE)</f>
        <v>Emma Ticonipa</v>
      </c>
      <c r="D417" s="385" t="str">
        <f>+VLOOKUP($A417,[2]DISTRIBUCIÓN!$A$8:$G$540,6,FALSE)</f>
        <v>2183333 - 1635</v>
      </c>
      <c r="E417" s="385" t="str">
        <f>+VLOOKUP($A417,[2]DISTRIBUCIÓN!$A$8:$G$540,7,FALSE)</f>
        <v>emma.ticonipa@economiayfinanzas.gob.bo</v>
      </c>
    </row>
    <row r="418" spans="1:5">
      <c r="A418" s="285">
        <v>1529</v>
      </c>
      <c r="B418" s="286" t="s">
        <v>421</v>
      </c>
      <c r="C418" s="385" t="str">
        <f>+VLOOKUP($A418,[2]DISTRIBUCIÓN!$A$8:$G$540,5,FALSE)</f>
        <v>Emma Ticonipa</v>
      </c>
      <c r="D418" s="385" t="str">
        <f>+VLOOKUP($A418,[2]DISTRIBUCIÓN!$A$8:$G$540,6,FALSE)</f>
        <v>2183333 - 1635</v>
      </c>
      <c r="E418" s="385" t="str">
        <f>+VLOOKUP($A418,[2]DISTRIBUCIÓN!$A$8:$G$540,7,FALSE)</f>
        <v>emma.ticonipa@economiayfinanzas.gob.bo</v>
      </c>
    </row>
    <row r="419" spans="1:5">
      <c r="A419" s="285">
        <v>1530</v>
      </c>
      <c r="B419" s="286" t="s">
        <v>422</v>
      </c>
      <c r="C419" s="385" t="str">
        <f>+VLOOKUP($A419,[2]DISTRIBUCIÓN!$A$8:$G$540,5,FALSE)</f>
        <v>Emma Ticonipa</v>
      </c>
      <c r="D419" s="385" t="str">
        <f>+VLOOKUP($A419,[2]DISTRIBUCIÓN!$A$8:$G$540,6,FALSE)</f>
        <v>2183333 - 1635</v>
      </c>
      <c r="E419" s="385" t="str">
        <f>+VLOOKUP($A419,[2]DISTRIBUCIÓN!$A$8:$G$540,7,FALSE)</f>
        <v>emma.ticonipa@economiayfinanzas.gob.bo</v>
      </c>
    </row>
    <row r="420" spans="1:5">
      <c r="A420" s="285">
        <v>1531</v>
      </c>
      <c r="B420" s="286" t="s">
        <v>423</v>
      </c>
      <c r="C420" s="385" t="str">
        <f>+VLOOKUP($A420,[2]DISTRIBUCIÓN!$A$8:$G$540,5,FALSE)</f>
        <v>Emma Ticonipa</v>
      </c>
      <c r="D420" s="385" t="str">
        <f>+VLOOKUP($A420,[2]DISTRIBUCIÓN!$A$8:$G$540,6,FALSE)</f>
        <v>2183333 - 1635</v>
      </c>
      <c r="E420" s="385" t="str">
        <f>+VLOOKUP($A420,[2]DISTRIBUCIÓN!$A$8:$G$540,7,FALSE)</f>
        <v>emma.ticonipa@economiayfinanzas.gob.bo</v>
      </c>
    </row>
    <row r="421" spans="1:5">
      <c r="A421" s="285">
        <v>1532</v>
      </c>
      <c r="B421" s="286" t="s">
        <v>424</v>
      </c>
      <c r="C421" s="385" t="str">
        <f>+VLOOKUP($A421,[2]DISTRIBUCIÓN!$A$8:$G$540,5,FALSE)</f>
        <v>Emma Ticonipa</v>
      </c>
      <c r="D421" s="385" t="str">
        <f>+VLOOKUP($A421,[2]DISTRIBUCIÓN!$A$8:$G$540,6,FALSE)</f>
        <v>2183333 - 1635</v>
      </c>
      <c r="E421" s="385" t="str">
        <f>+VLOOKUP($A421,[2]DISTRIBUCIÓN!$A$8:$G$540,7,FALSE)</f>
        <v>emma.ticonipa@economiayfinanzas.gob.bo</v>
      </c>
    </row>
    <row r="422" spans="1:5">
      <c r="A422" s="285">
        <v>1533</v>
      </c>
      <c r="B422" s="286" t="s">
        <v>425</v>
      </c>
      <c r="C422" s="385" t="str">
        <f>+VLOOKUP($A422,[2]DISTRIBUCIÓN!$A$8:$G$540,5,FALSE)</f>
        <v>Emma Ticonipa</v>
      </c>
      <c r="D422" s="385" t="str">
        <f>+VLOOKUP($A422,[2]DISTRIBUCIÓN!$A$8:$G$540,6,FALSE)</f>
        <v>2183333 - 1635</v>
      </c>
      <c r="E422" s="385" t="str">
        <f>+VLOOKUP($A422,[2]DISTRIBUCIÓN!$A$8:$G$540,7,FALSE)</f>
        <v>emma.ticonipa@economiayfinanzas.gob.bo</v>
      </c>
    </row>
    <row r="423" spans="1:5">
      <c r="A423" s="285">
        <v>1534</v>
      </c>
      <c r="B423" s="286" t="s">
        <v>426</v>
      </c>
      <c r="C423" s="385" t="str">
        <f>+VLOOKUP($A423,[2]DISTRIBUCIÓN!$A$8:$G$540,5,FALSE)</f>
        <v>Emma Ticonipa</v>
      </c>
      <c r="D423" s="385" t="str">
        <f>+VLOOKUP($A423,[2]DISTRIBUCIÓN!$A$8:$G$540,6,FALSE)</f>
        <v>2183333 - 1635</v>
      </c>
      <c r="E423" s="385" t="str">
        <f>+VLOOKUP($A423,[2]DISTRIBUCIÓN!$A$8:$G$540,7,FALSE)</f>
        <v>emma.ticonipa@economiayfinanzas.gob.bo</v>
      </c>
    </row>
    <row r="424" spans="1:5">
      <c r="A424" s="285">
        <v>1535</v>
      </c>
      <c r="B424" s="286" t="s">
        <v>427</v>
      </c>
      <c r="C424" s="385" t="str">
        <f>+VLOOKUP($A424,[2]DISTRIBUCIÓN!$A$8:$G$540,5,FALSE)</f>
        <v>Emma Ticonipa</v>
      </c>
      <c r="D424" s="385" t="str">
        <f>+VLOOKUP($A424,[2]DISTRIBUCIÓN!$A$8:$G$540,6,FALSE)</f>
        <v>2183333 - 1635</v>
      </c>
      <c r="E424" s="385" t="str">
        <f>+VLOOKUP($A424,[2]DISTRIBUCIÓN!$A$8:$G$540,7,FALSE)</f>
        <v>emma.ticonipa@economiayfinanzas.gob.bo</v>
      </c>
    </row>
    <row r="425" spans="1:5">
      <c r="A425" s="285">
        <v>1536</v>
      </c>
      <c r="B425" s="286" t="s">
        <v>428</v>
      </c>
      <c r="C425" s="385" t="str">
        <f>+VLOOKUP($A425,[2]DISTRIBUCIÓN!$A$8:$G$540,5,FALSE)</f>
        <v>Emma Ticonipa</v>
      </c>
      <c r="D425" s="385" t="str">
        <f>+VLOOKUP($A425,[2]DISTRIBUCIÓN!$A$8:$G$540,6,FALSE)</f>
        <v>2183333 - 1635</v>
      </c>
      <c r="E425" s="385" t="str">
        <f>+VLOOKUP($A425,[2]DISTRIBUCIÓN!$A$8:$G$540,7,FALSE)</f>
        <v>emma.ticonipa@economiayfinanzas.gob.bo</v>
      </c>
    </row>
    <row r="426" spans="1:5">
      <c r="A426" s="285">
        <v>1537</v>
      </c>
      <c r="B426" s="286" t="s">
        <v>429</v>
      </c>
      <c r="C426" s="385" t="str">
        <f>+VLOOKUP($A426,[2]DISTRIBUCIÓN!$A$8:$G$540,5,FALSE)</f>
        <v>Emma Ticonipa</v>
      </c>
      <c r="D426" s="385" t="str">
        <f>+VLOOKUP($A426,[2]DISTRIBUCIÓN!$A$8:$G$540,6,FALSE)</f>
        <v>2183333 - 1635</v>
      </c>
      <c r="E426" s="385" t="str">
        <f>+VLOOKUP($A426,[2]DISTRIBUCIÓN!$A$8:$G$540,7,FALSE)</f>
        <v>emma.ticonipa@economiayfinanzas.gob.bo</v>
      </c>
    </row>
    <row r="427" spans="1:5">
      <c r="A427" s="285">
        <v>1538</v>
      </c>
      <c r="B427" s="286" t="s">
        <v>430</v>
      </c>
      <c r="C427" s="385" t="str">
        <f>+VLOOKUP($A427,[2]DISTRIBUCIÓN!$A$8:$G$540,5,FALSE)</f>
        <v>Emma Ticonipa</v>
      </c>
      <c r="D427" s="385" t="str">
        <f>+VLOOKUP($A427,[2]DISTRIBUCIÓN!$A$8:$G$540,6,FALSE)</f>
        <v>2183333 - 1635</v>
      </c>
      <c r="E427" s="385" t="str">
        <f>+VLOOKUP($A427,[2]DISTRIBUCIÓN!$A$8:$G$540,7,FALSE)</f>
        <v>emma.ticonipa@economiayfinanzas.gob.bo</v>
      </c>
    </row>
    <row r="428" spans="1:5">
      <c r="A428" s="285">
        <v>1539</v>
      </c>
      <c r="B428" s="286" t="s">
        <v>431</v>
      </c>
      <c r="C428" s="385" t="str">
        <f>+VLOOKUP($A428,[2]DISTRIBUCIÓN!$A$8:$G$540,5,FALSE)</f>
        <v>Emma Ticonipa</v>
      </c>
      <c r="D428" s="385" t="str">
        <f>+VLOOKUP($A428,[2]DISTRIBUCIÓN!$A$8:$G$540,6,FALSE)</f>
        <v>2183333 - 1635</v>
      </c>
      <c r="E428" s="385" t="str">
        <f>+VLOOKUP($A428,[2]DISTRIBUCIÓN!$A$8:$G$540,7,FALSE)</f>
        <v>emma.ticonipa@economiayfinanzas.gob.bo</v>
      </c>
    </row>
    <row r="429" spans="1:5">
      <c r="A429" s="285">
        <v>1540</v>
      </c>
      <c r="B429" s="286" t="s">
        <v>1250</v>
      </c>
      <c r="C429" s="385" t="str">
        <f>+VLOOKUP($A429,[2]DISTRIBUCIÓN!$A$8:$G$540,5,FALSE)</f>
        <v>Emma Ticonipa</v>
      </c>
      <c r="D429" s="385" t="str">
        <f>+VLOOKUP($A429,[2]DISTRIBUCIÓN!$A$8:$G$540,6,FALSE)</f>
        <v>2183333 - 1635</v>
      </c>
      <c r="E429" s="385" t="str">
        <f>+VLOOKUP($A429,[2]DISTRIBUCIÓN!$A$8:$G$540,7,FALSE)</f>
        <v>emma.ticonipa@economiayfinanzas.gob.bo</v>
      </c>
    </row>
    <row r="430" spans="1:5">
      <c r="A430" s="285">
        <v>1601</v>
      </c>
      <c r="B430" s="286" t="s">
        <v>432</v>
      </c>
      <c r="C430" s="385" t="str">
        <f>+VLOOKUP($A430,[2]DISTRIBUCIÓN!$A$8:$G$540,5,FALSE)</f>
        <v>Emma Ticonipa</v>
      </c>
      <c r="D430" s="385" t="str">
        <f>+VLOOKUP($A430,[2]DISTRIBUCIÓN!$A$8:$G$540,6,FALSE)</f>
        <v>2183333 - 1635</v>
      </c>
      <c r="E430" s="385" t="str">
        <f>+VLOOKUP($A430,[2]DISTRIBUCIÓN!$A$8:$G$540,7,FALSE)</f>
        <v>emma.ticonipa@economiayfinanzas.gob.bo</v>
      </c>
    </row>
    <row r="431" spans="1:5">
      <c r="A431" s="285">
        <v>1602</v>
      </c>
      <c r="B431" s="286" t="s">
        <v>433</v>
      </c>
      <c r="C431" s="385" t="str">
        <f>+VLOOKUP($A431,[2]DISTRIBUCIÓN!$A$8:$G$540,5,FALSE)</f>
        <v>Emma Ticonipa</v>
      </c>
      <c r="D431" s="385" t="str">
        <f>+VLOOKUP($A431,[2]DISTRIBUCIÓN!$A$8:$G$540,6,FALSE)</f>
        <v>2183333 - 1635</v>
      </c>
      <c r="E431" s="385" t="str">
        <f>+VLOOKUP($A431,[2]DISTRIBUCIÓN!$A$8:$G$540,7,FALSE)</f>
        <v>emma.ticonipa@economiayfinanzas.gob.bo</v>
      </c>
    </row>
    <row r="432" spans="1:5">
      <c r="A432" s="285">
        <v>1603</v>
      </c>
      <c r="B432" s="286" t="s">
        <v>434</v>
      </c>
      <c r="C432" s="385" t="str">
        <f>+VLOOKUP($A432,[2]DISTRIBUCIÓN!$A$8:$G$540,5,FALSE)</f>
        <v>Emma Ticonipa</v>
      </c>
      <c r="D432" s="385" t="str">
        <f>+VLOOKUP($A432,[2]DISTRIBUCIÓN!$A$8:$G$540,6,FALSE)</f>
        <v>2183333 - 1635</v>
      </c>
      <c r="E432" s="385" t="str">
        <f>+VLOOKUP($A432,[2]DISTRIBUCIÓN!$A$8:$G$540,7,FALSE)</f>
        <v>emma.ticonipa@economiayfinanzas.gob.bo</v>
      </c>
    </row>
    <row r="433" spans="1:5">
      <c r="A433" s="285">
        <v>1604</v>
      </c>
      <c r="B433" s="286" t="s">
        <v>435</v>
      </c>
      <c r="C433" s="385" t="str">
        <f>+VLOOKUP($A433,[2]DISTRIBUCIÓN!$A$8:$G$540,5,FALSE)</f>
        <v>Emma Ticonipa</v>
      </c>
      <c r="D433" s="385" t="str">
        <f>+VLOOKUP($A433,[2]DISTRIBUCIÓN!$A$8:$G$540,6,FALSE)</f>
        <v>2183333 - 1635</v>
      </c>
      <c r="E433" s="385" t="str">
        <f>+VLOOKUP($A433,[2]DISTRIBUCIÓN!$A$8:$G$540,7,FALSE)</f>
        <v>emma.ticonipa@economiayfinanzas.gob.bo</v>
      </c>
    </row>
    <row r="434" spans="1:5">
      <c r="A434" s="285">
        <v>1605</v>
      </c>
      <c r="B434" s="286" t="s">
        <v>436</v>
      </c>
      <c r="C434" s="385" t="str">
        <f>+VLOOKUP($A434,[2]DISTRIBUCIÓN!$A$8:$G$540,5,FALSE)</f>
        <v>Emma Ticonipa</v>
      </c>
      <c r="D434" s="385" t="str">
        <f>+VLOOKUP($A434,[2]DISTRIBUCIÓN!$A$8:$G$540,6,FALSE)</f>
        <v>2183333 - 1635</v>
      </c>
      <c r="E434" s="385" t="str">
        <f>+VLOOKUP($A434,[2]DISTRIBUCIÓN!$A$8:$G$540,7,FALSE)</f>
        <v>emma.ticonipa@economiayfinanzas.gob.bo</v>
      </c>
    </row>
    <row r="435" spans="1:5">
      <c r="A435" s="285">
        <v>1606</v>
      </c>
      <c r="B435" s="286" t="s">
        <v>437</v>
      </c>
      <c r="C435" s="385" t="str">
        <f>+VLOOKUP($A435,[2]DISTRIBUCIÓN!$A$8:$G$540,5,FALSE)</f>
        <v>Emma Ticonipa</v>
      </c>
      <c r="D435" s="385" t="str">
        <f>+VLOOKUP($A435,[2]DISTRIBUCIÓN!$A$8:$G$540,6,FALSE)</f>
        <v>2183333 - 1635</v>
      </c>
      <c r="E435" s="385" t="str">
        <f>+VLOOKUP($A435,[2]DISTRIBUCIÓN!$A$8:$G$540,7,FALSE)</f>
        <v>emma.ticonipa@economiayfinanzas.gob.bo</v>
      </c>
    </row>
    <row r="436" spans="1:5">
      <c r="A436" s="285">
        <v>1607</v>
      </c>
      <c r="B436" s="286" t="s">
        <v>438</v>
      </c>
      <c r="C436" s="385" t="str">
        <f>+VLOOKUP($A436,[2]DISTRIBUCIÓN!$A$8:$G$540,5,FALSE)</f>
        <v>Emma Ticonipa</v>
      </c>
      <c r="D436" s="385" t="str">
        <f>+VLOOKUP($A436,[2]DISTRIBUCIÓN!$A$8:$G$540,6,FALSE)</f>
        <v>2183333 - 1635</v>
      </c>
      <c r="E436" s="385" t="str">
        <f>+VLOOKUP($A436,[2]DISTRIBUCIÓN!$A$8:$G$540,7,FALSE)</f>
        <v>emma.ticonipa@economiayfinanzas.gob.bo</v>
      </c>
    </row>
    <row r="437" spans="1:5">
      <c r="A437" s="285">
        <v>1608</v>
      </c>
      <c r="B437" s="286" t="s">
        <v>439</v>
      </c>
      <c r="C437" s="385" t="str">
        <f>+VLOOKUP($A437,[2]DISTRIBUCIÓN!$A$8:$G$540,5,FALSE)</f>
        <v>Emma Ticonipa</v>
      </c>
      <c r="D437" s="385" t="str">
        <f>+VLOOKUP($A437,[2]DISTRIBUCIÓN!$A$8:$G$540,6,FALSE)</f>
        <v>2183333 - 1635</v>
      </c>
      <c r="E437" s="385" t="str">
        <f>+VLOOKUP($A437,[2]DISTRIBUCIÓN!$A$8:$G$540,7,FALSE)</f>
        <v>emma.ticonipa@economiayfinanzas.gob.bo</v>
      </c>
    </row>
    <row r="438" spans="1:5">
      <c r="A438" s="285">
        <v>1609</v>
      </c>
      <c r="B438" s="286" t="s">
        <v>440</v>
      </c>
      <c r="C438" s="385" t="str">
        <f>+VLOOKUP($A438,[2]DISTRIBUCIÓN!$A$8:$G$540,5,FALSE)</f>
        <v>Emma Ticonipa</v>
      </c>
      <c r="D438" s="385" t="str">
        <f>+VLOOKUP($A438,[2]DISTRIBUCIÓN!$A$8:$G$540,6,FALSE)</f>
        <v>2183333 - 1635</v>
      </c>
      <c r="E438" s="385" t="str">
        <f>+VLOOKUP($A438,[2]DISTRIBUCIÓN!$A$8:$G$540,7,FALSE)</f>
        <v>emma.ticonipa@economiayfinanzas.gob.bo</v>
      </c>
    </row>
    <row r="439" spans="1:5">
      <c r="A439" s="285">
        <v>1610</v>
      </c>
      <c r="B439" s="286" t="s">
        <v>1381</v>
      </c>
      <c r="C439" s="385" t="str">
        <f>+VLOOKUP($A439,[2]DISTRIBUCIÓN!$A$8:$G$540,5,FALSE)</f>
        <v>Emma Ticonipa</v>
      </c>
      <c r="D439" s="385" t="str">
        <f>+VLOOKUP($A439,[2]DISTRIBUCIÓN!$A$8:$G$540,6,FALSE)</f>
        <v>2183333 - 1635</v>
      </c>
      <c r="E439" s="385" t="str">
        <f>+VLOOKUP($A439,[2]DISTRIBUCIÓN!$A$8:$G$540,7,FALSE)</f>
        <v>emma.ticonipa@economiayfinanzas.gob.bo</v>
      </c>
    </row>
    <row r="440" spans="1:5">
      <c r="A440" s="285">
        <v>1611</v>
      </c>
      <c r="B440" s="286" t="s">
        <v>441</v>
      </c>
      <c r="C440" s="385" t="str">
        <f>+VLOOKUP($A440,[2]DISTRIBUCIÓN!$A$8:$G$540,5,FALSE)</f>
        <v>Emma Ticonipa</v>
      </c>
      <c r="D440" s="385" t="str">
        <f>+VLOOKUP($A440,[2]DISTRIBUCIÓN!$A$8:$G$540,6,FALSE)</f>
        <v>2183333 - 1635</v>
      </c>
      <c r="E440" s="385" t="str">
        <f>+VLOOKUP($A440,[2]DISTRIBUCIÓN!$A$8:$G$540,7,FALSE)</f>
        <v>emma.ticonipa@economiayfinanzas.gob.bo</v>
      </c>
    </row>
    <row r="441" spans="1:5">
      <c r="A441" s="285">
        <v>1701</v>
      </c>
      <c r="B441" s="286" t="s">
        <v>1382</v>
      </c>
      <c r="C441" s="385" t="str">
        <f>+VLOOKUP($A441,[2]DISTRIBUCIÓN!$A$8:$G$540,5,FALSE)</f>
        <v>Emma Ticonipa</v>
      </c>
      <c r="D441" s="385" t="str">
        <f>+VLOOKUP($A441,[2]DISTRIBUCIÓN!$A$8:$G$540,6,FALSE)</f>
        <v>2183333 - 1635</v>
      </c>
      <c r="E441" s="385" t="str">
        <f>+VLOOKUP($A441,[2]DISTRIBUCIÓN!$A$8:$G$540,7,FALSE)</f>
        <v>emma.ticonipa@economiayfinanzas.gob.bo</v>
      </c>
    </row>
    <row r="442" spans="1:5">
      <c r="A442" s="285">
        <v>1702</v>
      </c>
      <c r="B442" s="286" t="s">
        <v>442</v>
      </c>
      <c r="C442" s="385" t="str">
        <f>+VLOOKUP($A442,[2]DISTRIBUCIÓN!$A$8:$G$540,5,FALSE)</f>
        <v>Emma Ticonipa</v>
      </c>
      <c r="D442" s="385" t="str">
        <f>+VLOOKUP($A442,[2]DISTRIBUCIÓN!$A$8:$G$540,6,FALSE)</f>
        <v>2183333 - 1635</v>
      </c>
      <c r="E442" s="385" t="str">
        <f>+VLOOKUP($A442,[2]DISTRIBUCIÓN!$A$8:$G$540,7,FALSE)</f>
        <v>emma.ticonipa@economiayfinanzas.gob.bo</v>
      </c>
    </row>
    <row r="443" spans="1:5">
      <c r="A443" s="285">
        <v>1703</v>
      </c>
      <c r="B443" s="286" t="s">
        <v>443</v>
      </c>
      <c r="C443" s="385" t="str">
        <f>+VLOOKUP($A443,[2]DISTRIBUCIÓN!$A$8:$G$540,5,FALSE)</f>
        <v>Emma Ticonipa</v>
      </c>
      <c r="D443" s="385" t="str">
        <f>+VLOOKUP($A443,[2]DISTRIBUCIÓN!$A$8:$G$540,6,FALSE)</f>
        <v>2183333 - 1635</v>
      </c>
      <c r="E443" s="385" t="str">
        <f>+VLOOKUP($A443,[2]DISTRIBUCIÓN!$A$8:$G$540,7,FALSE)</f>
        <v>emma.ticonipa@economiayfinanzas.gob.bo</v>
      </c>
    </row>
    <row r="444" spans="1:5">
      <c r="A444" s="285">
        <v>1704</v>
      </c>
      <c r="B444" s="286" t="s">
        <v>1383</v>
      </c>
      <c r="C444" s="385" t="str">
        <f>+VLOOKUP($A444,[2]DISTRIBUCIÓN!$A$8:$G$540,5,FALSE)</f>
        <v>Emma Ticonipa</v>
      </c>
      <c r="D444" s="385" t="str">
        <f>+VLOOKUP($A444,[2]DISTRIBUCIÓN!$A$8:$G$540,6,FALSE)</f>
        <v>2183333 - 1635</v>
      </c>
      <c r="E444" s="385" t="str">
        <f>+VLOOKUP($A444,[2]DISTRIBUCIÓN!$A$8:$G$540,7,FALSE)</f>
        <v>emma.ticonipa@economiayfinanzas.gob.bo</v>
      </c>
    </row>
    <row r="445" spans="1:5">
      <c r="A445" s="285">
        <v>1705</v>
      </c>
      <c r="B445" s="286" t="s">
        <v>1384</v>
      </c>
      <c r="C445" s="385" t="str">
        <f>+VLOOKUP($A445,[2]DISTRIBUCIÓN!$A$8:$G$540,5,FALSE)</f>
        <v>Emma Ticonipa</v>
      </c>
      <c r="D445" s="385" t="str">
        <f>+VLOOKUP($A445,[2]DISTRIBUCIÓN!$A$8:$G$540,6,FALSE)</f>
        <v>2183333 - 1635</v>
      </c>
      <c r="E445" s="385" t="str">
        <f>+VLOOKUP($A445,[2]DISTRIBUCIÓN!$A$8:$G$540,7,FALSE)</f>
        <v>emma.ticonipa@economiayfinanzas.gob.bo</v>
      </c>
    </row>
    <row r="446" spans="1:5">
      <c r="A446" s="285">
        <v>1706</v>
      </c>
      <c r="B446" s="286" t="s">
        <v>444</v>
      </c>
      <c r="C446" s="385" t="str">
        <f>+VLOOKUP($A446,[2]DISTRIBUCIÓN!$A$8:$G$540,5,FALSE)</f>
        <v>Emma Ticonipa</v>
      </c>
      <c r="D446" s="385" t="str">
        <f>+VLOOKUP($A446,[2]DISTRIBUCIÓN!$A$8:$G$540,6,FALSE)</f>
        <v>2183333 - 1635</v>
      </c>
      <c r="E446" s="385" t="str">
        <f>+VLOOKUP($A446,[2]DISTRIBUCIÓN!$A$8:$G$540,7,FALSE)</f>
        <v>emma.ticonipa@economiayfinanzas.gob.bo</v>
      </c>
    </row>
    <row r="447" spans="1:5">
      <c r="A447" s="285">
        <v>1707</v>
      </c>
      <c r="B447" s="286" t="s">
        <v>445</v>
      </c>
      <c r="C447" s="385" t="str">
        <f>+VLOOKUP($A447,[2]DISTRIBUCIÓN!$A$8:$G$540,5,FALSE)</f>
        <v>Emma Ticonipa</v>
      </c>
      <c r="D447" s="385" t="str">
        <f>+VLOOKUP($A447,[2]DISTRIBUCIÓN!$A$8:$G$540,6,FALSE)</f>
        <v>2183333 - 1635</v>
      </c>
      <c r="E447" s="385" t="str">
        <f>+VLOOKUP($A447,[2]DISTRIBUCIÓN!$A$8:$G$540,7,FALSE)</f>
        <v>emma.ticonipa@economiayfinanzas.gob.bo</v>
      </c>
    </row>
    <row r="448" spans="1:5">
      <c r="A448" s="285">
        <v>1708</v>
      </c>
      <c r="B448" s="286" t="s">
        <v>446</v>
      </c>
      <c r="C448" s="385" t="str">
        <f>+VLOOKUP($A448,[2]DISTRIBUCIÓN!$A$8:$G$540,5,FALSE)</f>
        <v>Emma Ticonipa</v>
      </c>
      <c r="D448" s="385" t="str">
        <f>+VLOOKUP($A448,[2]DISTRIBUCIÓN!$A$8:$G$540,6,FALSE)</f>
        <v>2183333 - 1635</v>
      </c>
      <c r="E448" s="385" t="str">
        <f>+VLOOKUP($A448,[2]DISTRIBUCIÓN!$A$8:$G$540,7,FALSE)</f>
        <v>emma.ticonipa@economiayfinanzas.gob.bo</v>
      </c>
    </row>
    <row r="449" spans="1:5">
      <c r="A449" s="285">
        <v>1709</v>
      </c>
      <c r="B449" s="286" t="s">
        <v>447</v>
      </c>
      <c r="C449" s="385" t="str">
        <f>+VLOOKUP($A449,[2]DISTRIBUCIÓN!$A$8:$G$540,5,FALSE)</f>
        <v>Emma Ticonipa</v>
      </c>
      <c r="D449" s="385" t="str">
        <f>+VLOOKUP($A449,[2]DISTRIBUCIÓN!$A$8:$G$540,6,FALSE)</f>
        <v>2183333 - 1635</v>
      </c>
      <c r="E449" s="385" t="str">
        <f>+VLOOKUP($A449,[2]DISTRIBUCIÓN!$A$8:$G$540,7,FALSE)</f>
        <v>emma.ticonipa@economiayfinanzas.gob.bo</v>
      </c>
    </row>
    <row r="450" spans="1:5">
      <c r="A450" s="285">
        <v>1710</v>
      </c>
      <c r="B450" s="286" t="s">
        <v>448</v>
      </c>
      <c r="C450" s="385" t="str">
        <f>+VLOOKUP($A450,[2]DISTRIBUCIÓN!$A$8:$G$540,5,FALSE)</f>
        <v>Emma Ticonipa</v>
      </c>
      <c r="D450" s="385" t="str">
        <f>+VLOOKUP($A450,[2]DISTRIBUCIÓN!$A$8:$G$540,6,FALSE)</f>
        <v>2183333 - 1635</v>
      </c>
      <c r="E450" s="385" t="str">
        <f>+VLOOKUP($A450,[2]DISTRIBUCIÓN!$A$8:$G$540,7,FALSE)</f>
        <v>emma.ticonipa@economiayfinanzas.gob.bo</v>
      </c>
    </row>
    <row r="451" spans="1:5">
      <c r="A451" s="285">
        <v>1711</v>
      </c>
      <c r="B451" s="286" t="s">
        <v>449</v>
      </c>
      <c r="C451" s="385" t="str">
        <f>+VLOOKUP($A451,[2]DISTRIBUCIÓN!$A$8:$G$540,5,FALSE)</f>
        <v>Emma Ticonipa</v>
      </c>
      <c r="D451" s="385" t="str">
        <f>+VLOOKUP($A451,[2]DISTRIBUCIÓN!$A$8:$G$540,6,FALSE)</f>
        <v>2183333 - 1635</v>
      </c>
      <c r="E451" s="385" t="str">
        <f>+VLOOKUP($A451,[2]DISTRIBUCIÓN!$A$8:$G$540,7,FALSE)</f>
        <v>emma.ticonipa@economiayfinanzas.gob.bo</v>
      </c>
    </row>
    <row r="452" spans="1:5">
      <c r="A452" s="285">
        <v>1712</v>
      </c>
      <c r="B452" s="286" t="s">
        <v>450</v>
      </c>
      <c r="C452" s="385" t="str">
        <f>+VLOOKUP($A452,[2]DISTRIBUCIÓN!$A$8:$G$540,5,FALSE)</f>
        <v>Emma Ticonipa</v>
      </c>
      <c r="D452" s="385" t="str">
        <f>+VLOOKUP($A452,[2]DISTRIBUCIÓN!$A$8:$G$540,6,FALSE)</f>
        <v>2183333 - 1635</v>
      </c>
      <c r="E452" s="385" t="str">
        <f>+VLOOKUP($A452,[2]DISTRIBUCIÓN!$A$8:$G$540,7,FALSE)</f>
        <v>emma.ticonipa@economiayfinanzas.gob.bo</v>
      </c>
    </row>
    <row r="453" spans="1:5">
      <c r="A453" s="285">
        <v>1713</v>
      </c>
      <c r="B453" s="286" t="s">
        <v>451</v>
      </c>
      <c r="C453" s="385" t="str">
        <f>+VLOOKUP($A453,[2]DISTRIBUCIÓN!$A$8:$G$540,5,FALSE)</f>
        <v>Emma Ticonipa</v>
      </c>
      <c r="D453" s="385" t="str">
        <f>+VLOOKUP($A453,[2]DISTRIBUCIÓN!$A$8:$G$540,6,FALSE)</f>
        <v>2183333 - 1635</v>
      </c>
      <c r="E453" s="385" t="str">
        <f>+VLOOKUP($A453,[2]DISTRIBUCIÓN!$A$8:$G$540,7,FALSE)</f>
        <v>emma.ticonipa@economiayfinanzas.gob.bo</v>
      </c>
    </row>
    <row r="454" spans="1:5">
      <c r="A454" s="285">
        <v>1714</v>
      </c>
      <c r="B454" s="286" t="s">
        <v>452</v>
      </c>
      <c r="C454" s="385" t="str">
        <f>+VLOOKUP($A454,[2]DISTRIBUCIÓN!$A$8:$G$540,5,FALSE)</f>
        <v>Emma Ticonipa</v>
      </c>
      <c r="D454" s="385" t="str">
        <f>+VLOOKUP($A454,[2]DISTRIBUCIÓN!$A$8:$G$540,6,FALSE)</f>
        <v>2183333 - 1635</v>
      </c>
      <c r="E454" s="385" t="str">
        <f>+VLOOKUP($A454,[2]DISTRIBUCIÓN!$A$8:$G$540,7,FALSE)</f>
        <v>emma.ticonipa@economiayfinanzas.gob.bo</v>
      </c>
    </row>
    <row r="455" spans="1:5">
      <c r="A455" s="285">
        <v>1715</v>
      </c>
      <c r="B455" s="286" t="s">
        <v>453</v>
      </c>
      <c r="C455" s="385" t="str">
        <f>+VLOOKUP($A455,[2]DISTRIBUCIÓN!$A$8:$G$540,5,FALSE)</f>
        <v>Emma Ticonipa</v>
      </c>
      <c r="D455" s="385" t="str">
        <f>+VLOOKUP($A455,[2]DISTRIBUCIÓN!$A$8:$G$540,6,FALSE)</f>
        <v>2183333 - 1635</v>
      </c>
      <c r="E455" s="385" t="str">
        <f>+VLOOKUP($A455,[2]DISTRIBUCIÓN!$A$8:$G$540,7,FALSE)</f>
        <v>emma.ticonipa@economiayfinanzas.gob.bo</v>
      </c>
    </row>
    <row r="456" spans="1:5">
      <c r="A456" s="285">
        <v>1716</v>
      </c>
      <c r="B456" s="286" t="s">
        <v>454</v>
      </c>
      <c r="C456" s="385" t="str">
        <f>+VLOOKUP($A456,[2]DISTRIBUCIÓN!$A$8:$G$540,5,FALSE)</f>
        <v>Emma Ticonipa</v>
      </c>
      <c r="D456" s="385" t="str">
        <f>+VLOOKUP($A456,[2]DISTRIBUCIÓN!$A$8:$G$540,6,FALSE)</f>
        <v>2183333 - 1635</v>
      </c>
      <c r="E456" s="385" t="str">
        <f>+VLOOKUP($A456,[2]DISTRIBUCIÓN!$A$8:$G$540,7,FALSE)</f>
        <v>emma.ticonipa@economiayfinanzas.gob.bo</v>
      </c>
    </row>
    <row r="457" spans="1:5">
      <c r="A457" s="285">
        <v>1717</v>
      </c>
      <c r="B457" s="286" t="s">
        <v>455</v>
      </c>
      <c r="C457" s="385" t="str">
        <f>+VLOOKUP($A457,[2]DISTRIBUCIÓN!$A$8:$G$540,5,FALSE)</f>
        <v>Emma Ticonipa</v>
      </c>
      <c r="D457" s="385" t="str">
        <f>+VLOOKUP($A457,[2]DISTRIBUCIÓN!$A$8:$G$540,6,FALSE)</f>
        <v>2183333 - 1635</v>
      </c>
      <c r="E457" s="385" t="str">
        <f>+VLOOKUP($A457,[2]DISTRIBUCIÓN!$A$8:$G$540,7,FALSE)</f>
        <v>emma.ticonipa@economiayfinanzas.gob.bo</v>
      </c>
    </row>
    <row r="458" spans="1:5">
      <c r="A458" s="285">
        <v>1718</v>
      </c>
      <c r="B458" s="286" t="s">
        <v>456</v>
      </c>
      <c r="C458" s="385" t="str">
        <f>+VLOOKUP($A458,[2]DISTRIBUCIÓN!$A$8:$G$540,5,FALSE)</f>
        <v>Emma Ticonipa</v>
      </c>
      <c r="D458" s="385" t="str">
        <f>+VLOOKUP($A458,[2]DISTRIBUCIÓN!$A$8:$G$540,6,FALSE)</f>
        <v>2183333 - 1635</v>
      </c>
      <c r="E458" s="385" t="str">
        <f>+VLOOKUP($A458,[2]DISTRIBUCIÓN!$A$8:$G$540,7,FALSE)</f>
        <v>emma.ticonipa@economiayfinanzas.gob.bo</v>
      </c>
    </row>
    <row r="459" spans="1:5">
      <c r="A459" s="285">
        <v>1720</v>
      </c>
      <c r="B459" s="286" t="s">
        <v>457</v>
      </c>
      <c r="C459" s="385" t="str">
        <f>+VLOOKUP($A459,[2]DISTRIBUCIÓN!$A$8:$G$540,5,FALSE)</f>
        <v>Emma Ticonipa</v>
      </c>
      <c r="D459" s="385" t="str">
        <f>+VLOOKUP($A459,[2]DISTRIBUCIÓN!$A$8:$G$540,6,FALSE)</f>
        <v>2183333 - 1635</v>
      </c>
      <c r="E459" s="385" t="str">
        <f>+VLOOKUP($A459,[2]DISTRIBUCIÓN!$A$8:$G$540,7,FALSE)</f>
        <v>emma.ticonipa@economiayfinanzas.gob.bo</v>
      </c>
    </row>
    <row r="460" spans="1:5">
      <c r="A460" s="285">
        <v>1721</v>
      </c>
      <c r="B460" s="286" t="s">
        <v>458</v>
      </c>
      <c r="C460" s="385" t="str">
        <f>+VLOOKUP($A460,[2]DISTRIBUCIÓN!$A$8:$G$540,5,FALSE)</f>
        <v>Emma Ticonipa</v>
      </c>
      <c r="D460" s="385" t="str">
        <f>+VLOOKUP($A460,[2]DISTRIBUCIÓN!$A$8:$G$540,6,FALSE)</f>
        <v>2183333 - 1635</v>
      </c>
      <c r="E460" s="385" t="str">
        <f>+VLOOKUP($A460,[2]DISTRIBUCIÓN!$A$8:$G$540,7,FALSE)</f>
        <v>emma.ticonipa@economiayfinanzas.gob.bo</v>
      </c>
    </row>
    <row r="461" spans="1:5">
      <c r="A461" s="285">
        <v>1722</v>
      </c>
      <c r="B461" s="286" t="s">
        <v>459</v>
      </c>
      <c r="C461" s="385" t="str">
        <f>+VLOOKUP($A461,[2]DISTRIBUCIÓN!$A$8:$G$540,5,FALSE)</f>
        <v>Emma Ticonipa</v>
      </c>
      <c r="D461" s="385" t="str">
        <f>+VLOOKUP($A461,[2]DISTRIBUCIÓN!$A$8:$G$540,6,FALSE)</f>
        <v>2183333 - 1635</v>
      </c>
      <c r="E461" s="385" t="str">
        <f>+VLOOKUP($A461,[2]DISTRIBUCIÓN!$A$8:$G$540,7,FALSE)</f>
        <v>emma.ticonipa@economiayfinanzas.gob.bo</v>
      </c>
    </row>
    <row r="462" spans="1:5">
      <c r="A462" s="285">
        <v>1723</v>
      </c>
      <c r="B462" s="286" t="s">
        <v>460</v>
      </c>
      <c r="C462" s="385" t="str">
        <f>+VLOOKUP($A462,[2]DISTRIBUCIÓN!$A$8:$G$540,5,FALSE)</f>
        <v>Emma Ticonipa</v>
      </c>
      <c r="D462" s="385" t="str">
        <f>+VLOOKUP($A462,[2]DISTRIBUCIÓN!$A$8:$G$540,6,FALSE)</f>
        <v>2183333 - 1635</v>
      </c>
      <c r="E462" s="385" t="str">
        <f>+VLOOKUP($A462,[2]DISTRIBUCIÓN!$A$8:$G$540,7,FALSE)</f>
        <v>emma.ticonipa@economiayfinanzas.gob.bo</v>
      </c>
    </row>
    <row r="463" spans="1:5">
      <c r="A463" s="285">
        <v>1724</v>
      </c>
      <c r="B463" s="286" t="s">
        <v>461</v>
      </c>
      <c r="C463" s="385" t="str">
        <f>+VLOOKUP($A463,[2]DISTRIBUCIÓN!$A$8:$G$540,5,FALSE)</f>
        <v>Emma Ticonipa</v>
      </c>
      <c r="D463" s="385" t="str">
        <f>+VLOOKUP($A463,[2]DISTRIBUCIÓN!$A$8:$G$540,6,FALSE)</f>
        <v>2183333 - 1635</v>
      </c>
      <c r="E463" s="385" t="str">
        <f>+VLOOKUP($A463,[2]DISTRIBUCIÓN!$A$8:$G$540,7,FALSE)</f>
        <v>emma.ticonipa@economiayfinanzas.gob.bo</v>
      </c>
    </row>
    <row r="464" spans="1:5">
      <c r="A464" s="285">
        <v>1725</v>
      </c>
      <c r="B464" s="286" t="s">
        <v>462</v>
      </c>
      <c r="C464" s="385" t="str">
        <f>+VLOOKUP($A464,[2]DISTRIBUCIÓN!$A$8:$G$540,5,FALSE)</f>
        <v>Emma Ticonipa</v>
      </c>
      <c r="D464" s="385" t="str">
        <f>+VLOOKUP($A464,[2]DISTRIBUCIÓN!$A$8:$G$540,6,FALSE)</f>
        <v>2183333 - 1635</v>
      </c>
      <c r="E464" s="385" t="str">
        <f>+VLOOKUP($A464,[2]DISTRIBUCIÓN!$A$8:$G$540,7,FALSE)</f>
        <v>emma.ticonipa@economiayfinanzas.gob.bo</v>
      </c>
    </row>
    <row r="465" spans="1:5">
      <c r="A465" s="285">
        <v>1726</v>
      </c>
      <c r="B465" s="286" t="s">
        <v>463</v>
      </c>
      <c r="C465" s="385" t="str">
        <f>+VLOOKUP($A465,[2]DISTRIBUCIÓN!$A$8:$G$540,5,FALSE)</f>
        <v>Emma Ticonipa</v>
      </c>
      <c r="D465" s="385" t="str">
        <f>+VLOOKUP($A465,[2]DISTRIBUCIÓN!$A$8:$G$540,6,FALSE)</f>
        <v>2183333 - 1635</v>
      </c>
      <c r="E465" s="385" t="str">
        <f>+VLOOKUP($A465,[2]DISTRIBUCIÓN!$A$8:$G$540,7,FALSE)</f>
        <v>emma.ticonipa@economiayfinanzas.gob.bo</v>
      </c>
    </row>
    <row r="466" spans="1:5">
      <c r="A466" s="285">
        <v>1727</v>
      </c>
      <c r="B466" s="286" t="s">
        <v>464</v>
      </c>
      <c r="C466" s="385" t="str">
        <f>+VLOOKUP($A466,[2]DISTRIBUCIÓN!$A$8:$G$540,5,FALSE)</f>
        <v>Emma Ticonipa</v>
      </c>
      <c r="D466" s="385" t="str">
        <f>+VLOOKUP($A466,[2]DISTRIBUCIÓN!$A$8:$G$540,6,FALSE)</f>
        <v>2183333 - 1635</v>
      </c>
      <c r="E466" s="385" t="str">
        <f>+VLOOKUP($A466,[2]DISTRIBUCIÓN!$A$8:$G$540,7,FALSE)</f>
        <v>emma.ticonipa@economiayfinanzas.gob.bo</v>
      </c>
    </row>
    <row r="467" spans="1:5">
      <c r="A467" s="285">
        <v>1728</v>
      </c>
      <c r="B467" s="286" t="s">
        <v>465</v>
      </c>
      <c r="C467" s="385" t="str">
        <f>+VLOOKUP($A467,[2]DISTRIBUCIÓN!$A$8:$G$540,5,FALSE)</f>
        <v>Emma Ticonipa</v>
      </c>
      <c r="D467" s="385" t="str">
        <f>+VLOOKUP($A467,[2]DISTRIBUCIÓN!$A$8:$G$540,6,FALSE)</f>
        <v>2183333 - 1635</v>
      </c>
      <c r="E467" s="385" t="str">
        <f>+VLOOKUP($A467,[2]DISTRIBUCIÓN!$A$8:$G$540,7,FALSE)</f>
        <v>emma.ticonipa@economiayfinanzas.gob.bo</v>
      </c>
    </row>
    <row r="468" spans="1:5">
      <c r="A468" s="285">
        <v>1729</v>
      </c>
      <c r="B468" s="286" t="s">
        <v>466</v>
      </c>
      <c r="C468" s="385" t="str">
        <f>+VLOOKUP($A468,[2]DISTRIBUCIÓN!$A$8:$G$540,5,FALSE)</f>
        <v>Emma Ticonipa</v>
      </c>
      <c r="D468" s="385" t="str">
        <f>+VLOOKUP($A468,[2]DISTRIBUCIÓN!$A$8:$G$540,6,FALSE)</f>
        <v>2183333 - 1635</v>
      </c>
      <c r="E468" s="385" t="str">
        <f>+VLOOKUP($A468,[2]DISTRIBUCIÓN!$A$8:$G$540,7,FALSE)</f>
        <v>emma.ticonipa@economiayfinanzas.gob.bo</v>
      </c>
    </row>
    <row r="469" spans="1:5">
      <c r="A469" s="285">
        <v>1730</v>
      </c>
      <c r="B469" s="286" t="s">
        <v>467</v>
      </c>
      <c r="C469" s="385" t="str">
        <f>+VLOOKUP($A469,[2]DISTRIBUCIÓN!$A$8:$G$540,5,FALSE)</f>
        <v>Emma Ticonipa</v>
      </c>
      <c r="D469" s="385" t="str">
        <f>+VLOOKUP($A469,[2]DISTRIBUCIÓN!$A$8:$G$540,6,FALSE)</f>
        <v>2183333 - 1635</v>
      </c>
      <c r="E469" s="385" t="str">
        <f>+VLOOKUP($A469,[2]DISTRIBUCIÓN!$A$8:$G$540,7,FALSE)</f>
        <v>emma.ticonipa@economiayfinanzas.gob.bo</v>
      </c>
    </row>
    <row r="470" spans="1:5">
      <c r="A470" s="285">
        <v>1731</v>
      </c>
      <c r="B470" s="286" t="s">
        <v>468</v>
      </c>
      <c r="C470" s="385" t="str">
        <f>+VLOOKUP($A470,[2]DISTRIBUCIÓN!$A$8:$G$540,5,FALSE)</f>
        <v>Emma Ticonipa</v>
      </c>
      <c r="D470" s="385" t="str">
        <f>+VLOOKUP($A470,[2]DISTRIBUCIÓN!$A$8:$G$540,6,FALSE)</f>
        <v>2183333 - 1635</v>
      </c>
      <c r="E470" s="385" t="str">
        <f>+VLOOKUP($A470,[2]DISTRIBUCIÓN!$A$8:$G$540,7,FALSE)</f>
        <v>emma.ticonipa@economiayfinanzas.gob.bo</v>
      </c>
    </row>
    <row r="471" spans="1:5">
      <c r="A471" s="285">
        <v>1732</v>
      </c>
      <c r="B471" s="286" t="s">
        <v>469</v>
      </c>
      <c r="C471" s="385" t="str">
        <f>+VLOOKUP($A471,[2]DISTRIBUCIÓN!$A$8:$G$540,5,FALSE)</f>
        <v>Emma Ticonipa</v>
      </c>
      <c r="D471" s="385" t="str">
        <f>+VLOOKUP($A471,[2]DISTRIBUCIÓN!$A$8:$G$540,6,FALSE)</f>
        <v>2183333 - 1635</v>
      </c>
      <c r="E471" s="385" t="str">
        <f>+VLOOKUP($A471,[2]DISTRIBUCIÓN!$A$8:$G$540,7,FALSE)</f>
        <v>emma.ticonipa@economiayfinanzas.gob.bo</v>
      </c>
    </row>
    <row r="472" spans="1:5">
      <c r="A472" s="285">
        <v>1733</v>
      </c>
      <c r="B472" s="286" t="s">
        <v>470</v>
      </c>
      <c r="C472" s="385" t="str">
        <f>+VLOOKUP($A472,[2]DISTRIBUCIÓN!$A$8:$G$540,5,FALSE)</f>
        <v>Emma Ticonipa</v>
      </c>
      <c r="D472" s="385" t="str">
        <f>+VLOOKUP($A472,[2]DISTRIBUCIÓN!$A$8:$G$540,6,FALSE)</f>
        <v>2183333 - 1635</v>
      </c>
      <c r="E472" s="385" t="str">
        <f>+VLOOKUP($A472,[2]DISTRIBUCIÓN!$A$8:$G$540,7,FALSE)</f>
        <v>emma.ticonipa@economiayfinanzas.gob.bo</v>
      </c>
    </row>
    <row r="473" spans="1:5">
      <c r="A473" s="285">
        <v>1734</v>
      </c>
      <c r="B473" s="286" t="s">
        <v>471</v>
      </c>
      <c r="C473" s="385" t="str">
        <f>+VLOOKUP($A473,[2]DISTRIBUCIÓN!$A$8:$G$540,5,FALSE)</f>
        <v>Emma Ticonipa</v>
      </c>
      <c r="D473" s="385" t="str">
        <f>+VLOOKUP($A473,[2]DISTRIBUCIÓN!$A$8:$G$540,6,FALSE)</f>
        <v>2183333 - 1635</v>
      </c>
      <c r="E473" s="385" t="str">
        <f>+VLOOKUP($A473,[2]DISTRIBUCIÓN!$A$8:$G$540,7,FALSE)</f>
        <v>emma.ticonipa@economiayfinanzas.gob.bo</v>
      </c>
    </row>
    <row r="474" spans="1:5">
      <c r="A474" s="285">
        <v>1735</v>
      </c>
      <c r="B474" s="286" t="s">
        <v>472</v>
      </c>
      <c r="C474" s="385" t="str">
        <f>+VLOOKUP($A474,[2]DISTRIBUCIÓN!$A$8:$G$540,5,FALSE)</f>
        <v>Emma Ticonipa</v>
      </c>
      <c r="D474" s="385" t="str">
        <f>+VLOOKUP($A474,[2]DISTRIBUCIÓN!$A$8:$G$540,6,FALSE)</f>
        <v>2183333 - 1635</v>
      </c>
      <c r="E474" s="385" t="str">
        <f>+VLOOKUP($A474,[2]DISTRIBUCIÓN!$A$8:$G$540,7,FALSE)</f>
        <v>emma.ticonipa@economiayfinanzas.gob.bo</v>
      </c>
    </row>
    <row r="475" spans="1:5">
      <c r="A475" s="285">
        <v>1736</v>
      </c>
      <c r="B475" s="286" t="s">
        <v>473</v>
      </c>
      <c r="C475" s="385" t="str">
        <f>+VLOOKUP($A475,[2]DISTRIBUCIÓN!$A$8:$G$540,5,FALSE)</f>
        <v>Emma Ticonipa</v>
      </c>
      <c r="D475" s="385" t="str">
        <f>+VLOOKUP($A475,[2]DISTRIBUCIÓN!$A$8:$G$540,6,FALSE)</f>
        <v>2183333 - 1635</v>
      </c>
      <c r="E475" s="385" t="str">
        <f>+VLOOKUP($A475,[2]DISTRIBUCIÓN!$A$8:$G$540,7,FALSE)</f>
        <v>emma.ticonipa@economiayfinanzas.gob.bo</v>
      </c>
    </row>
    <row r="476" spans="1:5">
      <c r="A476" s="285">
        <v>1737</v>
      </c>
      <c r="B476" s="286" t="s">
        <v>474</v>
      </c>
      <c r="C476" s="385" t="str">
        <f>+VLOOKUP($A476,[2]DISTRIBUCIÓN!$A$8:$G$540,5,FALSE)</f>
        <v>Emma Ticonipa</v>
      </c>
      <c r="D476" s="385" t="str">
        <f>+VLOOKUP($A476,[2]DISTRIBUCIÓN!$A$8:$G$540,6,FALSE)</f>
        <v>2183333 - 1635</v>
      </c>
      <c r="E476" s="385" t="str">
        <f>+VLOOKUP($A476,[2]DISTRIBUCIÓN!$A$8:$G$540,7,FALSE)</f>
        <v>emma.ticonipa@economiayfinanzas.gob.bo</v>
      </c>
    </row>
    <row r="477" spans="1:5">
      <c r="A477" s="285">
        <v>1738</v>
      </c>
      <c r="B477" s="286" t="s">
        <v>475</v>
      </c>
      <c r="C477" s="385" t="str">
        <f>+VLOOKUP($A477,[2]DISTRIBUCIÓN!$A$8:$G$540,5,FALSE)</f>
        <v>Emma Ticonipa</v>
      </c>
      <c r="D477" s="385" t="str">
        <f>+VLOOKUP($A477,[2]DISTRIBUCIÓN!$A$8:$G$540,6,FALSE)</f>
        <v>2183333 - 1635</v>
      </c>
      <c r="E477" s="385" t="str">
        <f>+VLOOKUP($A477,[2]DISTRIBUCIÓN!$A$8:$G$540,7,FALSE)</f>
        <v>emma.ticonipa@economiayfinanzas.gob.bo</v>
      </c>
    </row>
    <row r="478" spans="1:5">
      <c r="A478" s="285">
        <v>1739</v>
      </c>
      <c r="B478" s="286" t="s">
        <v>476</v>
      </c>
      <c r="C478" s="385" t="str">
        <f>+VLOOKUP($A478,[2]DISTRIBUCIÓN!$A$8:$G$540,5,FALSE)</f>
        <v>Emma Ticonipa</v>
      </c>
      <c r="D478" s="385" t="str">
        <f>+VLOOKUP($A478,[2]DISTRIBUCIÓN!$A$8:$G$540,6,FALSE)</f>
        <v>2183333 - 1635</v>
      </c>
      <c r="E478" s="385" t="str">
        <f>+VLOOKUP($A478,[2]DISTRIBUCIÓN!$A$8:$G$540,7,FALSE)</f>
        <v>emma.ticonipa@economiayfinanzas.gob.bo</v>
      </c>
    </row>
    <row r="479" spans="1:5">
      <c r="A479" s="285">
        <v>1740</v>
      </c>
      <c r="B479" s="286" t="s">
        <v>477</v>
      </c>
      <c r="C479" s="385" t="str">
        <f>+VLOOKUP($A479,[2]DISTRIBUCIÓN!$A$8:$G$540,5,FALSE)</f>
        <v>Emma Ticonipa</v>
      </c>
      <c r="D479" s="385" t="str">
        <f>+VLOOKUP($A479,[2]DISTRIBUCIÓN!$A$8:$G$540,6,FALSE)</f>
        <v>2183333 - 1635</v>
      </c>
      <c r="E479" s="385" t="str">
        <f>+VLOOKUP($A479,[2]DISTRIBUCIÓN!$A$8:$G$540,7,FALSE)</f>
        <v>emma.ticonipa@economiayfinanzas.gob.bo</v>
      </c>
    </row>
    <row r="480" spans="1:5">
      <c r="A480" s="285">
        <v>1741</v>
      </c>
      <c r="B480" s="286" t="s">
        <v>478</v>
      </c>
      <c r="C480" s="385" t="str">
        <f>+VLOOKUP($A480,[2]DISTRIBUCIÓN!$A$8:$G$540,5,FALSE)</f>
        <v>Emma Ticonipa</v>
      </c>
      <c r="D480" s="385" t="str">
        <f>+VLOOKUP($A480,[2]DISTRIBUCIÓN!$A$8:$G$540,6,FALSE)</f>
        <v>2183333 - 1635</v>
      </c>
      <c r="E480" s="385" t="str">
        <f>+VLOOKUP($A480,[2]DISTRIBUCIÓN!$A$8:$G$540,7,FALSE)</f>
        <v>emma.ticonipa@economiayfinanzas.gob.bo</v>
      </c>
    </row>
    <row r="481" spans="1:5">
      <c r="A481" s="285">
        <v>1742</v>
      </c>
      <c r="B481" s="286" t="s">
        <v>479</v>
      </c>
      <c r="C481" s="385" t="str">
        <f>+VLOOKUP($A481,[2]DISTRIBUCIÓN!$A$8:$G$540,5,FALSE)</f>
        <v>Emma Ticonipa</v>
      </c>
      <c r="D481" s="385" t="str">
        <f>+VLOOKUP($A481,[2]DISTRIBUCIÓN!$A$8:$G$540,6,FALSE)</f>
        <v>2183333 - 1635</v>
      </c>
      <c r="E481" s="385" t="str">
        <f>+VLOOKUP($A481,[2]DISTRIBUCIÓN!$A$8:$G$540,7,FALSE)</f>
        <v>emma.ticonipa@economiayfinanzas.gob.bo</v>
      </c>
    </row>
    <row r="482" spans="1:5">
      <c r="A482" s="285">
        <v>1743</v>
      </c>
      <c r="B482" s="286" t="s">
        <v>480</v>
      </c>
      <c r="C482" s="385" t="str">
        <f>+VLOOKUP($A482,[2]DISTRIBUCIÓN!$A$8:$G$540,5,FALSE)</f>
        <v>Emma Ticonipa</v>
      </c>
      <c r="D482" s="385" t="str">
        <f>+VLOOKUP($A482,[2]DISTRIBUCIÓN!$A$8:$G$540,6,FALSE)</f>
        <v>2183333 - 1635</v>
      </c>
      <c r="E482" s="385" t="str">
        <f>+VLOOKUP($A482,[2]DISTRIBUCIÓN!$A$8:$G$540,7,FALSE)</f>
        <v>emma.ticonipa@economiayfinanzas.gob.bo</v>
      </c>
    </row>
    <row r="483" spans="1:5">
      <c r="A483" s="285">
        <v>1744</v>
      </c>
      <c r="B483" s="286" t="s">
        <v>481</v>
      </c>
      <c r="C483" s="385" t="str">
        <f>+VLOOKUP($A483,[2]DISTRIBUCIÓN!$A$8:$G$540,5,FALSE)</f>
        <v>Emma Ticonipa</v>
      </c>
      <c r="D483" s="385" t="str">
        <f>+VLOOKUP($A483,[2]DISTRIBUCIÓN!$A$8:$G$540,6,FALSE)</f>
        <v>2183333 - 1635</v>
      </c>
      <c r="E483" s="385" t="str">
        <f>+VLOOKUP($A483,[2]DISTRIBUCIÓN!$A$8:$G$540,7,FALSE)</f>
        <v>emma.ticonipa@economiayfinanzas.gob.bo</v>
      </c>
    </row>
    <row r="484" spans="1:5">
      <c r="A484" s="285">
        <v>1745</v>
      </c>
      <c r="B484" s="286" t="s">
        <v>482</v>
      </c>
      <c r="C484" s="385" t="str">
        <f>+VLOOKUP($A484,[2]DISTRIBUCIÓN!$A$8:$G$540,5,FALSE)</f>
        <v>Emma Ticonipa</v>
      </c>
      <c r="D484" s="385" t="str">
        <f>+VLOOKUP($A484,[2]DISTRIBUCIÓN!$A$8:$G$540,6,FALSE)</f>
        <v>2183333 - 1635</v>
      </c>
      <c r="E484" s="385" t="str">
        <f>+VLOOKUP($A484,[2]DISTRIBUCIÓN!$A$8:$G$540,7,FALSE)</f>
        <v>emma.ticonipa@economiayfinanzas.gob.bo</v>
      </c>
    </row>
    <row r="485" spans="1:5">
      <c r="A485" s="285">
        <v>1746</v>
      </c>
      <c r="B485" s="286" t="s">
        <v>483</v>
      </c>
      <c r="C485" s="385" t="str">
        <f>+VLOOKUP($A485,[2]DISTRIBUCIÓN!$A$8:$G$540,5,FALSE)</f>
        <v>Emma Ticonipa</v>
      </c>
      <c r="D485" s="385" t="str">
        <f>+VLOOKUP($A485,[2]DISTRIBUCIÓN!$A$8:$G$540,6,FALSE)</f>
        <v>2183333 - 1635</v>
      </c>
      <c r="E485" s="385" t="str">
        <f>+VLOOKUP($A485,[2]DISTRIBUCIÓN!$A$8:$G$540,7,FALSE)</f>
        <v>emma.ticonipa@economiayfinanzas.gob.bo</v>
      </c>
    </row>
    <row r="486" spans="1:5">
      <c r="A486" s="285">
        <v>1747</v>
      </c>
      <c r="B486" s="286" t="s">
        <v>1381</v>
      </c>
      <c r="C486" s="385" t="str">
        <f>+VLOOKUP($A486,[2]DISTRIBUCIÓN!$A$8:$G$540,5,FALSE)</f>
        <v>Emma Ticonipa</v>
      </c>
      <c r="D486" s="385" t="str">
        <f>+VLOOKUP($A486,[2]DISTRIBUCIÓN!$A$8:$G$540,6,FALSE)</f>
        <v>2183333 - 1635</v>
      </c>
      <c r="E486" s="385" t="str">
        <f>+VLOOKUP($A486,[2]DISTRIBUCIÓN!$A$8:$G$540,7,FALSE)</f>
        <v>emma.ticonipa@economiayfinanzas.gob.bo</v>
      </c>
    </row>
    <row r="487" spans="1:5">
      <c r="A487" s="285">
        <v>1748</v>
      </c>
      <c r="B487" s="286" t="s">
        <v>484</v>
      </c>
      <c r="C487" s="385" t="str">
        <f>+VLOOKUP($A487,[2]DISTRIBUCIÓN!$A$8:$G$540,5,FALSE)</f>
        <v>Emma Ticonipa</v>
      </c>
      <c r="D487" s="385" t="str">
        <f>+VLOOKUP($A487,[2]DISTRIBUCIÓN!$A$8:$G$540,6,FALSE)</f>
        <v>2183333 - 1635</v>
      </c>
      <c r="E487" s="385" t="str">
        <f>+VLOOKUP($A487,[2]DISTRIBUCIÓN!$A$8:$G$540,7,FALSE)</f>
        <v>emma.ticonipa@economiayfinanzas.gob.bo</v>
      </c>
    </row>
    <row r="488" spans="1:5">
      <c r="A488" s="285">
        <v>1749</v>
      </c>
      <c r="B488" s="286" t="s">
        <v>485</v>
      </c>
      <c r="C488" s="385" t="str">
        <f>+VLOOKUP($A488,[2]DISTRIBUCIÓN!$A$8:$G$540,5,FALSE)</f>
        <v>Emma Ticonipa</v>
      </c>
      <c r="D488" s="385" t="str">
        <f>+VLOOKUP($A488,[2]DISTRIBUCIÓN!$A$8:$G$540,6,FALSE)</f>
        <v>2183333 - 1635</v>
      </c>
      <c r="E488" s="385" t="str">
        <f>+VLOOKUP($A488,[2]DISTRIBUCIÓN!$A$8:$G$540,7,FALSE)</f>
        <v>emma.ticonipa@economiayfinanzas.gob.bo</v>
      </c>
    </row>
    <row r="489" spans="1:5">
      <c r="A489" s="285">
        <v>1750</v>
      </c>
      <c r="B489" s="286" t="s">
        <v>486</v>
      </c>
      <c r="C489" s="385" t="str">
        <f>+VLOOKUP($A489,[2]DISTRIBUCIÓN!$A$8:$G$540,5,FALSE)</f>
        <v>Emma Ticonipa</v>
      </c>
      <c r="D489" s="385" t="str">
        <f>+VLOOKUP($A489,[2]DISTRIBUCIÓN!$A$8:$G$540,6,FALSE)</f>
        <v>2183333 - 1635</v>
      </c>
      <c r="E489" s="385" t="str">
        <f>+VLOOKUP($A489,[2]DISTRIBUCIÓN!$A$8:$G$540,7,FALSE)</f>
        <v>emma.ticonipa@economiayfinanzas.gob.bo</v>
      </c>
    </row>
    <row r="490" spans="1:5">
      <c r="A490" s="285">
        <v>1751</v>
      </c>
      <c r="B490" s="286" t="s">
        <v>487</v>
      </c>
      <c r="C490" s="385" t="str">
        <f>+VLOOKUP($A490,[2]DISTRIBUCIÓN!$A$8:$G$540,5,FALSE)</f>
        <v>Emma Ticonipa</v>
      </c>
      <c r="D490" s="385" t="str">
        <f>+VLOOKUP($A490,[2]DISTRIBUCIÓN!$A$8:$G$540,6,FALSE)</f>
        <v>2183333 - 1635</v>
      </c>
      <c r="E490" s="385" t="str">
        <f>+VLOOKUP($A490,[2]DISTRIBUCIÓN!$A$8:$G$540,7,FALSE)</f>
        <v>emma.ticonipa@economiayfinanzas.gob.bo</v>
      </c>
    </row>
    <row r="491" spans="1:5">
      <c r="A491" s="285">
        <v>1752</v>
      </c>
      <c r="B491" s="286" t="s">
        <v>488</v>
      </c>
      <c r="C491" s="385" t="str">
        <f>+VLOOKUP($A491,[2]DISTRIBUCIÓN!$A$8:$G$540,5,FALSE)</f>
        <v>Emma Ticonipa</v>
      </c>
      <c r="D491" s="385" t="str">
        <f>+VLOOKUP($A491,[2]DISTRIBUCIÓN!$A$8:$G$540,6,FALSE)</f>
        <v>2183333 - 1635</v>
      </c>
      <c r="E491" s="385" t="str">
        <f>+VLOOKUP($A491,[2]DISTRIBUCIÓN!$A$8:$G$540,7,FALSE)</f>
        <v>emma.ticonipa@economiayfinanzas.gob.bo</v>
      </c>
    </row>
    <row r="492" spans="1:5">
      <c r="A492" s="285">
        <v>1753</v>
      </c>
      <c r="B492" s="286" t="s">
        <v>489</v>
      </c>
      <c r="C492" s="385" t="str">
        <f>+VLOOKUP($A492,[2]DISTRIBUCIÓN!$A$8:$G$540,5,FALSE)</f>
        <v>Emma Ticonipa</v>
      </c>
      <c r="D492" s="385" t="str">
        <f>+VLOOKUP($A492,[2]DISTRIBUCIÓN!$A$8:$G$540,6,FALSE)</f>
        <v>2183333 - 1635</v>
      </c>
      <c r="E492" s="385" t="str">
        <f>+VLOOKUP($A492,[2]DISTRIBUCIÓN!$A$8:$G$540,7,FALSE)</f>
        <v>emma.ticonipa@economiayfinanzas.gob.bo</v>
      </c>
    </row>
    <row r="493" spans="1:5">
      <c r="A493" s="285">
        <v>1754</v>
      </c>
      <c r="B493" s="286" t="s">
        <v>490</v>
      </c>
      <c r="C493" s="385" t="str">
        <f>+VLOOKUP($A493,[2]DISTRIBUCIÓN!$A$8:$G$540,5,FALSE)</f>
        <v>Emma Ticonipa</v>
      </c>
      <c r="D493" s="385" t="str">
        <f>+VLOOKUP($A493,[2]DISTRIBUCIÓN!$A$8:$G$540,6,FALSE)</f>
        <v>2183333 - 1635</v>
      </c>
      <c r="E493" s="385" t="str">
        <f>+VLOOKUP($A493,[2]DISTRIBUCIÓN!$A$8:$G$540,7,FALSE)</f>
        <v>emma.ticonipa@economiayfinanzas.gob.bo</v>
      </c>
    </row>
    <row r="494" spans="1:5">
      <c r="A494" s="285">
        <v>1755</v>
      </c>
      <c r="B494" s="286" t="s">
        <v>491</v>
      </c>
      <c r="C494" s="385" t="str">
        <f>+VLOOKUP($A494,[2]DISTRIBUCIÓN!$A$8:$G$540,5,FALSE)</f>
        <v>Emma Ticonipa</v>
      </c>
      <c r="D494" s="385" t="str">
        <f>+VLOOKUP($A494,[2]DISTRIBUCIÓN!$A$8:$G$540,6,FALSE)</f>
        <v>2183333 - 1635</v>
      </c>
      <c r="E494" s="385" t="str">
        <f>+VLOOKUP($A494,[2]DISTRIBUCIÓN!$A$8:$G$540,7,FALSE)</f>
        <v>emma.ticonipa@economiayfinanzas.gob.bo</v>
      </c>
    </row>
    <row r="495" spans="1:5">
      <c r="A495" s="285">
        <v>1756</v>
      </c>
      <c r="B495" s="286" t="s">
        <v>492</v>
      </c>
      <c r="C495" s="385" t="str">
        <f>+VLOOKUP($A495,[2]DISTRIBUCIÓN!$A$8:$G$540,5,FALSE)</f>
        <v>Emma Ticonipa</v>
      </c>
      <c r="D495" s="385" t="str">
        <f>+VLOOKUP($A495,[2]DISTRIBUCIÓN!$A$8:$G$540,6,FALSE)</f>
        <v>2183333 - 1635</v>
      </c>
      <c r="E495" s="385" t="str">
        <f>+VLOOKUP($A495,[2]DISTRIBUCIÓN!$A$8:$G$540,7,FALSE)</f>
        <v>emma.ticonipa@economiayfinanzas.gob.bo</v>
      </c>
    </row>
    <row r="496" spans="1:5">
      <c r="A496" s="285">
        <v>1801</v>
      </c>
      <c r="B496" s="286" t="s">
        <v>493</v>
      </c>
      <c r="C496" s="385" t="str">
        <f>+VLOOKUP($A496,[2]DISTRIBUCIÓN!$A$8:$G$540,5,FALSE)</f>
        <v>Emma Ticonipa</v>
      </c>
      <c r="D496" s="385" t="str">
        <f>+VLOOKUP($A496,[2]DISTRIBUCIÓN!$A$8:$G$540,6,FALSE)</f>
        <v>2183333 - 1635</v>
      </c>
      <c r="E496" s="385" t="str">
        <f>+VLOOKUP($A496,[2]DISTRIBUCIÓN!$A$8:$G$540,7,FALSE)</f>
        <v>emma.ticonipa@economiayfinanzas.gob.bo</v>
      </c>
    </row>
    <row r="497" spans="1:5">
      <c r="A497" s="285">
        <v>1802</v>
      </c>
      <c r="B497" s="286" t="s">
        <v>475</v>
      </c>
      <c r="C497" s="385" t="str">
        <f>+VLOOKUP($A497,[2]DISTRIBUCIÓN!$A$8:$G$540,5,FALSE)</f>
        <v>Emma Ticonipa</v>
      </c>
      <c r="D497" s="385" t="str">
        <f>+VLOOKUP($A497,[2]DISTRIBUCIÓN!$A$8:$G$540,6,FALSE)</f>
        <v>2183333 - 1635</v>
      </c>
      <c r="E497" s="385" t="str">
        <f>+VLOOKUP($A497,[2]DISTRIBUCIÓN!$A$8:$G$540,7,FALSE)</f>
        <v>emma.ticonipa@economiayfinanzas.gob.bo</v>
      </c>
    </row>
    <row r="498" spans="1:5">
      <c r="A498" s="285">
        <v>1803</v>
      </c>
      <c r="B498" s="286" t="s">
        <v>494</v>
      </c>
      <c r="C498" s="385" t="str">
        <f>+VLOOKUP($A498,[2]DISTRIBUCIÓN!$A$8:$G$540,5,FALSE)</f>
        <v>Emma Ticonipa</v>
      </c>
      <c r="D498" s="385" t="str">
        <f>+VLOOKUP($A498,[2]DISTRIBUCIÓN!$A$8:$G$540,6,FALSE)</f>
        <v>2183333 - 1635</v>
      </c>
      <c r="E498" s="385" t="str">
        <f>+VLOOKUP($A498,[2]DISTRIBUCIÓN!$A$8:$G$540,7,FALSE)</f>
        <v>emma.ticonipa@economiayfinanzas.gob.bo</v>
      </c>
    </row>
    <row r="499" spans="1:5">
      <c r="A499" s="285">
        <v>1805</v>
      </c>
      <c r="B499" s="286" t="s">
        <v>495</v>
      </c>
      <c r="C499" s="385" t="str">
        <f>+VLOOKUP($A499,[2]DISTRIBUCIÓN!$A$8:$G$540,5,FALSE)</f>
        <v>Emma Ticonipa</v>
      </c>
      <c r="D499" s="385" t="str">
        <f>+VLOOKUP($A499,[2]DISTRIBUCIÓN!$A$8:$G$540,6,FALSE)</f>
        <v>2183333 - 1635</v>
      </c>
      <c r="E499" s="385" t="str">
        <f>+VLOOKUP($A499,[2]DISTRIBUCIÓN!$A$8:$G$540,7,FALSE)</f>
        <v>emma.ticonipa@economiayfinanzas.gob.bo</v>
      </c>
    </row>
    <row r="500" spans="1:5">
      <c r="A500" s="285">
        <v>1806</v>
      </c>
      <c r="B500" s="286" t="s">
        <v>496</v>
      </c>
      <c r="C500" s="385" t="str">
        <f>+VLOOKUP($A500,[2]DISTRIBUCIÓN!$A$8:$G$540,5,FALSE)</f>
        <v>Emma Ticonipa</v>
      </c>
      <c r="D500" s="385" t="str">
        <f>+VLOOKUP($A500,[2]DISTRIBUCIÓN!$A$8:$G$540,6,FALSE)</f>
        <v>2183333 - 1635</v>
      </c>
      <c r="E500" s="385" t="str">
        <f>+VLOOKUP($A500,[2]DISTRIBUCIÓN!$A$8:$G$540,7,FALSE)</f>
        <v>emma.ticonipa@economiayfinanzas.gob.bo</v>
      </c>
    </row>
    <row r="501" spans="1:5">
      <c r="A501" s="285">
        <v>1807</v>
      </c>
      <c r="B501" s="286" t="s">
        <v>497</v>
      </c>
      <c r="C501" s="385" t="str">
        <f>+VLOOKUP($A501,[2]DISTRIBUCIÓN!$A$8:$G$540,5,FALSE)</f>
        <v>Emma Ticonipa</v>
      </c>
      <c r="D501" s="385" t="str">
        <f>+VLOOKUP($A501,[2]DISTRIBUCIÓN!$A$8:$G$540,6,FALSE)</f>
        <v>2183333 - 1635</v>
      </c>
      <c r="E501" s="385" t="str">
        <f>+VLOOKUP($A501,[2]DISTRIBUCIÓN!$A$8:$G$540,7,FALSE)</f>
        <v>emma.ticonipa@economiayfinanzas.gob.bo</v>
      </c>
    </row>
    <row r="502" spans="1:5">
      <c r="A502" s="285">
        <v>1808</v>
      </c>
      <c r="B502" s="286" t="s">
        <v>498</v>
      </c>
      <c r="C502" s="385" t="str">
        <f>+VLOOKUP($A502,[2]DISTRIBUCIÓN!$A$8:$G$540,5,FALSE)</f>
        <v>Emma Ticonipa</v>
      </c>
      <c r="D502" s="385" t="str">
        <f>+VLOOKUP($A502,[2]DISTRIBUCIÓN!$A$8:$G$540,6,FALSE)</f>
        <v>2183333 - 1635</v>
      </c>
      <c r="E502" s="385" t="str">
        <f>+VLOOKUP($A502,[2]DISTRIBUCIÓN!$A$8:$G$540,7,FALSE)</f>
        <v>emma.ticonipa@economiayfinanzas.gob.bo</v>
      </c>
    </row>
    <row r="503" spans="1:5">
      <c r="A503" s="285">
        <v>1809</v>
      </c>
      <c r="B503" s="286" t="s">
        <v>499</v>
      </c>
      <c r="C503" s="385" t="str">
        <f>+VLOOKUP($A503,[2]DISTRIBUCIÓN!$A$8:$G$540,5,FALSE)</f>
        <v>Emma Ticonipa</v>
      </c>
      <c r="D503" s="385" t="str">
        <f>+VLOOKUP($A503,[2]DISTRIBUCIÓN!$A$8:$G$540,6,FALSE)</f>
        <v>2183333 - 1635</v>
      </c>
      <c r="E503" s="385" t="str">
        <f>+VLOOKUP($A503,[2]DISTRIBUCIÓN!$A$8:$G$540,7,FALSE)</f>
        <v>emma.ticonipa@economiayfinanzas.gob.bo</v>
      </c>
    </row>
    <row r="504" spans="1:5">
      <c r="A504" s="285">
        <v>1810</v>
      </c>
      <c r="B504" s="286" t="s">
        <v>500</v>
      </c>
      <c r="C504" s="385" t="str">
        <f>+VLOOKUP($A504,[2]DISTRIBUCIÓN!$A$8:$G$540,5,FALSE)</f>
        <v>Emma Ticonipa</v>
      </c>
      <c r="D504" s="385" t="str">
        <f>+VLOOKUP($A504,[2]DISTRIBUCIÓN!$A$8:$G$540,6,FALSE)</f>
        <v>2183333 - 1635</v>
      </c>
      <c r="E504" s="385" t="str">
        <f>+VLOOKUP($A504,[2]DISTRIBUCIÓN!$A$8:$G$540,7,FALSE)</f>
        <v>emma.ticonipa@economiayfinanzas.gob.bo</v>
      </c>
    </row>
    <row r="505" spans="1:5">
      <c r="A505" s="285">
        <v>1811</v>
      </c>
      <c r="B505" s="286" t="s">
        <v>501</v>
      </c>
      <c r="C505" s="385" t="str">
        <f>+VLOOKUP($A505,[2]DISTRIBUCIÓN!$A$8:$G$540,5,FALSE)</f>
        <v>Emma Ticonipa</v>
      </c>
      <c r="D505" s="385" t="str">
        <f>+VLOOKUP($A505,[2]DISTRIBUCIÓN!$A$8:$G$540,6,FALSE)</f>
        <v>2183333 - 1635</v>
      </c>
      <c r="E505" s="385" t="str">
        <f>+VLOOKUP($A505,[2]DISTRIBUCIÓN!$A$8:$G$540,7,FALSE)</f>
        <v>emma.ticonipa@economiayfinanzas.gob.bo</v>
      </c>
    </row>
    <row r="506" spans="1:5">
      <c r="A506" s="285">
        <v>1812</v>
      </c>
      <c r="B506" s="286" t="s">
        <v>502</v>
      </c>
      <c r="C506" s="385" t="str">
        <f>+VLOOKUP($A506,[2]DISTRIBUCIÓN!$A$8:$G$540,5,FALSE)</f>
        <v>Emma Ticonipa</v>
      </c>
      <c r="D506" s="385" t="str">
        <f>+VLOOKUP($A506,[2]DISTRIBUCIÓN!$A$8:$G$540,6,FALSE)</f>
        <v>2183333 - 1635</v>
      </c>
      <c r="E506" s="385" t="str">
        <f>+VLOOKUP($A506,[2]DISTRIBUCIÓN!$A$8:$G$540,7,FALSE)</f>
        <v>emma.ticonipa@economiayfinanzas.gob.bo</v>
      </c>
    </row>
    <row r="507" spans="1:5">
      <c r="A507" s="285">
        <v>1813</v>
      </c>
      <c r="B507" s="286" t="s">
        <v>503</v>
      </c>
      <c r="C507" s="385" t="str">
        <f>+VLOOKUP($A507,[2]DISTRIBUCIÓN!$A$8:$G$540,5,FALSE)</f>
        <v>Emma Ticonipa</v>
      </c>
      <c r="D507" s="385" t="str">
        <f>+VLOOKUP($A507,[2]DISTRIBUCIÓN!$A$8:$G$540,6,FALSE)</f>
        <v>2183333 - 1635</v>
      </c>
      <c r="E507" s="385" t="str">
        <f>+VLOOKUP($A507,[2]DISTRIBUCIÓN!$A$8:$G$540,7,FALSE)</f>
        <v>emma.ticonipa@economiayfinanzas.gob.bo</v>
      </c>
    </row>
    <row r="508" spans="1:5">
      <c r="A508" s="285">
        <v>1814</v>
      </c>
      <c r="B508" s="286" t="s">
        <v>504</v>
      </c>
      <c r="C508" s="385" t="str">
        <f>+VLOOKUP($A508,[2]DISTRIBUCIÓN!$A$8:$G$540,5,FALSE)</f>
        <v>Emma Ticonipa</v>
      </c>
      <c r="D508" s="385" t="str">
        <f>+VLOOKUP($A508,[2]DISTRIBUCIÓN!$A$8:$G$540,6,FALSE)</f>
        <v>2183333 - 1635</v>
      </c>
      <c r="E508" s="385" t="str">
        <f>+VLOOKUP($A508,[2]DISTRIBUCIÓN!$A$8:$G$540,7,FALSE)</f>
        <v>emma.ticonipa@economiayfinanzas.gob.bo</v>
      </c>
    </row>
    <row r="509" spans="1:5">
      <c r="A509" s="353">
        <v>1815</v>
      </c>
      <c r="B509" s="354" t="s">
        <v>486</v>
      </c>
      <c r="C509" s="385" t="str">
        <f>+VLOOKUP($A509,[2]DISTRIBUCIÓN!$A$8:$G$540,5,FALSE)</f>
        <v>Emma Ticonipa</v>
      </c>
      <c r="D509" s="385" t="str">
        <f>+VLOOKUP($A509,[2]DISTRIBUCIÓN!$A$8:$G$540,6,FALSE)</f>
        <v>2183333 - 1635</v>
      </c>
      <c r="E509" s="385" t="str">
        <f>+VLOOKUP($A509,[2]DISTRIBUCIÓN!$A$8:$G$540,7,FALSE)</f>
        <v>emma.ticonipa@economiayfinanzas.gob.bo</v>
      </c>
    </row>
    <row r="510" spans="1:5">
      <c r="A510" s="355">
        <v>1816</v>
      </c>
      <c r="B510" s="356" t="s">
        <v>505</v>
      </c>
      <c r="C510" s="385" t="str">
        <f>+VLOOKUP($A510,[2]DISTRIBUCIÓN!$A$8:$G$540,5,FALSE)</f>
        <v>Emma Ticonipa</v>
      </c>
      <c r="D510" s="385" t="str">
        <f>+VLOOKUP($A510,[2]DISTRIBUCIÓN!$A$8:$G$540,6,FALSE)</f>
        <v>2183333 - 1635</v>
      </c>
      <c r="E510" s="385" t="str">
        <f>+VLOOKUP($A510,[2]DISTRIBUCIÓN!$A$8:$G$540,7,FALSE)</f>
        <v>emma.ticonipa@economiayfinanzas.gob.bo</v>
      </c>
    </row>
    <row r="511" spans="1:5">
      <c r="A511" s="357">
        <v>1817</v>
      </c>
      <c r="B511" s="357" t="s">
        <v>506</v>
      </c>
      <c r="C511" s="385" t="str">
        <f>+VLOOKUP($A511,[2]DISTRIBUCIÓN!$A$8:$G$540,5,FALSE)</f>
        <v>Emma Ticonipa</v>
      </c>
      <c r="D511" s="385" t="str">
        <f>+VLOOKUP($A511,[2]DISTRIBUCIÓN!$A$8:$G$540,6,FALSE)</f>
        <v>2183333 - 1635</v>
      </c>
      <c r="E511" s="385" t="str">
        <f>+VLOOKUP($A511,[2]DISTRIBUCIÓN!$A$8:$G$540,7,FALSE)</f>
        <v>emma.ticonipa@economiayfinanzas.gob.bo</v>
      </c>
    </row>
    <row r="512" spans="1:5">
      <c r="A512" s="357">
        <v>1818</v>
      </c>
      <c r="B512" s="357" t="s">
        <v>507</v>
      </c>
      <c r="C512" s="385" t="str">
        <f>+VLOOKUP($A512,[2]DISTRIBUCIÓN!$A$8:$G$540,5,FALSE)</f>
        <v>Emma Ticonipa</v>
      </c>
      <c r="D512" s="385" t="str">
        <f>+VLOOKUP($A512,[2]DISTRIBUCIÓN!$A$8:$G$540,6,FALSE)</f>
        <v>2183333 - 1635</v>
      </c>
      <c r="E512" s="385" t="str">
        <f>+VLOOKUP($A512,[2]DISTRIBUCIÓN!$A$8:$G$540,7,FALSE)</f>
        <v>emma.ticonipa@economiayfinanzas.gob.bo</v>
      </c>
    </row>
    <row r="513" spans="1:5">
      <c r="A513" s="357">
        <v>1819</v>
      </c>
      <c r="B513" s="357" t="s">
        <v>508</v>
      </c>
      <c r="C513" s="385" t="str">
        <f>+VLOOKUP($A513,[2]DISTRIBUCIÓN!$A$8:$G$540,5,FALSE)</f>
        <v>Emma Ticonipa</v>
      </c>
      <c r="D513" s="385" t="str">
        <f>+VLOOKUP($A513,[2]DISTRIBUCIÓN!$A$8:$G$540,6,FALSE)</f>
        <v>2183333 - 1635</v>
      </c>
      <c r="E513" s="385" t="str">
        <f>+VLOOKUP($A513,[2]DISTRIBUCIÓN!$A$8:$G$540,7,FALSE)</f>
        <v>emma.ticonipa@economiayfinanzas.gob.bo</v>
      </c>
    </row>
    <row r="514" spans="1:5">
      <c r="A514" s="357">
        <v>1820</v>
      </c>
      <c r="B514" s="357" t="s">
        <v>509</v>
      </c>
      <c r="C514" s="385" t="str">
        <f>+VLOOKUP($A514,[2]DISTRIBUCIÓN!$A$8:$G$540,5,FALSE)</f>
        <v>Emma Ticonipa</v>
      </c>
      <c r="D514" s="385" t="str">
        <f>+VLOOKUP($A514,[2]DISTRIBUCIÓN!$A$8:$G$540,6,FALSE)</f>
        <v>2183333 - 1635</v>
      </c>
      <c r="E514" s="385" t="str">
        <f>+VLOOKUP($A514,[2]DISTRIBUCIÓN!$A$8:$G$540,7,FALSE)</f>
        <v>emma.ticonipa@economiayfinanzas.gob.bo</v>
      </c>
    </row>
    <row r="515" spans="1:5">
      <c r="A515" s="357">
        <v>1901</v>
      </c>
      <c r="B515" s="357" t="s">
        <v>510</v>
      </c>
      <c r="C515" s="385" t="str">
        <f>+VLOOKUP($A515,[2]DISTRIBUCIÓN!$A$8:$G$540,5,FALSE)</f>
        <v>Emma Ticonipa</v>
      </c>
      <c r="D515" s="385" t="str">
        <f>+VLOOKUP($A515,[2]DISTRIBUCIÓN!$A$8:$G$540,6,FALSE)</f>
        <v>2183333 - 1635</v>
      </c>
      <c r="E515" s="385" t="str">
        <f>+VLOOKUP($A515,[2]DISTRIBUCIÓN!$A$8:$G$540,7,FALSE)</f>
        <v>emma.ticonipa@economiayfinanzas.gob.bo</v>
      </c>
    </row>
    <row r="516" spans="1:5">
      <c r="A516" s="357">
        <v>1902</v>
      </c>
      <c r="B516" s="357" t="s">
        <v>511</v>
      </c>
      <c r="C516" s="385" t="str">
        <f>+VLOOKUP($A516,[2]DISTRIBUCIÓN!$A$8:$G$540,5,FALSE)</f>
        <v>Emma Ticonipa</v>
      </c>
      <c r="D516" s="385" t="str">
        <f>+VLOOKUP($A516,[2]DISTRIBUCIÓN!$A$8:$G$540,6,FALSE)</f>
        <v>2183333 - 1635</v>
      </c>
      <c r="E516" s="385" t="str">
        <f>+VLOOKUP($A516,[2]DISTRIBUCIÓN!$A$8:$G$540,7,FALSE)</f>
        <v>emma.ticonipa@economiayfinanzas.gob.bo</v>
      </c>
    </row>
    <row r="517" spans="1:5">
      <c r="A517" s="357">
        <v>1903</v>
      </c>
      <c r="B517" s="357" t="s">
        <v>512</v>
      </c>
      <c r="C517" s="385" t="str">
        <f>+VLOOKUP($A517,[2]DISTRIBUCIÓN!$A$8:$G$540,5,FALSE)</f>
        <v>Emma Ticonipa</v>
      </c>
      <c r="D517" s="385" t="str">
        <f>+VLOOKUP($A517,[2]DISTRIBUCIÓN!$A$8:$G$540,6,FALSE)</f>
        <v>2183333 - 1635</v>
      </c>
      <c r="E517" s="385" t="str">
        <f>+VLOOKUP($A517,[2]DISTRIBUCIÓN!$A$8:$G$540,7,FALSE)</f>
        <v>emma.ticonipa@economiayfinanzas.gob.bo</v>
      </c>
    </row>
    <row r="518" spans="1:5">
      <c r="A518" s="357">
        <v>1904</v>
      </c>
      <c r="B518" s="357" t="s">
        <v>513</v>
      </c>
      <c r="C518" s="385" t="str">
        <f>+VLOOKUP($A518,[2]DISTRIBUCIÓN!$A$8:$G$540,5,FALSE)</f>
        <v>Emma Ticonipa</v>
      </c>
      <c r="D518" s="385" t="str">
        <f>+VLOOKUP($A518,[2]DISTRIBUCIÓN!$A$8:$G$540,6,FALSE)</f>
        <v>2183333 - 1635</v>
      </c>
      <c r="E518" s="385" t="str">
        <f>+VLOOKUP($A518,[2]DISTRIBUCIÓN!$A$8:$G$540,7,FALSE)</f>
        <v>emma.ticonipa@economiayfinanzas.gob.bo</v>
      </c>
    </row>
    <row r="519" spans="1:5">
      <c r="A519" s="357">
        <v>1905</v>
      </c>
      <c r="B519" s="357" t="s">
        <v>514</v>
      </c>
      <c r="C519" s="385" t="str">
        <f>+VLOOKUP($A519,[2]DISTRIBUCIÓN!$A$8:$G$540,5,FALSE)</f>
        <v>Emma Ticonipa</v>
      </c>
      <c r="D519" s="385" t="str">
        <f>+VLOOKUP($A519,[2]DISTRIBUCIÓN!$A$8:$G$540,6,FALSE)</f>
        <v>2183333 - 1635</v>
      </c>
      <c r="E519" s="385" t="str">
        <f>+VLOOKUP($A519,[2]DISTRIBUCIÓN!$A$8:$G$540,7,FALSE)</f>
        <v>emma.ticonipa@economiayfinanzas.gob.bo</v>
      </c>
    </row>
    <row r="520" spans="1:5">
      <c r="A520" s="357">
        <v>1906</v>
      </c>
      <c r="B520" s="357" t="s">
        <v>490</v>
      </c>
      <c r="C520" s="385" t="str">
        <f>+VLOOKUP($A520,[2]DISTRIBUCIÓN!$A$8:$G$540,5,FALSE)</f>
        <v>Emma Ticonipa</v>
      </c>
      <c r="D520" s="385" t="str">
        <f>+VLOOKUP($A520,[2]DISTRIBUCIÓN!$A$8:$G$540,6,FALSE)</f>
        <v>2183333 - 1635</v>
      </c>
      <c r="E520" s="385" t="str">
        <f>+VLOOKUP($A520,[2]DISTRIBUCIÓN!$A$8:$G$540,7,FALSE)</f>
        <v>emma.ticonipa@economiayfinanzas.gob.bo</v>
      </c>
    </row>
    <row r="521" spans="1:5">
      <c r="A521" s="357">
        <v>1907</v>
      </c>
      <c r="B521" s="357" t="s">
        <v>515</v>
      </c>
      <c r="C521" s="385" t="str">
        <f>+VLOOKUP($A521,[2]DISTRIBUCIÓN!$A$8:$G$540,5,FALSE)</f>
        <v>Emma Ticonipa</v>
      </c>
      <c r="D521" s="385" t="str">
        <f>+VLOOKUP($A521,[2]DISTRIBUCIÓN!$A$8:$G$540,6,FALSE)</f>
        <v>2183333 - 1635</v>
      </c>
      <c r="E521" s="385" t="str">
        <f>+VLOOKUP($A521,[2]DISTRIBUCIÓN!$A$8:$G$540,7,FALSE)</f>
        <v>emma.ticonipa@economiayfinanzas.gob.bo</v>
      </c>
    </row>
    <row r="522" spans="1:5">
      <c r="A522" s="357">
        <v>1908</v>
      </c>
      <c r="B522" s="357" t="s">
        <v>516</v>
      </c>
      <c r="C522" s="385" t="str">
        <f>+VLOOKUP($A522,[2]DISTRIBUCIÓN!$A$8:$G$540,5,FALSE)</f>
        <v>Emma Ticonipa</v>
      </c>
      <c r="D522" s="385" t="str">
        <f>+VLOOKUP($A522,[2]DISTRIBUCIÓN!$A$8:$G$540,6,FALSE)</f>
        <v>2183333 - 1635</v>
      </c>
      <c r="E522" s="385" t="str">
        <f>+VLOOKUP($A522,[2]DISTRIBUCIÓN!$A$8:$G$540,7,FALSE)</f>
        <v>emma.ticonipa@economiayfinanzas.gob.bo</v>
      </c>
    </row>
    <row r="523" spans="1:5">
      <c r="A523" s="357">
        <v>1909</v>
      </c>
      <c r="B523" s="357" t="s">
        <v>440</v>
      </c>
      <c r="C523" s="385" t="str">
        <f>+VLOOKUP($A523,[2]DISTRIBUCIÓN!$A$8:$G$540,5,FALSE)</f>
        <v>Emma Ticonipa</v>
      </c>
      <c r="D523" s="385" t="str">
        <f>+VLOOKUP($A523,[2]DISTRIBUCIÓN!$A$8:$G$540,6,FALSE)</f>
        <v>2183333 - 1635</v>
      </c>
      <c r="E523" s="385" t="str">
        <f>+VLOOKUP($A523,[2]DISTRIBUCIÓN!$A$8:$G$540,7,FALSE)</f>
        <v>emma.ticonipa@economiayfinanzas.gob.bo</v>
      </c>
    </row>
    <row r="524" spans="1:5">
      <c r="A524" s="357">
        <v>1910</v>
      </c>
      <c r="B524" s="357" t="s">
        <v>517</v>
      </c>
      <c r="C524" s="385" t="str">
        <f>+VLOOKUP($A524,[2]DISTRIBUCIÓN!$A$8:$G$540,5,FALSE)</f>
        <v>Emma Ticonipa</v>
      </c>
      <c r="D524" s="385" t="str">
        <f>+VLOOKUP($A524,[2]DISTRIBUCIÓN!$A$8:$G$540,6,FALSE)</f>
        <v>2183333 - 1635</v>
      </c>
      <c r="E524" s="385" t="str">
        <f>+VLOOKUP($A524,[2]DISTRIBUCIÓN!$A$8:$G$540,7,FALSE)</f>
        <v>emma.ticonipa@economiayfinanzas.gob.bo</v>
      </c>
    </row>
    <row r="525" spans="1:5">
      <c r="A525" s="357">
        <v>1911</v>
      </c>
      <c r="B525" s="357" t="s">
        <v>518</v>
      </c>
      <c r="C525" s="385" t="str">
        <f>+VLOOKUP($A525,[2]DISTRIBUCIÓN!$A$8:$G$540,5,FALSE)</f>
        <v>Emma Ticonipa</v>
      </c>
      <c r="D525" s="385" t="str">
        <f>+VLOOKUP($A525,[2]DISTRIBUCIÓN!$A$8:$G$540,6,FALSE)</f>
        <v>2183333 - 1635</v>
      </c>
      <c r="E525" s="385" t="str">
        <f>+VLOOKUP($A525,[2]DISTRIBUCIÓN!$A$8:$G$540,7,FALSE)</f>
        <v>emma.ticonipa@economiayfinanzas.gob.bo</v>
      </c>
    </row>
    <row r="526" spans="1:5">
      <c r="A526" s="357">
        <v>1912</v>
      </c>
      <c r="B526" s="357" t="s">
        <v>519</v>
      </c>
      <c r="C526" s="385" t="str">
        <f>+VLOOKUP($A526,[2]DISTRIBUCIÓN!$A$8:$G$540,5,FALSE)</f>
        <v>Emma Ticonipa</v>
      </c>
      <c r="D526" s="385" t="str">
        <f>+VLOOKUP($A526,[2]DISTRIBUCIÓN!$A$8:$G$540,6,FALSE)</f>
        <v>2183333 - 1635</v>
      </c>
      <c r="E526" s="385" t="str">
        <f>+VLOOKUP($A526,[2]DISTRIBUCIÓN!$A$8:$G$540,7,FALSE)</f>
        <v>emma.ticonipa@economiayfinanzas.gob.bo</v>
      </c>
    </row>
    <row r="527" spans="1:5">
      <c r="A527" s="357">
        <v>1913</v>
      </c>
      <c r="B527" s="357" t="s">
        <v>520</v>
      </c>
      <c r="C527" s="385" t="str">
        <f>+VLOOKUP($A527,[2]DISTRIBUCIÓN!$A$8:$G$540,5,FALSE)</f>
        <v>Emma Ticonipa</v>
      </c>
      <c r="D527" s="385" t="str">
        <f>+VLOOKUP($A527,[2]DISTRIBUCIÓN!$A$8:$G$540,6,FALSE)</f>
        <v>2183333 - 1635</v>
      </c>
      <c r="E527" s="385" t="str">
        <f>+VLOOKUP($A527,[2]DISTRIBUCIÓN!$A$8:$G$540,7,FALSE)</f>
        <v>emma.ticonipa@economiayfinanzas.gob.bo</v>
      </c>
    </row>
    <row r="528" spans="1:5">
      <c r="A528" s="357">
        <v>1914</v>
      </c>
      <c r="B528" s="357" t="s">
        <v>521</v>
      </c>
      <c r="C528" s="385" t="str">
        <f>+VLOOKUP($A528,[2]DISTRIBUCIÓN!$A$8:$G$540,5,FALSE)</f>
        <v>Emma Ticonipa</v>
      </c>
      <c r="D528" s="385" t="str">
        <f>+VLOOKUP($A528,[2]DISTRIBUCIÓN!$A$8:$G$540,6,FALSE)</f>
        <v>2183333 - 1635</v>
      </c>
      <c r="E528" s="385" t="str">
        <f>+VLOOKUP($A528,[2]DISTRIBUCIÓN!$A$8:$G$540,7,FALSE)</f>
        <v>emma.ticonipa@economiayfinanzas.gob.bo</v>
      </c>
    </row>
    <row r="529" spans="1:5">
      <c r="A529" s="357">
        <v>1915</v>
      </c>
      <c r="B529" s="357" t="s">
        <v>522</v>
      </c>
      <c r="C529" s="385" t="str">
        <f>+VLOOKUP($A529,[2]DISTRIBUCIÓN!$A$8:$G$540,5,FALSE)</f>
        <v>Emma Ticonipa</v>
      </c>
      <c r="D529" s="385" t="str">
        <f>+VLOOKUP($A529,[2]DISTRIBUCIÓN!$A$8:$G$540,6,FALSE)</f>
        <v>2183333 - 1635</v>
      </c>
      <c r="E529" s="385" t="str">
        <f>+VLOOKUP($A529,[2]DISTRIBUCIÓN!$A$8:$G$540,7,FALSE)</f>
        <v>emma.ticonipa@economiayfinanzas.gob.bo</v>
      </c>
    </row>
    <row r="530" spans="1:5">
      <c r="A530" s="357">
        <v>3301</v>
      </c>
      <c r="B530" s="357" t="s">
        <v>3316</v>
      </c>
      <c r="C530" s="385" t="str">
        <f>+VLOOKUP($A530,[2]DISTRIBUCIÓN!$A$8:$G$540,5,FALSE)</f>
        <v>Emma Ticonipa</v>
      </c>
      <c r="D530" s="385" t="str">
        <f>+VLOOKUP($A530,[2]DISTRIBUCIÓN!$A$8:$G$540,6,FALSE)</f>
        <v>2183333 - 1635</v>
      </c>
      <c r="E530" s="385" t="str">
        <f>+VLOOKUP($A530,[2]DISTRIBUCIÓN!$A$8:$G$540,7,FALSE)</f>
        <v>emma.ticonipa@economiayfinanzas.gob.bo</v>
      </c>
    </row>
    <row r="531" spans="1:5">
      <c r="A531" s="357">
        <v>3401</v>
      </c>
      <c r="B531" s="357" t="s">
        <v>1392</v>
      </c>
      <c r="C531" s="385" t="str">
        <f>+VLOOKUP($A531,[2]DISTRIBUCIÓN!$A$8:$G$540,5,FALSE)</f>
        <v>Emma Ticonipa</v>
      </c>
      <c r="D531" s="385" t="str">
        <f>+VLOOKUP($A531,[2]DISTRIBUCIÓN!$A$8:$G$540,6,FALSE)</f>
        <v>2183333 - 1635</v>
      </c>
      <c r="E531" s="385" t="str">
        <f>+VLOOKUP($A531,[2]DISTRIBUCIÓN!$A$8:$G$540,7,FALSE)</f>
        <v>emma.ticonipa@economiayfinanzas.gob.bo</v>
      </c>
    </row>
    <row r="532" spans="1:5">
      <c r="A532" s="357">
        <v>3402</v>
      </c>
      <c r="B532" s="357" t="s">
        <v>3317</v>
      </c>
      <c r="C532" s="385" t="str">
        <f>+VLOOKUP($A532,[2]DISTRIBUCIÓN!$A$8:$G$540,5,FALSE)</f>
        <v>Emma Ticonipa</v>
      </c>
      <c r="D532" s="385" t="str">
        <f>+VLOOKUP($A532,[2]DISTRIBUCIÓN!$A$8:$G$540,6,FALSE)</f>
        <v>2183333 - 1635</v>
      </c>
      <c r="E532" s="385" t="str">
        <f>+VLOOKUP($A532,[2]DISTRIBUCIÓN!$A$8:$G$540,7,FALSE)</f>
        <v>emma.ticonipa@economiayfinanzas.gob.bo</v>
      </c>
    </row>
    <row r="533" spans="1:5">
      <c r="A533" s="357">
        <v>3501</v>
      </c>
      <c r="B533" s="357" t="s">
        <v>3318</v>
      </c>
      <c r="C533" s="385" t="str">
        <f>+VLOOKUP($A533,[2]DISTRIBUCIÓN!$A$8:$G$540,5,FALSE)</f>
        <v>Emma Ticonipa</v>
      </c>
      <c r="D533" s="385" t="str">
        <f>+VLOOKUP($A533,[2]DISTRIBUCIÓN!$A$8:$G$540,6,FALSE)</f>
        <v>2183333 - 1635</v>
      </c>
      <c r="E533" s="385" t="str">
        <f>+VLOOKUP($A533,[2]DISTRIBUCIÓN!$A$8:$G$540,7,FALSE)</f>
        <v>emma.ticonipa@economiayfinanzas.gob.bo</v>
      </c>
    </row>
    <row r="534" spans="1:5">
      <c r="A534" s="357">
        <v>3701</v>
      </c>
      <c r="B534" s="357" t="s">
        <v>3319</v>
      </c>
      <c r="C534" s="385" t="str">
        <f>+VLOOKUP($A534,[2]DISTRIBUCIÓN!$A$8:$G$540,5,FALSE)</f>
        <v>Emma Ticonipa</v>
      </c>
      <c r="D534" s="385" t="str">
        <f>+VLOOKUP($A534,[2]DISTRIBUCIÓN!$A$8:$G$540,6,FALSE)</f>
        <v>2183333 - 1635</v>
      </c>
      <c r="E534" s="385" t="str">
        <f>+VLOOKUP($A534,[2]DISTRIBUCIÓN!$A$8:$G$540,7,FALSE)</f>
        <v>emma.ticonipa@economiayfinanzas.gob.bo</v>
      </c>
    </row>
    <row r="535" spans="1:5">
      <c r="A535" s="357">
        <v>3702</v>
      </c>
      <c r="B535" s="357" t="s">
        <v>3320</v>
      </c>
      <c r="C535" s="385" t="str">
        <f>+VLOOKUP($A535,[2]DISTRIBUCIÓN!$A$8:$G$540,5,FALSE)</f>
        <v>Emma Ticonipa</v>
      </c>
      <c r="D535" s="385" t="str">
        <f>+VLOOKUP($A535,[2]DISTRIBUCIÓN!$A$8:$G$540,6,FALSE)</f>
        <v>2183333 - 1635</v>
      </c>
      <c r="E535" s="385" t="str">
        <f>+VLOOKUP($A535,[2]DISTRIBUCIÓN!$A$8:$G$540,7,FALSE)</f>
        <v>emma.ticonipa@economiayfinanzas.gob.bo</v>
      </c>
    </row>
    <row r="536" spans="1:5">
      <c r="A536" s="357">
        <v>3801</v>
      </c>
      <c r="B536" s="357" t="s">
        <v>3321</v>
      </c>
      <c r="C536" s="385" t="str">
        <f>+VLOOKUP($A536,[2]DISTRIBUCIÓN!$A$8:$G$540,5,FALSE)</f>
        <v>Emma Ticonipa</v>
      </c>
      <c r="D536" s="385" t="str">
        <f>+VLOOKUP($A536,[2]DISTRIBUCIÓN!$A$8:$G$540,6,FALSE)</f>
        <v>2183333 - 1635</v>
      </c>
      <c r="E536" s="385" t="str">
        <f>+VLOOKUP($A536,[2]DISTRIBUCIÓN!$A$8:$G$540,7,FALSE)</f>
        <v>emma.ticonipa@economiayfinanzas.gob.bo</v>
      </c>
    </row>
  </sheetData>
  <autoFilter ref="A3:E536" xr:uid="{79E15D9C-93C5-4383-871C-20D7429E4C9A}"/>
  <mergeCells count="1">
    <mergeCell ref="A1:E1"/>
  </mergeCells>
  <conditionalFormatting sqref="A4:A536">
    <cfRule type="duplicateValues" dxfId="0" priority="19"/>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97"/>
  <sheetViews>
    <sheetView showGridLines="0" view="pageBreakPreview" zoomScaleNormal="85" zoomScaleSheetLayoutView="100" workbookViewId="0">
      <pane ySplit="7" topLeftCell="A8" activePane="bottomLeft" state="frozen"/>
      <selection pane="bottomLeft"/>
    </sheetView>
  </sheetViews>
  <sheetFormatPr baseColWidth="10" defaultColWidth="11.42578125" defaultRowHeight="12.75" outlineLevelCol="1"/>
  <cols>
    <col min="1" max="1" width="6.140625" style="88" customWidth="1"/>
    <col min="2" max="2" width="4.140625" style="88" bestFit="1" customWidth="1"/>
    <col min="3" max="3" width="30.7109375" style="184"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6.2851562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5" t="s">
        <v>667</v>
      </c>
      <c r="B1" s="215"/>
      <c r="C1" s="216"/>
      <c r="D1" s="217"/>
      <c r="E1" s="217"/>
      <c r="F1" s="217"/>
      <c r="G1" s="215"/>
      <c r="H1" s="215"/>
      <c r="I1" s="215"/>
      <c r="J1" s="215"/>
      <c r="K1" s="215"/>
      <c r="L1" s="215"/>
      <c r="M1" s="215"/>
      <c r="N1" s="126"/>
      <c r="O1" s="126"/>
      <c r="P1" s="126"/>
      <c r="Q1" s="215"/>
    </row>
    <row r="2" spans="1:17">
      <c r="A2" s="215" t="s">
        <v>32</v>
      </c>
      <c r="B2" s="215"/>
      <c r="C2" s="216"/>
      <c r="D2" s="217"/>
      <c r="E2" s="217"/>
      <c r="F2" s="217"/>
      <c r="G2" s="215"/>
      <c r="H2" s="215"/>
      <c r="I2" s="215"/>
      <c r="J2" s="215"/>
      <c r="K2" s="215"/>
      <c r="L2" s="215"/>
      <c r="M2" s="215"/>
      <c r="N2" s="126"/>
      <c r="O2" s="126"/>
      <c r="P2" s="126"/>
      <c r="Q2" s="215"/>
    </row>
    <row r="3" spans="1:17">
      <c r="A3" s="215" t="str">
        <f>+'CUT MN'!A3</f>
        <v>CORRESPONDIENTE AL PERIODO DE ENERO A ABRIL DE 2024</v>
      </c>
      <c r="B3" s="215"/>
      <c r="C3" s="216"/>
      <c r="D3" s="217"/>
      <c r="E3" s="217"/>
      <c r="F3" s="217"/>
      <c r="G3" s="215"/>
      <c r="H3" s="215"/>
      <c r="I3" s="215"/>
      <c r="J3" s="215"/>
      <c r="K3" s="215"/>
      <c r="L3" s="215"/>
      <c r="M3" s="215"/>
      <c r="N3" s="126"/>
      <c r="O3" s="126"/>
      <c r="P3" s="126"/>
      <c r="Q3" s="215"/>
    </row>
    <row r="4" spans="1:17">
      <c r="A4" s="218" t="str">
        <f>+'CUT MN'!A4</f>
        <v>ACTUALIZADO AL : 7 de mayo de 2024 Hrs. 15:00</v>
      </c>
      <c r="B4" s="218"/>
      <c r="C4" s="219"/>
      <c r="D4" s="220"/>
      <c r="E4" s="220"/>
      <c r="F4" s="220"/>
      <c r="G4" s="218"/>
      <c r="H4" s="218"/>
      <c r="I4" s="218"/>
      <c r="J4" s="218"/>
      <c r="K4" s="218"/>
      <c r="L4" s="218"/>
      <c r="M4" s="218"/>
      <c r="N4" s="137"/>
      <c r="O4" s="137"/>
      <c r="P4" s="137"/>
      <c r="Q4" s="218"/>
    </row>
    <row r="5" spans="1:17">
      <c r="A5" s="221"/>
      <c r="B5" s="222"/>
      <c r="C5" s="223"/>
      <c r="D5" s="224"/>
      <c r="E5" s="225"/>
      <c r="F5" s="225"/>
      <c r="G5" s="226"/>
      <c r="H5" s="227"/>
      <c r="I5" s="227"/>
      <c r="J5" s="227"/>
      <c r="K5" s="227"/>
      <c r="L5" s="227"/>
      <c r="M5" s="227"/>
      <c r="N5" s="78"/>
      <c r="O5" s="78"/>
      <c r="P5" s="110"/>
      <c r="Q5" s="227"/>
    </row>
    <row r="6" spans="1:17">
      <c r="A6" s="464" t="s">
        <v>1467</v>
      </c>
      <c r="B6" s="465"/>
      <c r="C6" s="229"/>
      <c r="D6" s="230"/>
      <c r="E6" s="228"/>
      <c r="F6" s="228"/>
      <c r="G6" s="231"/>
      <c r="H6" s="464" t="s">
        <v>1469</v>
      </c>
      <c r="I6" s="465"/>
      <c r="J6" s="464" t="s">
        <v>1470</v>
      </c>
      <c r="K6" s="465"/>
      <c r="L6" s="462" t="s">
        <v>1471</v>
      </c>
      <c r="M6" s="463"/>
      <c r="N6" s="462" t="s">
        <v>1472</v>
      </c>
      <c r="O6" s="463"/>
      <c r="P6" s="111"/>
      <c r="Q6" s="67"/>
    </row>
    <row r="7" spans="1:17" ht="38.25">
      <c r="A7" s="269" t="s">
        <v>655</v>
      </c>
      <c r="B7" s="269" t="s">
        <v>656</v>
      </c>
      <c r="C7" s="267" t="s">
        <v>662</v>
      </c>
      <c r="D7" s="348" t="s">
        <v>1466</v>
      </c>
      <c r="E7" s="83" t="s">
        <v>552</v>
      </c>
      <c r="F7" s="83" t="s">
        <v>1468</v>
      </c>
      <c r="G7" s="83" t="s">
        <v>36</v>
      </c>
      <c r="H7" s="269" t="s">
        <v>657</v>
      </c>
      <c r="I7" s="269" t="s">
        <v>660</v>
      </c>
      <c r="J7" s="269" t="s">
        <v>658</v>
      </c>
      <c r="K7" s="269" t="s">
        <v>659</v>
      </c>
      <c r="L7" s="268" t="s">
        <v>1305</v>
      </c>
      <c r="M7" s="268" t="s">
        <v>1306</v>
      </c>
      <c r="N7" s="268" t="s">
        <v>1291</v>
      </c>
      <c r="O7" s="268" t="s">
        <v>1292</v>
      </c>
      <c r="P7" s="84" t="s">
        <v>661</v>
      </c>
      <c r="Q7" s="116" t="s">
        <v>1473</v>
      </c>
    </row>
    <row r="8" spans="1:17" ht="51">
      <c r="A8" s="85">
        <v>47</v>
      </c>
      <c r="B8" s="85">
        <v>8</v>
      </c>
      <c r="C8" s="69" t="s">
        <v>45</v>
      </c>
      <c r="D8" s="86">
        <v>45295</v>
      </c>
      <c r="E8" s="85">
        <v>9</v>
      </c>
      <c r="F8" s="85" t="s">
        <v>1926</v>
      </c>
      <c r="G8" s="87" t="s">
        <v>1925</v>
      </c>
      <c r="H8" s="87"/>
      <c r="I8" s="87"/>
      <c r="J8" s="87"/>
      <c r="K8" s="87"/>
      <c r="L8" s="363"/>
      <c r="M8" s="363"/>
      <c r="N8" s="138">
        <v>0</v>
      </c>
      <c r="O8" s="138">
        <v>2247474.4300000002</v>
      </c>
      <c r="P8" s="139">
        <v>2247474.4300000002</v>
      </c>
      <c r="Q8" s="87"/>
    </row>
    <row r="9" spans="1:17" ht="51">
      <c r="A9" s="85">
        <v>590</v>
      </c>
      <c r="B9" s="85">
        <v>1</v>
      </c>
      <c r="C9" s="69" t="s">
        <v>1284</v>
      </c>
      <c r="D9" s="86">
        <v>45296</v>
      </c>
      <c r="E9" s="85">
        <v>11</v>
      </c>
      <c r="F9" s="85" t="s">
        <v>1928</v>
      </c>
      <c r="G9" s="87" t="s">
        <v>1927</v>
      </c>
      <c r="H9" s="87"/>
      <c r="I9" s="87"/>
      <c r="J9" s="87"/>
      <c r="K9" s="87"/>
      <c r="L9" s="363"/>
      <c r="M9" s="363"/>
      <c r="N9" s="138">
        <v>0</v>
      </c>
      <c r="O9" s="138">
        <v>40241.86</v>
      </c>
      <c r="P9" s="139">
        <v>40241.86</v>
      </c>
      <c r="Q9" s="87"/>
    </row>
    <row r="10" spans="1:17" ht="51">
      <c r="A10" s="85">
        <v>46</v>
      </c>
      <c r="B10" s="85">
        <v>5</v>
      </c>
      <c r="C10" s="69" t="s">
        <v>1371</v>
      </c>
      <c r="D10" s="86">
        <v>45296</v>
      </c>
      <c r="E10" s="85">
        <v>13</v>
      </c>
      <c r="F10" s="85" t="s">
        <v>1930</v>
      </c>
      <c r="G10" s="87" t="s">
        <v>1929</v>
      </c>
      <c r="H10" s="87"/>
      <c r="I10" s="87"/>
      <c r="J10" s="87"/>
      <c r="K10" s="87"/>
      <c r="L10" s="363"/>
      <c r="M10" s="363"/>
      <c r="N10" s="138">
        <v>0</v>
      </c>
      <c r="O10" s="138">
        <v>686000</v>
      </c>
      <c r="P10" s="139">
        <v>686000</v>
      </c>
      <c r="Q10" s="87"/>
    </row>
    <row r="11" spans="1:17" ht="51">
      <c r="A11" s="85">
        <v>46</v>
      </c>
      <c r="B11" s="85">
        <v>5</v>
      </c>
      <c r="C11" s="69" t="s">
        <v>1371</v>
      </c>
      <c r="D11" s="86">
        <v>45302</v>
      </c>
      <c r="E11" s="85">
        <v>32</v>
      </c>
      <c r="F11" s="85" t="s">
        <v>1932</v>
      </c>
      <c r="G11" s="87" t="s">
        <v>1931</v>
      </c>
      <c r="H11" s="87"/>
      <c r="I11" s="87"/>
      <c r="J11" s="87"/>
      <c r="K11" s="87"/>
      <c r="L11" s="363"/>
      <c r="M11" s="363"/>
      <c r="N11" s="138">
        <v>0</v>
      </c>
      <c r="O11" s="138">
        <v>71006.490000000005</v>
      </c>
      <c r="P11" s="139">
        <v>71006.490000000005</v>
      </c>
      <c r="Q11" s="87"/>
    </row>
    <row r="12" spans="1:17" ht="51">
      <c r="A12" s="85">
        <v>291</v>
      </c>
      <c r="B12" s="85">
        <v>1</v>
      </c>
      <c r="C12" s="69" t="s">
        <v>119</v>
      </c>
      <c r="D12" s="86">
        <v>45314</v>
      </c>
      <c r="E12" s="85">
        <v>116</v>
      </c>
      <c r="F12" s="85" t="s">
        <v>1935</v>
      </c>
      <c r="G12" s="87" t="s">
        <v>1936</v>
      </c>
      <c r="H12" s="87"/>
      <c r="I12" s="87"/>
      <c r="J12" s="87"/>
      <c r="K12" s="87"/>
      <c r="L12" s="363"/>
      <c r="M12" s="363"/>
      <c r="N12" s="138">
        <v>1993353.21</v>
      </c>
      <c r="O12" s="138">
        <v>0</v>
      </c>
      <c r="P12" s="139">
        <v>1993353.21</v>
      </c>
      <c r="Q12" s="87"/>
    </row>
    <row r="13" spans="1:17" ht="51">
      <c r="A13" s="85">
        <v>86</v>
      </c>
      <c r="B13" s="85">
        <v>1</v>
      </c>
      <c r="C13" s="69" t="s">
        <v>50</v>
      </c>
      <c r="D13" s="86">
        <v>45314</v>
      </c>
      <c r="E13" s="85">
        <v>117</v>
      </c>
      <c r="F13" s="85" t="s">
        <v>1937</v>
      </c>
      <c r="G13" s="87" t="s">
        <v>1938</v>
      </c>
      <c r="H13" s="87"/>
      <c r="I13" s="87"/>
      <c r="J13" s="87"/>
      <c r="K13" s="87"/>
      <c r="L13" s="363"/>
      <c r="M13" s="363"/>
      <c r="N13" s="138">
        <v>14815.75</v>
      </c>
      <c r="O13" s="138">
        <v>0</v>
      </c>
      <c r="P13" s="139">
        <v>14815.75</v>
      </c>
      <c r="Q13" s="87"/>
    </row>
    <row r="14" spans="1:17" ht="51">
      <c r="A14" s="85" t="s">
        <v>539</v>
      </c>
      <c r="B14" s="85">
        <v>1</v>
      </c>
      <c r="C14" s="69" t="s">
        <v>590</v>
      </c>
      <c r="D14" s="86">
        <v>45336</v>
      </c>
      <c r="E14" s="85">
        <v>303</v>
      </c>
      <c r="F14" s="85" t="s">
        <v>2504</v>
      </c>
      <c r="G14" s="87" t="s">
        <v>2503</v>
      </c>
      <c r="H14" s="87"/>
      <c r="I14" s="87"/>
      <c r="J14" s="87"/>
      <c r="K14" s="87"/>
      <c r="L14" s="363"/>
      <c r="M14" s="363"/>
      <c r="N14" s="138">
        <v>0</v>
      </c>
      <c r="O14" s="138">
        <v>1454.65</v>
      </c>
      <c r="P14" s="139">
        <v>1454.65</v>
      </c>
      <c r="Q14" s="87"/>
    </row>
    <row r="15" spans="1:17" ht="51">
      <c r="A15" s="85" t="s">
        <v>541</v>
      </c>
      <c r="B15" s="85">
        <v>2</v>
      </c>
      <c r="C15" s="69" t="s">
        <v>590</v>
      </c>
      <c r="D15" s="86">
        <v>45336</v>
      </c>
      <c r="E15" s="85">
        <v>304</v>
      </c>
      <c r="F15" s="85" t="s">
        <v>1924</v>
      </c>
      <c r="G15" s="87" t="s">
        <v>2505</v>
      </c>
      <c r="H15" s="87"/>
      <c r="I15" s="87"/>
      <c r="J15" s="87"/>
      <c r="K15" s="87"/>
      <c r="L15" s="363"/>
      <c r="M15" s="363"/>
      <c r="N15" s="138">
        <v>309.39999999999998</v>
      </c>
      <c r="O15" s="138">
        <v>0</v>
      </c>
      <c r="P15" s="139">
        <v>309.39999999999998</v>
      </c>
      <c r="Q15" s="87"/>
    </row>
    <row r="16" spans="1:17" ht="51">
      <c r="A16" s="85">
        <v>291</v>
      </c>
      <c r="B16" s="85">
        <v>1</v>
      </c>
      <c r="C16" s="69" t="s">
        <v>119</v>
      </c>
      <c r="D16" s="86">
        <v>45337</v>
      </c>
      <c r="E16" s="85">
        <v>306</v>
      </c>
      <c r="F16" s="85" t="s">
        <v>1935</v>
      </c>
      <c r="G16" s="87" t="s">
        <v>2506</v>
      </c>
      <c r="H16" s="87"/>
      <c r="I16" s="87"/>
      <c r="J16" s="87"/>
      <c r="K16" s="87"/>
      <c r="L16" s="363"/>
      <c r="M16" s="363"/>
      <c r="N16" s="138">
        <v>27241.4</v>
      </c>
      <c r="O16" s="138">
        <v>0</v>
      </c>
      <c r="P16" s="139">
        <v>27241.4</v>
      </c>
      <c r="Q16" s="87"/>
    </row>
    <row r="17" spans="1:17" ht="51">
      <c r="A17" s="85">
        <v>253</v>
      </c>
      <c r="B17" s="85">
        <v>1</v>
      </c>
      <c r="C17" s="69" t="s">
        <v>104</v>
      </c>
      <c r="D17" s="86">
        <v>45337</v>
      </c>
      <c r="E17" s="85">
        <v>307</v>
      </c>
      <c r="F17" s="85" t="s">
        <v>2507</v>
      </c>
      <c r="G17" s="87" t="s">
        <v>2508</v>
      </c>
      <c r="H17" s="87"/>
      <c r="I17" s="87"/>
      <c r="J17" s="87"/>
      <c r="K17" s="87"/>
      <c r="L17" s="363"/>
      <c r="M17" s="363"/>
      <c r="N17" s="138">
        <v>190771.94</v>
      </c>
      <c r="O17" s="138">
        <v>0</v>
      </c>
      <c r="P17" s="139">
        <v>190771.94</v>
      </c>
      <c r="Q17" s="87"/>
    </row>
    <row r="18" spans="1:17" ht="51">
      <c r="A18" s="85">
        <v>283</v>
      </c>
      <c r="B18" s="85">
        <v>1</v>
      </c>
      <c r="C18" s="69" t="s">
        <v>115</v>
      </c>
      <c r="D18" s="86">
        <v>45338</v>
      </c>
      <c r="E18" s="85">
        <v>330</v>
      </c>
      <c r="F18" s="85" t="s">
        <v>2509</v>
      </c>
      <c r="G18" s="87" t="s">
        <v>2510</v>
      </c>
      <c r="H18" s="87"/>
      <c r="I18" s="87"/>
      <c r="J18" s="87"/>
      <c r="K18" s="87"/>
      <c r="L18" s="363"/>
      <c r="M18" s="363"/>
      <c r="N18" s="138">
        <v>149134.20000000001</v>
      </c>
      <c r="O18" s="138">
        <v>0</v>
      </c>
      <c r="P18" s="139">
        <v>149134.20000000001</v>
      </c>
      <c r="Q18" s="87"/>
    </row>
    <row r="19" spans="1:17" ht="51">
      <c r="A19" s="85" t="s">
        <v>541</v>
      </c>
      <c r="B19" s="85">
        <v>2</v>
      </c>
      <c r="C19" s="69" t="s">
        <v>590</v>
      </c>
      <c r="D19" s="86">
        <v>45338</v>
      </c>
      <c r="E19" s="85">
        <v>330</v>
      </c>
      <c r="F19" s="85" t="s">
        <v>1924</v>
      </c>
      <c r="G19" s="87" t="s">
        <v>2510</v>
      </c>
      <c r="H19" s="87"/>
      <c r="I19" s="87"/>
      <c r="J19" s="87"/>
      <c r="K19" s="87"/>
      <c r="L19" s="363"/>
      <c r="M19" s="363"/>
      <c r="N19" s="138">
        <v>0</v>
      </c>
      <c r="O19" s="138">
        <v>149134.20000000001</v>
      </c>
      <c r="P19" s="139">
        <v>149134.20000000001</v>
      </c>
      <c r="Q19" s="87"/>
    </row>
    <row r="20" spans="1:17" ht="51">
      <c r="A20" s="85" t="s">
        <v>541</v>
      </c>
      <c r="B20" s="85">
        <v>2</v>
      </c>
      <c r="C20" s="69" t="s">
        <v>590</v>
      </c>
      <c r="D20" s="86">
        <v>45345</v>
      </c>
      <c r="E20" s="85">
        <v>431</v>
      </c>
      <c r="F20" s="85" t="s">
        <v>1924</v>
      </c>
      <c r="G20" s="87" t="s">
        <v>2513</v>
      </c>
      <c r="H20" s="87"/>
      <c r="I20" s="87"/>
      <c r="J20" s="87"/>
      <c r="K20" s="87"/>
      <c r="L20" s="363"/>
      <c r="M20" s="363"/>
      <c r="N20" s="138">
        <v>27000</v>
      </c>
      <c r="O20" s="138">
        <v>0</v>
      </c>
      <c r="P20" s="139">
        <v>27000</v>
      </c>
      <c r="Q20" s="87"/>
    </row>
    <row r="21" spans="1:17" ht="51">
      <c r="A21" s="85">
        <v>20</v>
      </c>
      <c r="B21" s="85">
        <v>2</v>
      </c>
      <c r="C21" s="69" t="s">
        <v>41</v>
      </c>
      <c r="D21" s="86">
        <v>45348</v>
      </c>
      <c r="E21" s="85">
        <v>446</v>
      </c>
      <c r="F21" s="85" t="s">
        <v>2514</v>
      </c>
      <c r="G21" s="87" t="s">
        <v>2515</v>
      </c>
      <c r="H21" s="87"/>
      <c r="I21" s="87"/>
      <c r="J21" s="87"/>
      <c r="K21" s="87"/>
      <c r="L21" s="363"/>
      <c r="M21" s="363"/>
      <c r="N21" s="138">
        <v>2794</v>
      </c>
      <c r="O21" s="138">
        <v>0</v>
      </c>
      <c r="P21" s="139">
        <v>2794</v>
      </c>
      <c r="Q21" s="87"/>
    </row>
    <row r="22" spans="1:17" ht="51">
      <c r="A22" s="85">
        <v>86</v>
      </c>
      <c r="B22" s="85">
        <v>5</v>
      </c>
      <c r="C22" s="69" t="s">
        <v>50</v>
      </c>
      <c r="D22" s="86">
        <v>45356</v>
      </c>
      <c r="E22" s="85">
        <v>565</v>
      </c>
      <c r="F22" s="85" t="s">
        <v>1933</v>
      </c>
      <c r="G22" s="87" t="s">
        <v>3283</v>
      </c>
      <c r="H22" s="87"/>
      <c r="I22" s="87"/>
      <c r="J22" s="87"/>
      <c r="K22" s="87"/>
      <c r="L22" s="363"/>
      <c r="M22" s="363"/>
      <c r="N22" s="138">
        <v>0</v>
      </c>
      <c r="O22" s="138">
        <v>12348000</v>
      </c>
      <c r="P22" s="139">
        <v>12348000</v>
      </c>
      <c r="Q22" s="87"/>
    </row>
    <row r="23" spans="1:17" ht="51">
      <c r="A23" s="85">
        <v>206</v>
      </c>
      <c r="B23" s="85">
        <v>4</v>
      </c>
      <c r="C23" s="69" t="s">
        <v>87</v>
      </c>
      <c r="D23" s="86">
        <v>45362</v>
      </c>
      <c r="E23" s="85">
        <v>638</v>
      </c>
      <c r="F23" s="85" t="s">
        <v>3286</v>
      </c>
      <c r="G23" s="87" t="s">
        <v>3285</v>
      </c>
      <c r="H23" s="87"/>
      <c r="I23" s="87"/>
      <c r="J23" s="87"/>
      <c r="K23" s="87"/>
      <c r="L23" s="363"/>
      <c r="M23" s="363"/>
      <c r="N23" s="138">
        <v>0</v>
      </c>
      <c r="O23" s="138">
        <v>41160000</v>
      </c>
      <c r="P23" s="139">
        <v>41160000</v>
      </c>
      <c r="Q23" s="87"/>
    </row>
    <row r="24" spans="1:17" ht="51">
      <c r="A24" s="85">
        <v>46</v>
      </c>
      <c r="B24" s="85">
        <v>5</v>
      </c>
      <c r="C24" s="69" t="s">
        <v>1371</v>
      </c>
      <c r="D24" s="86">
        <v>45362</v>
      </c>
      <c r="E24" s="85">
        <v>631</v>
      </c>
      <c r="F24" s="85" t="s">
        <v>1930</v>
      </c>
      <c r="G24" s="87" t="s">
        <v>3284</v>
      </c>
      <c r="H24" s="87"/>
      <c r="I24" s="87"/>
      <c r="J24" s="87"/>
      <c r="K24" s="87"/>
      <c r="L24" s="363"/>
      <c r="M24" s="363"/>
      <c r="N24" s="138">
        <v>0</v>
      </c>
      <c r="O24" s="138">
        <v>578709.6</v>
      </c>
      <c r="P24" s="139">
        <v>578709.6</v>
      </c>
      <c r="Q24" s="87"/>
    </row>
    <row r="25" spans="1:17" ht="51">
      <c r="A25" s="85">
        <v>46</v>
      </c>
      <c r="B25" s="85">
        <v>5</v>
      </c>
      <c r="C25" s="69" t="s">
        <v>1371</v>
      </c>
      <c r="D25" s="86">
        <v>45364</v>
      </c>
      <c r="E25" s="85">
        <v>702</v>
      </c>
      <c r="F25" s="85" t="s">
        <v>1930</v>
      </c>
      <c r="G25" s="87" t="s">
        <v>3287</v>
      </c>
      <c r="H25" s="87"/>
      <c r="I25" s="87"/>
      <c r="J25" s="87"/>
      <c r="K25" s="87"/>
      <c r="L25" s="363"/>
      <c r="M25" s="363"/>
      <c r="N25" s="138">
        <v>4464.87</v>
      </c>
      <c r="O25" s="138">
        <v>0</v>
      </c>
      <c r="P25" s="139">
        <v>4464.87</v>
      </c>
      <c r="Q25" s="87"/>
    </row>
    <row r="26" spans="1:17" ht="51">
      <c r="A26" s="85">
        <v>86</v>
      </c>
      <c r="B26" s="85">
        <v>1</v>
      </c>
      <c r="C26" s="69" t="s">
        <v>50</v>
      </c>
      <c r="D26" s="86">
        <v>45365</v>
      </c>
      <c r="E26" s="85">
        <v>740</v>
      </c>
      <c r="F26" s="85" t="s">
        <v>3288</v>
      </c>
      <c r="G26" s="87" t="s">
        <v>3289</v>
      </c>
      <c r="H26" s="87"/>
      <c r="I26" s="87"/>
      <c r="J26" s="87"/>
      <c r="K26" s="87"/>
      <c r="L26" s="363"/>
      <c r="M26" s="363"/>
      <c r="N26" s="138">
        <v>3010966.22</v>
      </c>
      <c r="O26" s="138">
        <v>0</v>
      </c>
      <c r="P26" s="139">
        <v>3010966.22</v>
      </c>
      <c r="Q26" s="87"/>
    </row>
    <row r="27" spans="1:17" ht="51">
      <c r="A27" s="85">
        <v>86</v>
      </c>
      <c r="B27" s="85">
        <v>1</v>
      </c>
      <c r="C27" s="69" t="s">
        <v>50</v>
      </c>
      <c r="D27" s="86">
        <v>45365</v>
      </c>
      <c r="E27" s="85">
        <v>741</v>
      </c>
      <c r="F27" s="85" t="s">
        <v>3288</v>
      </c>
      <c r="G27" s="87" t="s">
        <v>3290</v>
      </c>
      <c r="H27" s="87"/>
      <c r="I27" s="87"/>
      <c r="J27" s="87"/>
      <c r="K27" s="87"/>
      <c r="L27" s="363"/>
      <c r="M27" s="363"/>
      <c r="N27" s="138">
        <v>270819.76</v>
      </c>
      <c r="O27" s="138">
        <v>0</v>
      </c>
      <c r="P27" s="139">
        <v>270819.76</v>
      </c>
      <c r="Q27" s="87"/>
    </row>
    <row r="28" spans="1:17" ht="51">
      <c r="A28" s="85" t="s">
        <v>541</v>
      </c>
      <c r="B28" s="85">
        <v>2</v>
      </c>
      <c r="C28" s="69" t="s">
        <v>590</v>
      </c>
      <c r="D28" s="86">
        <v>45365</v>
      </c>
      <c r="E28" s="85">
        <v>740</v>
      </c>
      <c r="F28" s="85" t="s">
        <v>1924</v>
      </c>
      <c r="G28" s="87" t="s">
        <v>3289</v>
      </c>
      <c r="H28" s="87"/>
      <c r="I28" s="87"/>
      <c r="J28" s="87"/>
      <c r="K28" s="87"/>
      <c r="L28" s="363"/>
      <c r="M28" s="363"/>
      <c r="N28" s="138">
        <v>0</v>
      </c>
      <c r="O28" s="138">
        <v>3010966.22</v>
      </c>
      <c r="P28" s="139">
        <v>3010966.22</v>
      </c>
      <c r="Q28" s="87"/>
    </row>
    <row r="29" spans="1:17" ht="51">
      <c r="A29" s="85" t="s">
        <v>541</v>
      </c>
      <c r="B29" s="85">
        <v>2</v>
      </c>
      <c r="C29" s="69" t="s">
        <v>590</v>
      </c>
      <c r="D29" s="86">
        <v>45365</v>
      </c>
      <c r="E29" s="85">
        <v>741</v>
      </c>
      <c r="F29" s="85" t="s">
        <v>1924</v>
      </c>
      <c r="G29" s="87" t="s">
        <v>3290</v>
      </c>
      <c r="H29" s="87"/>
      <c r="I29" s="87"/>
      <c r="J29" s="87"/>
      <c r="K29" s="87"/>
      <c r="L29" s="363"/>
      <c r="M29" s="363"/>
      <c r="N29" s="138">
        <v>0</v>
      </c>
      <c r="O29" s="138">
        <v>270819.76</v>
      </c>
      <c r="P29" s="139">
        <v>270819.76</v>
      </c>
      <c r="Q29" s="87"/>
    </row>
    <row r="30" spans="1:17" ht="51">
      <c r="A30" s="85">
        <v>206</v>
      </c>
      <c r="B30" s="85">
        <v>4</v>
      </c>
      <c r="C30" s="69" t="s">
        <v>87</v>
      </c>
      <c r="D30" s="86">
        <v>45369</v>
      </c>
      <c r="E30" s="85">
        <v>800</v>
      </c>
      <c r="F30" s="85" t="s">
        <v>3292</v>
      </c>
      <c r="G30" s="87" t="s">
        <v>3291</v>
      </c>
      <c r="H30" s="87"/>
      <c r="I30" s="87"/>
      <c r="J30" s="87"/>
      <c r="K30" s="87"/>
      <c r="L30" s="363"/>
      <c r="M30" s="363"/>
      <c r="N30" s="138">
        <v>0</v>
      </c>
      <c r="O30" s="138">
        <v>54880000</v>
      </c>
      <c r="P30" s="139">
        <v>54880000</v>
      </c>
      <c r="Q30" s="87"/>
    </row>
    <row r="31" spans="1:17" ht="51">
      <c r="A31" s="85">
        <v>291</v>
      </c>
      <c r="B31" s="85">
        <v>1</v>
      </c>
      <c r="C31" s="69" t="s">
        <v>119</v>
      </c>
      <c r="D31" s="86">
        <v>45378</v>
      </c>
      <c r="E31" s="85">
        <v>1030</v>
      </c>
      <c r="F31" s="85" t="s">
        <v>1935</v>
      </c>
      <c r="G31" s="87" t="s">
        <v>3297</v>
      </c>
      <c r="H31" s="87"/>
      <c r="I31" s="87"/>
      <c r="J31" s="87"/>
      <c r="K31" s="87"/>
      <c r="L31" s="363"/>
      <c r="M31" s="363"/>
      <c r="N31" s="138">
        <v>2720255.56</v>
      </c>
      <c r="O31" s="138">
        <v>0</v>
      </c>
      <c r="P31" s="139">
        <v>2720255.56</v>
      </c>
      <c r="Q31" s="87"/>
    </row>
    <row r="32" spans="1:17" ht="51">
      <c r="A32" s="85" t="s">
        <v>541</v>
      </c>
      <c r="B32" s="85">
        <v>2</v>
      </c>
      <c r="C32" s="69" t="s">
        <v>590</v>
      </c>
      <c r="D32" s="86">
        <v>45378</v>
      </c>
      <c r="E32" s="85">
        <v>1030</v>
      </c>
      <c r="F32" s="85" t="s">
        <v>1924</v>
      </c>
      <c r="G32" s="87" t="s">
        <v>3297</v>
      </c>
      <c r="H32" s="87"/>
      <c r="I32" s="87"/>
      <c r="J32" s="87"/>
      <c r="K32" s="87"/>
      <c r="L32" s="363"/>
      <c r="M32" s="363"/>
      <c r="N32" s="138">
        <v>0</v>
      </c>
      <c r="O32" s="138">
        <v>2720255.56</v>
      </c>
      <c r="P32" s="139">
        <v>2720255.56</v>
      </c>
      <c r="Q32" s="87"/>
    </row>
    <row r="33" spans="1:17" ht="51">
      <c r="A33" s="85">
        <v>86</v>
      </c>
      <c r="B33" s="85">
        <v>1</v>
      </c>
      <c r="C33" s="69" t="s">
        <v>50</v>
      </c>
      <c r="D33" s="86">
        <v>45378</v>
      </c>
      <c r="E33" s="85">
        <v>1031</v>
      </c>
      <c r="F33" s="85" t="s">
        <v>1937</v>
      </c>
      <c r="G33" s="87" t="s">
        <v>3298</v>
      </c>
      <c r="H33" s="87"/>
      <c r="I33" s="87"/>
      <c r="J33" s="87"/>
      <c r="K33" s="87"/>
      <c r="L33" s="363"/>
      <c r="M33" s="363"/>
      <c r="N33" s="138">
        <v>490269.52</v>
      </c>
      <c r="O33" s="138">
        <v>0</v>
      </c>
      <c r="P33" s="139">
        <v>490269.52</v>
      </c>
      <c r="Q33" s="87"/>
    </row>
    <row r="34" spans="1:17" ht="51">
      <c r="A34" s="85">
        <v>15</v>
      </c>
      <c r="B34" s="85">
        <v>1</v>
      </c>
      <c r="C34" s="69" t="s">
        <v>39</v>
      </c>
      <c r="D34" s="86">
        <v>45378</v>
      </c>
      <c r="E34" s="85">
        <v>1032</v>
      </c>
      <c r="F34" s="85" t="s">
        <v>3299</v>
      </c>
      <c r="G34" s="87" t="s">
        <v>3300</v>
      </c>
      <c r="H34" s="87"/>
      <c r="I34" s="87"/>
      <c r="J34" s="87"/>
      <c r="K34" s="87"/>
      <c r="L34" s="363"/>
      <c r="M34" s="363"/>
      <c r="N34" s="138">
        <v>161545.07999999999</v>
      </c>
      <c r="O34" s="138">
        <v>0</v>
      </c>
      <c r="P34" s="139">
        <v>161545.07999999999</v>
      </c>
      <c r="Q34" s="87"/>
    </row>
    <row r="35" spans="1:17" ht="51">
      <c r="A35" s="85">
        <v>86</v>
      </c>
      <c r="B35" s="85">
        <v>1</v>
      </c>
      <c r="C35" s="69" t="s">
        <v>50</v>
      </c>
      <c r="D35" s="86">
        <v>45378</v>
      </c>
      <c r="E35" s="85">
        <v>1023</v>
      </c>
      <c r="F35" s="85" t="s">
        <v>3294</v>
      </c>
      <c r="G35" s="87" t="s">
        <v>3293</v>
      </c>
      <c r="H35" s="87"/>
      <c r="I35" s="87"/>
      <c r="J35" s="87"/>
      <c r="K35" s="87"/>
      <c r="L35" s="363"/>
      <c r="M35" s="363"/>
      <c r="N35" s="138">
        <v>0</v>
      </c>
      <c r="O35" s="138">
        <v>801800.02</v>
      </c>
      <c r="P35" s="139">
        <v>801800.02</v>
      </c>
      <c r="Q35" s="87"/>
    </row>
    <row r="36" spans="1:17" ht="51">
      <c r="A36" s="85">
        <v>41</v>
      </c>
      <c r="B36" s="85">
        <v>12</v>
      </c>
      <c r="C36" s="69" t="s">
        <v>44</v>
      </c>
      <c r="D36" s="86">
        <v>45378</v>
      </c>
      <c r="E36" s="85">
        <v>1027</v>
      </c>
      <c r="F36" s="85" t="s">
        <v>3296</v>
      </c>
      <c r="G36" s="87" t="s">
        <v>3295</v>
      </c>
      <c r="H36" s="87"/>
      <c r="I36" s="87"/>
      <c r="J36" s="87"/>
      <c r="K36" s="87"/>
      <c r="L36" s="363"/>
      <c r="M36" s="363"/>
      <c r="N36" s="138">
        <v>0</v>
      </c>
      <c r="O36" s="138">
        <v>759454</v>
      </c>
      <c r="P36" s="139">
        <v>759454</v>
      </c>
      <c r="Q36" s="87"/>
    </row>
    <row r="37" spans="1:17" ht="51">
      <c r="A37" s="85" t="s">
        <v>541</v>
      </c>
      <c r="B37" s="85">
        <v>2</v>
      </c>
      <c r="C37" s="69" t="s">
        <v>590</v>
      </c>
      <c r="D37" s="86">
        <v>45378</v>
      </c>
      <c r="E37" s="85">
        <v>1031</v>
      </c>
      <c r="F37" s="85" t="s">
        <v>1924</v>
      </c>
      <c r="G37" s="87" t="s">
        <v>3298</v>
      </c>
      <c r="H37" s="87"/>
      <c r="I37" s="87"/>
      <c r="J37" s="87"/>
      <c r="K37" s="87"/>
      <c r="L37" s="363"/>
      <c r="M37" s="363"/>
      <c r="N37" s="138">
        <v>0</v>
      </c>
      <c r="O37" s="138">
        <v>490269.52</v>
      </c>
      <c r="P37" s="139">
        <v>490269.52</v>
      </c>
      <c r="Q37" s="87"/>
    </row>
    <row r="38" spans="1:17" ht="51">
      <c r="A38" s="85" t="s">
        <v>541</v>
      </c>
      <c r="B38" s="85">
        <v>2</v>
      </c>
      <c r="C38" s="69" t="s">
        <v>590</v>
      </c>
      <c r="D38" s="86">
        <v>45378</v>
      </c>
      <c r="E38" s="85">
        <v>1032</v>
      </c>
      <c r="F38" s="85" t="s">
        <v>1924</v>
      </c>
      <c r="G38" s="87" t="s">
        <v>3300</v>
      </c>
      <c r="H38" s="87"/>
      <c r="I38" s="87"/>
      <c r="J38" s="87"/>
      <c r="K38" s="87"/>
      <c r="L38" s="363"/>
      <c r="M38" s="363"/>
      <c r="N38" s="138">
        <v>0</v>
      </c>
      <c r="O38" s="138">
        <v>161545.07999999999</v>
      </c>
      <c r="P38" s="139">
        <v>161545.07999999999</v>
      </c>
      <c r="Q38" s="87"/>
    </row>
    <row r="39" spans="1:17" ht="51">
      <c r="A39" s="85">
        <v>291</v>
      </c>
      <c r="B39" s="85">
        <v>1</v>
      </c>
      <c r="C39" s="69" t="s">
        <v>119</v>
      </c>
      <c r="D39" s="86">
        <v>45385</v>
      </c>
      <c r="E39" s="85">
        <v>1217</v>
      </c>
      <c r="F39" s="85" t="s">
        <v>2512</v>
      </c>
      <c r="G39" s="87" t="s">
        <v>5447</v>
      </c>
      <c r="H39" s="87"/>
      <c r="I39" s="87"/>
      <c r="J39" s="87"/>
      <c r="K39" s="87"/>
      <c r="L39" s="363"/>
      <c r="M39" s="363"/>
      <c r="N39" s="138">
        <v>0</v>
      </c>
      <c r="O39" s="138">
        <v>8367759.4000000004</v>
      </c>
      <c r="P39" s="139">
        <v>8367759.4000000004</v>
      </c>
      <c r="Q39" s="87"/>
    </row>
    <row r="40" spans="1:17" ht="51">
      <c r="A40" s="85">
        <v>291</v>
      </c>
      <c r="B40" s="85">
        <v>1</v>
      </c>
      <c r="C40" s="69" t="s">
        <v>119</v>
      </c>
      <c r="D40" s="86">
        <v>45385</v>
      </c>
      <c r="E40" s="85">
        <v>1218</v>
      </c>
      <c r="F40" s="85" t="s">
        <v>2511</v>
      </c>
      <c r="G40" s="87" t="s">
        <v>5448</v>
      </c>
      <c r="H40" s="87"/>
      <c r="I40" s="87"/>
      <c r="J40" s="87"/>
      <c r="K40" s="87"/>
      <c r="L40" s="363"/>
      <c r="M40" s="363"/>
      <c r="N40" s="138">
        <v>0</v>
      </c>
      <c r="O40" s="138">
        <v>8918000</v>
      </c>
      <c r="P40" s="139">
        <v>8918000</v>
      </c>
      <c r="Q40" s="87"/>
    </row>
    <row r="41" spans="1:17" ht="51">
      <c r="A41" s="85">
        <v>291</v>
      </c>
      <c r="B41" s="85">
        <v>8</v>
      </c>
      <c r="C41" s="69" t="s">
        <v>119</v>
      </c>
      <c r="D41" s="86">
        <v>45385</v>
      </c>
      <c r="E41" s="85">
        <v>1219</v>
      </c>
      <c r="F41" s="85" t="s">
        <v>2502</v>
      </c>
      <c r="G41" s="87" t="s">
        <v>5449</v>
      </c>
      <c r="H41" s="87"/>
      <c r="I41" s="87"/>
      <c r="J41" s="87"/>
      <c r="K41" s="87"/>
      <c r="L41" s="363"/>
      <c r="M41" s="363"/>
      <c r="N41" s="138">
        <v>0</v>
      </c>
      <c r="O41" s="138">
        <v>11195999.99</v>
      </c>
      <c r="P41" s="139">
        <v>11195999.99</v>
      </c>
      <c r="Q41" s="87"/>
    </row>
    <row r="42" spans="1:17" ht="51">
      <c r="A42" s="85">
        <v>291</v>
      </c>
      <c r="B42" s="85">
        <v>1</v>
      </c>
      <c r="C42" s="69" t="s">
        <v>119</v>
      </c>
      <c r="D42" s="86">
        <v>45385</v>
      </c>
      <c r="E42" s="85">
        <v>1222</v>
      </c>
      <c r="F42" s="85" t="s">
        <v>5450</v>
      </c>
      <c r="G42" s="87" t="s">
        <v>5451</v>
      </c>
      <c r="H42" s="87"/>
      <c r="I42" s="87"/>
      <c r="J42" s="87"/>
      <c r="K42" s="87"/>
      <c r="L42" s="363"/>
      <c r="M42" s="363"/>
      <c r="N42" s="138">
        <v>0</v>
      </c>
      <c r="O42" s="138">
        <v>103988894.66</v>
      </c>
      <c r="P42" s="139">
        <v>103988894.66</v>
      </c>
      <c r="Q42" s="87"/>
    </row>
    <row r="43" spans="1:17" ht="51">
      <c r="A43" s="85">
        <v>291</v>
      </c>
      <c r="B43" s="85">
        <v>3</v>
      </c>
      <c r="C43" s="69" t="s">
        <v>119</v>
      </c>
      <c r="D43" s="86">
        <v>45385</v>
      </c>
      <c r="E43" s="85">
        <v>1223</v>
      </c>
      <c r="F43" s="85" t="s">
        <v>5452</v>
      </c>
      <c r="G43" s="87" t="s">
        <v>5453</v>
      </c>
      <c r="H43" s="87"/>
      <c r="I43" s="87"/>
      <c r="J43" s="87"/>
      <c r="K43" s="87"/>
      <c r="L43" s="363"/>
      <c r="M43" s="363"/>
      <c r="N43" s="138">
        <v>0</v>
      </c>
      <c r="O43" s="138">
        <v>32928000</v>
      </c>
      <c r="P43" s="139">
        <v>32928000</v>
      </c>
      <c r="Q43" s="87"/>
    </row>
    <row r="44" spans="1:17" ht="51">
      <c r="A44" s="85">
        <v>66</v>
      </c>
      <c r="B44" s="85">
        <v>4</v>
      </c>
      <c r="C44" s="69" t="s">
        <v>46</v>
      </c>
      <c r="D44" s="86">
        <v>45385</v>
      </c>
      <c r="E44" s="85">
        <v>1213</v>
      </c>
      <c r="F44" s="85" t="s">
        <v>5454</v>
      </c>
      <c r="G44" s="87" t="s">
        <v>5455</v>
      </c>
      <c r="H44" s="87"/>
      <c r="I44" s="87"/>
      <c r="J44" s="87"/>
      <c r="K44" s="87"/>
      <c r="L44" s="363"/>
      <c r="M44" s="363"/>
      <c r="N44" s="138">
        <v>178251.12</v>
      </c>
      <c r="O44" s="138">
        <v>0</v>
      </c>
      <c r="P44" s="139">
        <v>178251.12</v>
      </c>
      <c r="Q44" s="87"/>
    </row>
    <row r="45" spans="1:17" ht="51">
      <c r="A45" s="85">
        <v>86</v>
      </c>
      <c r="B45" s="85">
        <v>10</v>
      </c>
      <c r="C45" s="69" t="s">
        <v>50</v>
      </c>
      <c r="D45" s="86">
        <v>45385</v>
      </c>
      <c r="E45" s="85">
        <v>1213</v>
      </c>
      <c r="F45" s="85" t="s">
        <v>5456</v>
      </c>
      <c r="G45" s="87" t="s">
        <v>5455</v>
      </c>
      <c r="H45" s="87"/>
      <c r="I45" s="87"/>
      <c r="J45" s="87"/>
      <c r="K45" s="87"/>
      <c r="L45" s="363"/>
      <c r="M45" s="363"/>
      <c r="N45" s="138">
        <v>0</v>
      </c>
      <c r="O45" s="138">
        <v>178251.12</v>
      </c>
      <c r="P45" s="139">
        <v>178251.12</v>
      </c>
      <c r="Q45" s="87"/>
    </row>
    <row r="46" spans="1:17" ht="51">
      <c r="A46" s="85">
        <v>86</v>
      </c>
      <c r="B46" s="85">
        <v>1</v>
      </c>
      <c r="C46" s="69" t="s">
        <v>50</v>
      </c>
      <c r="D46" s="86">
        <v>45390</v>
      </c>
      <c r="E46" s="85">
        <v>1261</v>
      </c>
      <c r="F46" s="85" t="s">
        <v>3288</v>
      </c>
      <c r="G46" s="87" t="s">
        <v>5457</v>
      </c>
      <c r="H46" s="87"/>
      <c r="I46" s="87"/>
      <c r="J46" s="87"/>
      <c r="K46" s="87"/>
      <c r="L46" s="363"/>
      <c r="M46" s="363"/>
      <c r="N46" s="138">
        <v>29990.54</v>
      </c>
      <c r="O46" s="138">
        <v>0</v>
      </c>
      <c r="P46" s="139">
        <v>29990.54</v>
      </c>
      <c r="Q46" s="87"/>
    </row>
    <row r="47" spans="1:17" ht="51">
      <c r="A47" s="85">
        <v>66</v>
      </c>
      <c r="B47" s="85">
        <v>1</v>
      </c>
      <c r="C47" s="69" t="s">
        <v>46</v>
      </c>
      <c r="D47" s="86">
        <v>45390</v>
      </c>
      <c r="E47" s="85">
        <v>1261</v>
      </c>
      <c r="F47" s="85" t="s">
        <v>5458</v>
      </c>
      <c r="G47" s="87" t="s">
        <v>5457</v>
      </c>
      <c r="H47" s="87"/>
      <c r="I47" s="87"/>
      <c r="J47" s="87"/>
      <c r="K47" s="87"/>
      <c r="L47" s="363"/>
      <c r="M47" s="363"/>
      <c r="N47" s="138">
        <v>0</v>
      </c>
      <c r="O47" s="138">
        <v>29990.54</v>
      </c>
      <c r="P47" s="139">
        <v>29990.54</v>
      </c>
      <c r="Q47" s="87"/>
    </row>
    <row r="48" spans="1:17" ht="51">
      <c r="A48" s="85">
        <v>169</v>
      </c>
      <c r="B48" s="85">
        <v>1</v>
      </c>
      <c r="C48" s="69" t="s">
        <v>79</v>
      </c>
      <c r="D48" s="86">
        <v>45393</v>
      </c>
      <c r="E48" s="85">
        <v>1485</v>
      </c>
      <c r="F48" s="85" t="s">
        <v>5459</v>
      </c>
      <c r="G48" s="87" t="s">
        <v>5460</v>
      </c>
      <c r="H48" s="87"/>
      <c r="I48" s="87"/>
      <c r="J48" s="87"/>
      <c r="K48" s="87"/>
      <c r="L48" s="363"/>
      <c r="M48" s="363"/>
      <c r="N48" s="138">
        <v>8541.9699999999993</v>
      </c>
      <c r="O48" s="138">
        <v>0</v>
      </c>
      <c r="P48" s="139">
        <v>8541.9699999999993</v>
      </c>
      <c r="Q48" s="87"/>
    </row>
    <row r="49" spans="1:17" ht="51">
      <c r="A49" s="85" t="s">
        <v>541</v>
      </c>
      <c r="B49" s="85">
        <v>2</v>
      </c>
      <c r="C49" s="69" t="s">
        <v>590</v>
      </c>
      <c r="D49" s="86">
        <v>45393</v>
      </c>
      <c r="E49" s="85">
        <v>1485</v>
      </c>
      <c r="F49" s="85" t="s">
        <v>1924</v>
      </c>
      <c r="G49" s="87" t="s">
        <v>5460</v>
      </c>
      <c r="H49" s="87"/>
      <c r="I49" s="87"/>
      <c r="J49" s="87"/>
      <c r="K49" s="87"/>
      <c r="L49" s="363"/>
      <c r="M49" s="363"/>
      <c r="N49" s="138">
        <v>0</v>
      </c>
      <c r="O49" s="138">
        <v>8541.9699999999993</v>
      </c>
      <c r="P49" s="139">
        <v>8541.9699999999993</v>
      </c>
      <c r="Q49" s="87"/>
    </row>
    <row r="50" spans="1:17" ht="51">
      <c r="A50" s="85">
        <v>46</v>
      </c>
      <c r="B50" s="85">
        <v>5</v>
      </c>
      <c r="C50" s="69" t="s">
        <v>1371</v>
      </c>
      <c r="D50" s="86">
        <v>45393</v>
      </c>
      <c r="E50" s="85">
        <v>1534</v>
      </c>
      <c r="F50" s="85" t="s">
        <v>5461</v>
      </c>
      <c r="G50" s="87" t="s">
        <v>5462</v>
      </c>
      <c r="H50" s="87"/>
      <c r="I50" s="87"/>
      <c r="J50" s="87"/>
      <c r="K50" s="87"/>
      <c r="L50" s="363"/>
      <c r="M50" s="363"/>
      <c r="N50" s="138">
        <v>0</v>
      </c>
      <c r="O50" s="138">
        <v>1097600</v>
      </c>
      <c r="P50" s="139">
        <v>1097600</v>
      </c>
      <c r="Q50" s="87"/>
    </row>
    <row r="51" spans="1:17" ht="51">
      <c r="A51" s="85">
        <v>117</v>
      </c>
      <c r="B51" s="85">
        <v>1</v>
      </c>
      <c r="C51" s="69" t="s">
        <v>54</v>
      </c>
      <c r="D51" s="86">
        <v>45394</v>
      </c>
      <c r="E51" s="85">
        <v>1536</v>
      </c>
      <c r="F51" s="85" t="s">
        <v>1934</v>
      </c>
      <c r="G51" s="87" t="s">
        <v>5463</v>
      </c>
      <c r="H51" s="87"/>
      <c r="I51" s="87"/>
      <c r="J51" s="87"/>
      <c r="K51" s="87"/>
      <c r="L51" s="363"/>
      <c r="M51" s="363"/>
      <c r="N51" s="138">
        <v>0</v>
      </c>
      <c r="O51" s="138">
        <v>610280.42000000004</v>
      </c>
      <c r="P51" s="139">
        <v>610280.42000000004</v>
      </c>
      <c r="Q51" s="87"/>
    </row>
    <row r="52" spans="1:17" ht="51">
      <c r="A52" s="85">
        <v>291</v>
      </c>
      <c r="B52" s="85">
        <v>1</v>
      </c>
      <c r="C52" s="69" t="s">
        <v>119</v>
      </c>
      <c r="D52" s="86">
        <v>45394</v>
      </c>
      <c r="E52" s="85">
        <v>1538</v>
      </c>
      <c r="F52" s="85" t="s">
        <v>5464</v>
      </c>
      <c r="G52" s="87" t="s">
        <v>5465</v>
      </c>
      <c r="H52" s="87"/>
      <c r="I52" s="87"/>
      <c r="J52" s="87"/>
      <c r="K52" s="87"/>
      <c r="L52" s="363"/>
      <c r="M52" s="363"/>
      <c r="N52" s="138">
        <v>0</v>
      </c>
      <c r="O52" s="138">
        <v>1783600</v>
      </c>
      <c r="P52" s="139">
        <v>1783600</v>
      </c>
      <c r="Q52" s="87"/>
    </row>
    <row r="53" spans="1:17" ht="51">
      <c r="A53" s="85">
        <v>291</v>
      </c>
      <c r="B53" s="85">
        <v>8</v>
      </c>
      <c r="C53" s="69" t="s">
        <v>119</v>
      </c>
      <c r="D53" s="86">
        <v>45394</v>
      </c>
      <c r="E53" s="85">
        <v>1540</v>
      </c>
      <c r="F53" s="85" t="s">
        <v>2502</v>
      </c>
      <c r="G53" s="87" t="s">
        <v>5466</v>
      </c>
      <c r="H53" s="87"/>
      <c r="I53" s="87"/>
      <c r="J53" s="87"/>
      <c r="K53" s="87"/>
      <c r="L53" s="363"/>
      <c r="M53" s="363"/>
      <c r="N53" s="138">
        <v>0</v>
      </c>
      <c r="O53" s="138">
        <v>7901518.6799999997</v>
      </c>
      <c r="P53" s="139">
        <v>7901518.6799999997</v>
      </c>
      <c r="Q53" s="87"/>
    </row>
    <row r="54" spans="1:17" ht="51">
      <c r="A54" s="85">
        <v>86</v>
      </c>
      <c r="B54" s="85">
        <v>7</v>
      </c>
      <c r="C54" s="69" t="s">
        <v>50</v>
      </c>
      <c r="D54" s="86">
        <v>45398</v>
      </c>
      <c r="E54" s="85">
        <v>1640</v>
      </c>
      <c r="F54" s="85" t="s">
        <v>5467</v>
      </c>
      <c r="G54" s="87" t="s">
        <v>5468</v>
      </c>
      <c r="H54" s="87"/>
      <c r="I54" s="87"/>
      <c r="J54" s="87"/>
      <c r="K54" s="87"/>
      <c r="L54" s="363"/>
      <c r="M54" s="363"/>
      <c r="N54" s="138">
        <v>18399.919999999998</v>
      </c>
      <c r="O54" s="138">
        <v>0</v>
      </c>
      <c r="P54" s="139">
        <v>18399.919999999998</v>
      </c>
      <c r="Q54" s="87"/>
    </row>
    <row r="55" spans="1:17" ht="51">
      <c r="A55" s="85" t="s">
        <v>541</v>
      </c>
      <c r="B55" s="85">
        <v>2</v>
      </c>
      <c r="C55" s="69" t="s">
        <v>590</v>
      </c>
      <c r="D55" s="86">
        <v>45400</v>
      </c>
      <c r="E55" s="85">
        <v>1680</v>
      </c>
      <c r="F55" s="85" t="s">
        <v>1924</v>
      </c>
      <c r="G55" s="87" t="s">
        <v>5469</v>
      </c>
      <c r="H55" s="87"/>
      <c r="I55" s="87"/>
      <c r="J55" s="87"/>
      <c r="K55" s="87"/>
      <c r="L55" s="363"/>
      <c r="M55" s="363"/>
      <c r="N55" s="138">
        <v>839316.54</v>
      </c>
      <c r="O55" s="138">
        <v>0</v>
      </c>
      <c r="P55" s="139">
        <v>839316.54</v>
      </c>
      <c r="Q55" s="87"/>
    </row>
    <row r="56" spans="1:17" ht="51">
      <c r="A56" s="85" t="s">
        <v>541</v>
      </c>
      <c r="B56" s="85">
        <v>2</v>
      </c>
      <c r="C56" s="69" t="s">
        <v>590</v>
      </c>
      <c r="D56" s="86">
        <v>45400</v>
      </c>
      <c r="E56" s="85">
        <v>1682</v>
      </c>
      <c r="F56" s="85" t="s">
        <v>1924</v>
      </c>
      <c r="G56" s="87" t="s">
        <v>5470</v>
      </c>
      <c r="H56" s="87"/>
      <c r="I56" s="87"/>
      <c r="J56" s="87"/>
      <c r="K56" s="87"/>
      <c r="L56" s="363"/>
      <c r="M56" s="363"/>
      <c r="N56" s="138">
        <v>98784</v>
      </c>
      <c r="O56" s="138">
        <v>0</v>
      </c>
      <c r="P56" s="139">
        <v>98784</v>
      </c>
      <c r="Q56" s="87"/>
    </row>
    <row r="57" spans="1:17" ht="51">
      <c r="A57" s="85" t="s">
        <v>541</v>
      </c>
      <c r="B57" s="85">
        <v>2</v>
      </c>
      <c r="C57" s="69" t="s">
        <v>590</v>
      </c>
      <c r="D57" s="86">
        <v>45400</v>
      </c>
      <c r="E57" s="85">
        <v>1684</v>
      </c>
      <c r="F57" s="85" t="s">
        <v>1924</v>
      </c>
      <c r="G57" s="87" t="s">
        <v>5471</v>
      </c>
      <c r="H57" s="87"/>
      <c r="I57" s="87"/>
      <c r="J57" s="87"/>
      <c r="K57" s="87"/>
      <c r="L57" s="363"/>
      <c r="M57" s="363"/>
      <c r="N57" s="138">
        <v>3170967.02</v>
      </c>
      <c r="O57" s="138">
        <v>0</v>
      </c>
      <c r="P57" s="139">
        <v>3170967.02</v>
      </c>
      <c r="Q57" s="87"/>
    </row>
    <row r="58" spans="1:17" ht="51">
      <c r="A58" s="85">
        <v>86</v>
      </c>
      <c r="B58" s="85">
        <v>1</v>
      </c>
      <c r="C58" s="69" t="s">
        <v>50</v>
      </c>
      <c r="D58" s="86">
        <v>45400</v>
      </c>
      <c r="E58" s="85">
        <v>1680</v>
      </c>
      <c r="F58" s="85" t="s">
        <v>5472</v>
      </c>
      <c r="G58" s="87" t="s">
        <v>5469</v>
      </c>
      <c r="H58" s="87"/>
      <c r="I58" s="87"/>
      <c r="J58" s="87"/>
      <c r="K58" s="87"/>
      <c r="L58" s="363"/>
      <c r="M58" s="363"/>
      <c r="N58" s="138">
        <v>0</v>
      </c>
      <c r="O58" s="138">
        <v>839316.54</v>
      </c>
      <c r="P58" s="139">
        <v>839316.54</v>
      </c>
      <c r="Q58" s="87"/>
    </row>
    <row r="59" spans="1:17" ht="51">
      <c r="A59" s="85">
        <v>86</v>
      </c>
      <c r="B59" s="85">
        <v>1</v>
      </c>
      <c r="C59" s="69" t="s">
        <v>50</v>
      </c>
      <c r="D59" s="86">
        <v>45400</v>
      </c>
      <c r="E59" s="85">
        <v>1682</v>
      </c>
      <c r="F59" s="85" t="s">
        <v>5473</v>
      </c>
      <c r="G59" s="87" t="s">
        <v>5470</v>
      </c>
      <c r="H59" s="87"/>
      <c r="I59" s="87"/>
      <c r="J59" s="87"/>
      <c r="K59" s="87"/>
      <c r="L59" s="363"/>
      <c r="M59" s="363"/>
      <c r="N59" s="138">
        <v>0</v>
      </c>
      <c r="O59" s="138">
        <v>98784</v>
      </c>
      <c r="P59" s="139">
        <v>98784</v>
      </c>
      <c r="Q59" s="87"/>
    </row>
    <row r="60" spans="1:17" ht="51">
      <c r="A60" s="85">
        <v>86</v>
      </c>
      <c r="B60" s="85">
        <v>1</v>
      </c>
      <c r="C60" s="69" t="s">
        <v>50</v>
      </c>
      <c r="D60" s="86">
        <v>45400</v>
      </c>
      <c r="E60" s="85">
        <v>1684</v>
      </c>
      <c r="F60" s="85" t="s">
        <v>5474</v>
      </c>
      <c r="G60" s="87" t="s">
        <v>5471</v>
      </c>
      <c r="H60" s="87"/>
      <c r="I60" s="87"/>
      <c r="J60" s="87"/>
      <c r="K60" s="87"/>
      <c r="L60" s="363"/>
      <c r="M60" s="363"/>
      <c r="N60" s="138">
        <v>0</v>
      </c>
      <c r="O60" s="138">
        <v>3170967.02</v>
      </c>
      <c r="P60" s="139">
        <v>3170967.02</v>
      </c>
      <c r="Q60" s="87"/>
    </row>
    <row r="61" spans="1:17" ht="51">
      <c r="A61" s="85" t="s">
        <v>541</v>
      </c>
      <c r="B61" s="85">
        <v>2</v>
      </c>
      <c r="C61" s="69" t="s">
        <v>590</v>
      </c>
      <c r="D61" s="86">
        <v>45401</v>
      </c>
      <c r="E61" s="85">
        <v>1687</v>
      </c>
      <c r="F61" s="85" t="s">
        <v>1924</v>
      </c>
      <c r="G61" s="87" t="s">
        <v>5475</v>
      </c>
      <c r="H61" s="87"/>
      <c r="I61" s="87"/>
      <c r="J61" s="87"/>
      <c r="K61" s="87"/>
      <c r="L61" s="363"/>
      <c r="M61" s="363"/>
      <c r="N61" s="138">
        <v>17150000</v>
      </c>
      <c r="O61" s="138">
        <v>0</v>
      </c>
      <c r="P61" s="139">
        <v>17150000</v>
      </c>
      <c r="Q61" s="87"/>
    </row>
    <row r="62" spans="1:17" ht="51">
      <c r="A62" s="85" t="s">
        <v>541</v>
      </c>
      <c r="B62" s="85">
        <v>2</v>
      </c>
      <c r="C62" s="69" t="s">
        <v>590</v>
      </c>
      <c r="D62" s="86">
        <v>45401</v>
      </c>
      <c r="E62" s="85">
        <v>1685</v>
      </c>
      <c r="F62" s="85" t="s">
        <v>1924</v>
      </c>
      <c r="G62" s="87" t="s">
        <v>5476</v>
      </c>
      <c r="H62" s="87"/>
      <c r="I62" s="87"/>
      <c r="J62" s="87"/>
      <c r="K62" s="87"/>
      <c r="L62" s="363"/>
      <c r="M62" s="363"/>
      <c r="N62" s="138">
        <v>0</v>
      </c>
      <c r="O62" s="138">
        <v>152528.19</v>
      </c>
      <c r="P62" s="139">
        <v>152528.19</v>
      </c>
      <c r="Q62" s="87"/>
    </row>
    <row r="63" spans="1:17" ht="51">
      <c r="A63" s="85">
        <v>291</v>
      </c>
      <c r="B63" s="85">
        <v>3</v>
      </c>
      <c r="C63" s="69" t="s">
        <v>119</v>
      </c>
      <c r="D63" s="86">
        <v>45401</v>
      </c>
      <c r="E63" s="85">
        <v>1687</v>
      </c>
      <c r="F63" s="85" t="s">
        <v>5477</v>
      </c>
      <c r="G63" s="87" t="s">
        <v>5475</v>
      </c>
      <c r="H63" s="87"/>
      <c r="I63" s="87"/>
      <c r="J63" s="87"/>
      <c r="K63" s="87"/>
      <c r="L63" s="363"/>
      <c r="M63" s="363"/>
      <c r="N63" s="138">
        <v>0</v>
      </c>
      <c r="O63" s="138">
        <v>17150000</v>
      </c>
      <c r="P63" s="139">
        <v>17150000</v>
      </c>
      <c r="Q63" s="87"/>
    </row>
    <row r="64" spans="1:17" ht="51">
      <c r="A64" s="85" t="s">
        <v>541</v>
      </c>
      <c r="B64" s="85">
        <v>2</v>
      </c>
      <c r="C64" s="69" t="s">
        <v>590</v>
      </c>
      <c r="D64" s="86">
        <v>45401</v>
      </c>
      <c r="E64" s="85">
        <v>1689</v>
      </c>
      <c r="F64" s="85" t="s">
        <v>1924</v>
      </c>
      <c r="G64" s="87" t="s">
        <v>5478</v>
      </c>
      <c r="H64" s="87"/>
      <c r="I64" s="87"/>
      <c r="J64" s="87"/>
      <c r="K64" s="87"/>
      <c r="L64" s="363"/>
      <c r="M64" s="363"/>
      <c r="N64" s="138">
        <v>3209590.67</v>
      </c>
      <c r="O64" s="138">
        <v>0</v>
      </c>
      <c r="P64" s="139">
        <v>3209590.67</v>
      </c>
      <c r="Q64" s="87"/>
    </row>
    <row r="65" spans="1:17" ht="51">
      <c r="A65" s="85">
        <v>66</v>
      </c>
      <c r="B65" s="85">
        <v>3</v>
      </c>
      <c r="C65" s="69" t="s">
        <v>46</v>
      </c>
      <c r="D65" s="86">
        <v>45401</v>
      </c>
      <c r="E65" s="85">
        <v>1692</v>
      </c>
      <c r="F65" s="85" t="s">
        <v>5479</v>
      </c>
      <c r="G65" s="87" t="s">
        <v>5480</v>
      </c>
      <c r="H65" s="87"/>
      <c r="I65" s="87"/>
      <c r="J65" s="87"/>
      <c r="K65" s="87"/>
      <c r="L65" s="363"/>
      <c r="M65" s="363"/>
      <c r="N65" s="138">
        <v>1235271</v>
      </c>
      <c r="O65" s="138">
        <v>0</v>
      </c>
      <c r="P65" s="139">
        <v>1235271</v>
      </c>
      <c r="Q65" s="87"/>
    </row>
    <row r="66" spans="1:17" ht="51">
      <c r="A66" s="85">
        <v>47</v>
      </c>
      <c r="B66" s="85">
        <v>29</v>
      </c>
      <c r="C66" s="69" t="s">
        <v>45</v>
      </c>
      <c r="D66" s="86">
        <v>45401</v>
      </c>
      <c r="E66" s="85">
        <v>1689</v>
      </c>
      <c r="F66" s="85" t="s">
        <v>5481</v>
      </c>
      <c r="G66" s="87" t="s">
        <v>5478</v>
      </c>
      <c r="H66" s="87"/>
      <c r="I66" s="87"/>
      <c r="J66" s="87"/>
      <c r="K66" s="87"/>
      <c r="L66" s="363"/>
      <c r="M66" s="363"/>
      <c r="N66" s="138">
        <v>0</v>
      </c>
      <c r="O66" s="138">
        <v>3209590.67</v>
      </c>
      <c r="P66" s="139">
        <v>3209590.67</v>
      </c>
      <c r="Q66" s="87"/>
    </row>
    <row r="67" spans="1:17" ht="51">
      <c r="A67" s="85">
        <v>25</v>
      </c>
      <c r="B67" s="85">
        <v>1</v>
      </c>
      <c r="C67" s="69" t="s">
        <v>42</v>
      </c>
      <c r="D67" s="86">
        <v>45401</v>
      </c>
      <c r="E67" s="85">
        <v>1692</v>
      </c>
      <c r="F67" s="85" t="s">
        <v>5482</v>
      </c>
      <c r="G67" s="87" t="s">
        <v>5480</v>
      </c>
      <c r="H67" s="87"/>
      <c r="I67" s="87"/>
      <c r="J67" s="87"/>
      <c r="K67" s="87"/>
      <c r="L67" s="363"/>
      <c r="M67" s="363"/>
      <c r="N67" s="138">
        <v>0</v>
      </c>
      <c r="O67" s="138">
        <v>1235271</v>
      </c>
      <c r="P67" s="139">
        <v>1235271</v>
      </c>
      <c r="Q67" s="87"/>
    </row>
    <row r="68" spans="1:17" ht="51">
      <c r="A68" s="85" t="s">
        <v>539</v>
      </c>
      <c r="B68" s="85">
        <v>1</v>
      </c>
      <c r="C68" s="69" t="s">
        <v>590</v>
      </c>
      <c r="D68" s="86">
        <v>45406</v>
      </c>
      <c r="E68" s="85">
        <v>1784</v>
      </c>
      <c r="F68" s="85" t="s">
        <v>2504</v>
      </c>
      <c r="G68" s="87" t="s">
        <v>5483</v>
      </c>
      <c r="H68" s="87"/>
      <c r="I68" s="87"/>
      <c r="J68" s="87"/>
      <c r="K68" s="87"/>
      <c r="L68" s="363"/>
      <c r="M68" s="363"/>
      <c r="N68" s="138">
        <v>887.55</v>
      </c>
      <c r="O68" s="138">
        <v>0</v>
      </c>
      <c r="P68" s="139">
        <v>887.55</v>
      </c>
      <c r="Q68" s="87"/>
    </row>
    <row r="69" spans="1:17" ht="51">
      <c r="A69" s="85">
        <v>599</v>
      </c>
      <c r="B69" s="85">
        <v>6</v>
      </c>
      <c r="C69" s="69" t="s">
        <v>1247</v>
      </c>
      <c r="D69" s="86">
        <v>45406</v>
      </c>
      <c r="E69" s="85">
        <v>1784</v>
      </c>
      <c r="F69" s="85" t="s">
        <v>5484</v>
      </c>
      <c r="G69" s="87" t="s">
        <v>5483</v>
      </c>
      <c r="H69" s="87"/>
      <c r="I69" s="87"/>
      <c r="J69" s="87"/>
      <c r="K69" s="87"/>
      <c r="L69" s="363"/>
      <c r="M69" s="363"/>
      <c r="N69" s="138">
        <v>0</v>
      </c>
      <c r="O69" s="138">
        <v>887.55</v>
      </c>
      <c r="P69" s="139">
        <v>887.55</v>
      </c>
      <c r="Q69" s="87"/>
    </row>
    <row r="70" spans="1:17" ht="51">
      <c r="A70" s="85" t="s">
        <v>541</v>
      </c>
      <c r="B70" s="85">
        <v>2</v>
      </c>
      <c r="C70" s="69" t="s">
        <v>590</v>
      </c>
      <c r="D70" s="86">
        <v>45407</v>
      </c>
      <c r="E70" s="85">
        <v>1829</v>
      </c>
      <c r="F70" s="85" t="s">
        <v>1924</v>
      </c>
      <c r="G70" s="87" t="s">
        <v>5485</v>
      </c>
      <c r="H70" s="87"/>
      <c r="I70" s="87"/>
      <c r="J70" s="87"/>
      <c r="K70" s="87"/>
      <c r="L70" s="363"/>
      <c r="M70" s="363"/>
      <c r="N70" s="138">
        <v>6362225.2999999998</v>
      </c>
      <c r="O70" s="138">
        <v>0</v>
      </c>
      <c r="P70" s="139">
        <v>6362225.2999999998</v>
      </c>
      <c r="Q70" s="87"/>
    </row>
    <row r="71" spans="1:17" ht="51">
      <c r="A71" s="85">
        <v>291</v>
      </c>
      <c r="B71" s="85">
        <v>8</v>
      </c>
      <c r="C71" s="69" t="s">
        <v>119</v>
      </c>
      <c r="D71" s="86">
        <v>45407</v>
      </c>
      <c r="E71" s="85">
        <v>1829</v>
      </c>
      <c r="F71" s="85" t="s">
        <v>2502</v>
      </c>
      <c r="G71" s="87" t="s">
        <v>5485</v>
      </c>
      <c r="H71" s="87"/>
      <c r="I71" s="87"/>
      <c r="J71" s="87"/>
      <c r="K71" s="87"/>
      <c r="L71" s="363"/>
      <c r="M71" s="363"/>
      <c r="N71" s="138">
        <v>0</v>
      </c>
      <c r="O71" s="138">
        <v>6362225.2999999998</v>
      </c>
      <c r="P71" s="139">
        <v>6362225.2999999998</v>
      </c>
      <c r="Q71" s="87"/>
    </row>
    <row r="72" spans="1:17" ht="51">
      <c r="A72" s="85" t="s">
        <v>541</v>
      </c>
      <c r="B72" s="85">
        <v>2</v>
      </c>
      <c r="C72" s="69" t="s">
        <v>590</v>
      </c>
      <c r="D72" s="86">
        <v>45407</v>
      </c>
      <c r="E72" s="85">
        <v>1832</v>
      </c>
      <c r="F72" s="85" t="s">
        <v>1924</v>
      </c>
      <c r="G72" s="87" t="s">
        <v>5486</v>
      </c>
      <c r="H72" s="87"/>
      <c r="I72" s="87"/>
      <c r="J72" s="87"/>
      <c r="K72" s="87"/>
      <c r="L72" s="363"/>
      <c r="M72" s="363"/>
      <c r="N72" s="138">
        <v>103121.65</v>
      </c>
      <c r="O72" s="138">
        <v>0</v>
      </c>
      <c r="P72" s="139">
        <v>103121.65</v>
      </c>
      <c r="Q72" s="87"/>
    </row>
    <row r="73" spans="1:17" ht="51">
      <c r="A73" s="85">
        <v>47</v>
      </c>
      <c r="B73" s="85">
        <v>8</v>
      </c>
      <c r="C73" s="69" t="s">
        <v>45</v>
      </c>
      <c r="D73" s="86">
        <v>45407</v>
      </c>
      <c r="E73" s="85">
        <v>1832</v>
      </c>
      <c r="F73" s="85" t="s">
        <v>1926</v>
      </c>
      <c r="G73" s="87" t="s">
        <v>5486</v>
      </c>
      <c r="H73" s="87"/>
      <c r="I73" s="87"/>
      <c r="J73" s="87"/>
      <c r="K73" s="87"/>
      <c r="L73" s="363"/>
      <c r="M73" s="363"/>
      <c r="N73" s="138">
        <v>0</v>
      </c>
      <c r="O73" s="138">
        <v>103121.65</v>
      </c>
      <c r="P73" s="139">
        <v>103121.65</v>
      </c>
      <c r="Q73" s="87"/>
    </row>
    <row r="74" spans="1:17" ht="51">
      <c r="A74" s="85" t="s">
        <v>541</v>
      </c>
      <c r="B74" s="85">
        <v>2</v>
      </c>
      <c r="C74" s="69" t="s">
        <v>590</v>
      </c>
      <c r="D74" s="86">
        <v>45411</v>
      </c>
      <c r="E74" s="85">
        <v>2109</v>
      </c>
      <c r="F74" s="85" t="s">
        <v>1924</v>
      </c>
      <c r="G74" s="87" t="s">
        <v>5487</v>
      </c>
      <c r="H74" s="87"/>
      <c r="I74" s="87"/>
      <c r="J74" s="87"/>
      <c r="K74" s="87"/>
      <c r="L74" s="363"/>
      <c r="M74" s="363"/>
      <c r="N74" s="138">
        <v>5213600</v>
      </c>
      <c r="O74" s="138">
        <v>0</v>
      </c>
      <c r="P74" s="139">
        <v>5213600</v>
      </c>
      <c r="Q74" s="87"/>
    </row>
    <row r="75" spans="1:17" ht="51">
      <c r="A75" s="85">
        <v>132</v>
      </c>
      <c r="B75" s="85">
        <v>1</v>
      </c>
      <c r="C75" s="69" t="s">
        <v>59</v>
      </c>
      <c r="D75" s="86">
        <v>45411</v>
      </c>
      <c r="E75" s="85">
        <v>2111</v>
      </c>
      <c r="F75" s="85" t="s">
        <v>5488</v>
      </c>
      <c r="G75" s="87" t="s">
        <v>5489</v>
      </c>
      <c r="H75" s="87"/>
      <c r="I75" s="87"/>
      <c r="J75" s="87"/>
      <c r="K75" s="87"/>
      <c r="L75" s="363"/>
      <c r="M75" s="363"/>
      <c r="N75" s="138">
        <v>600</v>
      </c>
      <c r="O75" s="138">
        <v>0</v>
      </c>
      <c r="P75" s="139">
        <v>600</v>
      </c>
      <c r="Q75" s="87"/>
    </row>
    <row r="76" spans="1:17" ht="51">
      <c r="A76" s="85">
        <v>514</v>
      </c>
      <c r="B76" s="85">
        <v>1</v>
      </c>
      <c r="C76" s="69" t="s">
        <v>161</v>
      </c>
      <c r="D76" s="86">
        <v>45411</v>
      </c>
      <c r="E76" s="85">
        <v>2109</v>
      </c>
      <c r="F76" s="85" t="s">
        <v>5490</v>
      </c>
      <c r="G76" s="87" t="s">
        <v>5487</v>
      </c>
      <c r="H76" s="87"/>
      <c r="I76" s="87"/>
      <c r="J76" s="87"/>
      <c r="K76" s="87"/>
      <c r="L76" s="363"/>
      <c r="M76" s="363"/>
      <c r="N76" s="138">
        <v>0</v>
      </c>
      <c r="O76" s="138">
        <v>5213600</v>
      </c>
      <c r="P76" s="139">
        <v>5213600</v>
      </c>
      <c r="Q76" s="87"/>
    </row>
    <row r="77" spans="1:17" ht="51">
      <c r="A77" s="85" t="s">
        <v>541</v>
      </c>
      <c r="B77" s="85">
        <v>2</v>
      </c>
      <c r="C77" s="69" t="s">
        <v>590</v>
      </c>
      <c r="D77" s="86">
        <v>45411</v>
      </c>
      <c r="E77" s="85">
        <v>2111</v>
      </c>
      <c r="F77" s="85" t="s">
        <v>1924</v>
      </c>
      <c r="G77" s="87" t="s">
        <v>5489</v>
      </c>
      <c r="H77" s="87"/>
      <c r="I77" s="87"/>
      <c r="J77" s="87"/>
      <c r="K77" s="87"/>
      <c r="L77" s="363"/>
      <c r="M77" s="363"/>
      <c r="N77" s="138">
        <v>0</v>
      </c>
      <c r="O77" s="138">
        <v>600</v>
      </c>
      <c r="P77" s="139">
        <v>600</v>
      </c>
      <c r="Q77" s="87"/>
    </row>
    <row r="78" spans="1:17">
      <c r="A78" s="198"/>
      <c r="B78" s="198"/>
      <c r="C78" s="104"/>
      <c r="D78" s="199"/>
      <c r="E78" s="317"/>
      <c r="F78" s="198"/>
      <c r="G78" s="200"/>
      <c r="H78" s="200"/>
      <c r="I78" s="200"/>
      <c r="J78" s="200"/>
      <c r="K78" s="200"/>
      <c r="L78" s="376"/>
      <c r="M78" s="376"/>
      <c r="N78" s="201"/>
      <c r="O78" s="201"/>
      <c r="P78" s="202"/>
      <c r="Q78" s="200"/>
    </row>
    <row r="79" spans="1:17">
      <c r="G79" s="147" t="s">
        <v>554</v>
      </c>
      <c r="H79" s="147"/>
      <c r="I79" s="147"/>
      <c r="J79" s="147"/>
      <c r="K79" s="147"/>
      <c r="L79" s="147"/>
      <c r="M79" s="147"/>
      <c r="N79" s="113">
        <f>+SUBTOTAL(9,N8:N77)</f>
        <v>46683288.18999999</v>
      </c>
      <c r="O79" s="113">
        <f>+SUBTOTAL(9,O8:O77)</f>
        <v>334922460.09000015</v>
      </c>
      <c r="P79" s="113">
        <f>+SUBTOTAL(9,P8:P77)</f>
        <v>381605748.28000021</v>
      </c>
      <c r="Q79" s="113"/>
    </row>
    <row r="82" spans="1:18">
      <c r="A82" s="66"/>
      <c r="B82" s="66"/>
      <c r="C82" s="104"/>
      <c r="D82" s="66"/>
      <c r="G82" s="66"/>
      <c r="H82" s="66"/>
      <c r="I82" s="66"/>
      <c r="J82" s="66"/>
      <c r="K82" s="72"/>
      <c r="L82" s="72"/>
      <c r="M82" s="72"/>
      <c r="N82" s="66"/>
      <c r="O82" s="157"/>
      <c r="P82" s="157"/>
      <c r="Q82" s="66"/>
      <c r="R82" s="66"/>
    </row>
    <row r="83" spans="1:18">
      <c r="A83" s="66"/>
      <c r="B83" s="66"/>
      <c r="C83" s="104"/>
      <c r="D83" s="66"/>
      <c r="G83" s="66"/>
      <c r="H83" s="66"/>
      <c r="I83" s="66"/>
      <c r="J83" s="66"/>
      <c r="K83" s="72"/>
      <c r="L83" s="72"/>
      <c r="M83" s="72"/>
      <c r="N83" s="66"/>
      <c r="O83" s="157"/>
      <c r="P83" s="157"/>
      <c r="Q83" s="66"/>
      <c r="R83" s="66"/>
    </row>
    <row r="84" spans="1:18">
      <c r="A84" s="66"/>
      <c r="B84" s="66"/>
      <c r="C84" s="104"/>
      <c r="D84" s="66"/>
      <c r="G84" s="66"/>
      <c r="H84" s="66"/>
      <c r="I84" s="66"/>
      <c r="J84" s="66"/>
      <c r="K84" s="72"/>
      <c r="L84" s="72"/>
      <c r="M84" s="72"/>
      <c r="N84" s="66"/>
      <c r="O84" s="157"/>
      <c r="P84" s="157"/>
      <c r="Q84" s="66"/>
      <c r="R84" s="66"/>
    </row>
    <row r="85" spans="1:18">
      <c r="A85" s="66"/>
      <c r="B85" s="66"/>
      <c r="C85" s="104"/>
      <c r="D85" s="66"/>
      <c r="G85" s="66"/>
      <c r="H85" s="66"/>
      <c r="I85" s="66"/>
      <c r="J85" s="66"/>
      <c r="K85" s="72"/>
      <c r="L85" s="72"/>
      <c r="M85" s="72"/>
      <c r="N85" s="66"/>
      <c r="O85" s="157"/>
      <c r="P85" s="157"/>
      <c r="Q85" s="66"/>
      <c r="R85" s="66"/>
    </row>
    <row r="86" spans="1:18">
      <c r="A86" s="66"/>
      <c r="B86" s="66"/>
      <c r="C86" s="104"/>
      <c r="D86" s="66"/>
      <c r="G86" s="66"/>
      <c r="H86" s="66"/>
      <c r="I86" s="66"/>
      <c r="J86" s="66"/>
      <c r="K86" s="72"/>
      <c r="L86" s="72"/>
      <c r="M86" s="72"/>
      <c r="N86" s="66"/>
      <c r="O86" s="157"/>
      <c r="P86" s="157"/>
      <c r="Q86" s="66"/>
      <c r="R86" s="66"/>
    </row>
    <row r="87" spans="1:18">
      <c r="A87" s="66"/>
      <c r="B87" s="66"/>
      <c r="C87" s="104"/>
      <c r="D87" s="66"/>
      <c r="E87" s="64"/>
      <c r="G87" s="66"/>
      <c r="H87" s="66"/>
      <c r="I87" s="66"/>
      <c r="J87" s="66"/>
      <c r="K87" s="72"/>
      <c r="L87" s="72"/>
      <c r="M87" s="72"/>
      <c r="N87" s="66"/>
      <c r="O87" s="157"/>
      <c r="P87" s="157"/>
      <c r="Q87" s="66"/>
      <c r="R87" s="66"/>
    </row>
    <row r="88" spans="1:18">
      <c r="A88" s="66"/>
      <c r="B88" s="66"/>
      <c r="C88" s="104"/>
      <c r="D88" s="66"/>
      <c r="G88" s="66"/>
      <c r="H88" s="66"/>
      <c r="I88" s="66"/>
      <c r="J88" s="66"/>
      <c r="K88" s="72"/>
      <c r="L88" s="72"/>
      <c r="M88" s="72"/>
      <c r="N88" s="66"/>
      <c r="O88" s="157"/>
      <c r="P88" s="157"/>
      <c r="Q88" s="66"/>
      <c r="R88" s="66"/>
    </row>
    <row r="92" spans="1:18">
      <c r="A92" s="362" t="s">
        <v>1474</v>
      </c>
    </row>
    <row r="93" spans="1:18">
      <c r="A93" s="361" t="s">
        <v>1475</v>
      </c>
    </row>
    <row r="94" spans="1:18">
      <c r="A94" s="361" t="s">
        <v>1476</v>
      </c>
    </row>
    <row r="95" spans="1:18">
      <c r="A95" s="361"/>
    </row>
    <row r="96" spans="1:18">
      <c r="A96" s="361" t="s">
        <v>1477</v>
      </c>
    </row>
    <row r="97" spans="1:1">
      <c r="A97" s="361" t="s">
        <v>1478</v>
      </c>
    </row>
  </sheetData>
  <sheetProtection formatCells="0" formatColumns="0" formatRows="0" autoFilter="0"/>
  <protectedRanges>
    <protectedRange sqref="H78:M78 Q78 H8:M77 Q8:Q77" name="Rango1"/>
  </protectedRanges>
  <autoFilter ref="A7:P77"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62"/>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2" width="14.7109375" style="64" bestFit="1" customWidth="1"/>
    <col min="13" max="13" width="14.42578125" style="64" bestFit="1" customWidth="1"/>
    <col min="14" max="16" width="15.85546875" style="64" bestFit="1" customWidth="1"/>
    <col min="17" max="17" width="14.5703125" style="64" customWidth="1"/>
    <col min="18" max="16384" width="11.42578125" style="64"/>
  </cols>
  <sheetData>
    <row r="1" spans="1:17">
      <c r="A1" s="115" t="s">
        <v>667</v>
      </c>
      <c r="B1" s="115"/>
      <c r="C1" s="115"/>
      <c r="D1" s="132"/>
      <c r="E1" s="132"/>
      <c r="F1" s="132"/>
      <c r="G1" s="141"/>
      <c r="H1" s="115"/>
      <c r="I1" s="115"/>
      <c r="J1" s="115"/>
      <c r="K1" s="115"/>
      <c r="L1" s="115"/>
      <c r="M1" s="115"/>
      <c r="N1" s="115"/>
      <c r="O1" s="114"/>
      <c r="P1" s="114"/>
      <c r="Q1" s="115"/>
    </row>
    <row r="2" spans="1:17">
      <c r="A2" s="115" t="s">
        <v>666</v>
      </c>
      <c r="B2" s="115"/>
      <c r="C2" s="115"/>
      <c r="D2" s="132"/>
      <c r="E2" s="132"/>
      <c r="F2" s="132"/>
      <c r="G2" s="141"/>
      <c r="H2" s="115"/>
      <c r="I2" s="115"/>
      <c r="J2" s="115"/>
      <c r="K2" s="115"/>
      <c r="L2" s="115"/>
      <c r="M2" s="115"/>
      <c r="N2" s="115"/>
      <c r="O2" s="114"/>
      <c r="P2" s="114"/>
      <c r="Q2" s="115"/>
    </row>
    <row r="3" spans="1:17">
      <c r="A3" s="115" t="str">
        <f>+'CUT MN'!A3</f>
        <v>CORRESPONDIENTE AL PERIODO DE ENERO A ABRIL DE 2024</v>
      </c>
      <c r="B3" s="115"/>
      <c r="C3" s="115"/>
      <c r="D3" s="132"/>
      <c r="E3" s="132"/>
      <c r="F3" s="132"/>
      <c r="G3" s="141"/>
      <c r="H3" s="115"/>
      <c r="I3" s="115"/>
      <c r="J3" s="115"/>
      <c r="K3" s="115"/>
      <c r="L3" s="115"/>
      <c r="M3" s="115"/>
      <c r="N3" s="115"/>
      <c r="O3" s="114"/>
      <c r="P3" s="114"/>
      <c r="Q3" s="115"/>
    </row>
    <row r="4" spans="1:17" ht="13.5" customHeight="1">
      <c r="A4" s="65" t="str">
        <f>+'CUT MN'!A4</f>
        <v>ACTUALIZADO AL : 7 de mayo de 2024 Hrs. 15:00</v>
      </c>
      <c r="B4" s="185"/>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4" t="s">
        <v>1467</v>
      </c>
      <c r="B6" s="465"/>
      <c r="C6" s="80"/>
      <c r="D6" s="81"/>
      <c r="E6" s="80"/>
      <c r="F6" s="80"/>
      <c r="G6" s="105"/>
      <c r="H6" s="464" t="s">
        <v>1469</v>
      </c>
      <c r="I6" s="465"/>
      <c r="J6" s="464" t="s">
        <v>1470</v>
      </c>
      <c r="K6" s="465"/>
      <c r="L6" s="462" t="s">
        <v>1471</v>
      </c>
      <c r="M6" s="463"/>
      <c r="N6" s="462" t="s">
        <v>1472</v>
      </c>
      <c r="O6" s="463"/>
      <c r="P6" s="114"/>
      <c r="Q6" s="117"/>
    </row>
    <row r="7" spans="1:17" ht="38.25">
      <c r="A7" s="269" t="s">
        <v>655</v>
      </c>
      <c r="B7" s="269" t="s">
        <v>656</v>
      </c>
      <c r="C7" s="158" t="s">
        <v>662</v>
      </c>
      <c r="D7" s="348" t="s">
        <v>1466</v>
      </c>
      <c r="E7" s="83" t="s">
        <v>552</v>
      </c>
      <c r="F7" s="83" t="s">
        <v>1468</v>
      </c>
      <c r="G7" s="83" t="s">
        <v>36</v>
      </c>
      <c r="H7" s="269" t="s">
        <v>657</v>
      </c>
      <c r="I7" s="269" t="s">
        <v>660</v>
      </c>
      <c r="J7" s="269" t="s">
        <v>658</v>
      </c>
      <c r="K7" s="269" t="s">
        <v>659</v>
      </c>
      <c r="L7" s="268" t="s">
        <v>1305</v>
      </c>
      <c r="M7" s="267" t="s">
        <v>1306</v>
      </c>
      <c r="N7" s="267" t="s">
        <v>1291</v>
      </c>
      <c r="O7" s="267" t="s">
        <v>1292</v>
      </c>
      <c r="P7" s="84" t="s">
        <v>661</v>
      </c>
      <c r="Q7" s="116" t="s">
        <v>1473</v>
      </c>
    </row>
    <row r="8" spans="1:17" ht="51">
      <c r="A8" s="68">
        <v>47</v>
      </c>
      <c r="B8" s="68">
        <v>8</v>
      </c>
      <c r="C8" s="69" t="s">
        <v>45</v>
      </c>
      <c r="D8" s="108">
        <v>45295</v>
      </c>
      <c r="E8" s="68">
        <v>8</v>
      </c>
      <c r="F8" s="68" t="s">
        <v>1926</v>
      </c>
      <c r="G8" s="106" t="s">
        <v>1939</v>
      </c>
      <c r="H8" s="68"/>
      <c r="I8" s="68"/>
      <c r="J8" s="68"/>
      <c r="K8" s="68"/>
      <c r="L8" s="134">
        <v>327620.18</v>
      </c>
      <c r="M8" s="134">
        <v>0</v>
      </c>
      <c r="N8" s="134">
        <v>2247474.4347999999</v>
      </c>
      <c r="O8" s="134">
        <v>0</v>
      </c>
      <c r="P8" s="140">
        <v>2247474.4347999999</v>
      </c>
      <c r="Q8" s="68"/>
    </row>
    <row r="9" spans="1:17" ht="51">
      <c r="A9" s="68">
        <v>590</v>
      </c>
      <c r="B9" s="68">
        <v>1</v>
      </c>
      <c r="C9" s="69" t="s">
        <v>1284</v>
      </c>
      <c r="D9" s="108">
        <v>45296</v>
      </c>
      <c r="E9" s="68">
        <v>10</v>
      </c>
      <c r="F9" s="68" t="s">
        <v>1928</v>
      </c>
      <c r="G9" s="106" t="s">
        <v>1940</v>
      </c>
      <c r="H9" s="68"/>
      <c r="I9" s="68"/>
      <c r="J9" s="68"/>
      <c r="K9" s="68"/>
      <c r="L9" s="134">
        <v>5866.16</v>
      </c>
      <c r="M9" s="134">
        <v>0</v>
      </c>
      <c r="N9" s="134">
        <v>40241.857600000003</v>
      </c>
      <c r="O9" s="134">
        <v>0</v>
      </c>
      <c r="P9" s="140">
        <v>40241.857600000003</v>
      </c>
      <c r="Q9" s="68"/>
    </row>
    <row r="10" spans="1:17" ht="51">
      <c r="A10" s="68">
        <v>46</v>
      </c>
      <c r="B10" s="68">
        <v>5</v>
      </c>
      <c r="C10" s="69" t="s">
        <v>1371</v>
      </c>
      <c r="D10" s="108">
        <v>45296</v>
      </c>
      <c r="E10" s="68">
        <v>12</v>
      </c>
      <c r="F10" s="68" t="s">
        <v>1930</v>
      </c>
      <c r="G10" s="106" t="s">
        <v>1941</v>
      </c>
      <c r="H10" s="68"/>
      <c r="I10" s="68"/>
      <c r="J10" s="68"/>
      <c r="K10" s="68"/>
      <c r="L10" s="134">
        <v>100000</v>
      </c>
      <c r="M10" s="134">
        <v>0</v>
      </c>
      <c r="N10" s="134">
        <v>686000</v>
      </c>
      <c r="O10" s="134">
        <v>0</v>
      </c>
      <c r="P10" s="140">
        <v>686000</v>
      </c>
      <c r="Q10" s="68"/>
    </row>
    <row r="11" spans="1:17" ht="63.75">
      <c r="A11" s="68">
        <v>46</v>
      </c>
      <c r="B11" s="68">
        <v>5</v>
      </c>
      <c r="C11" s="69" t="s">
        <v>1371</v>
      </c>
      <c r="D11" s="108">
        <v>45302</v>
      </c>
      <c r="E11" s="68">
        <v>31</v>
      </c>
      <c r="F11" s="68" t="s">
        <v>1932</v>
      </c>
      <c r="G11" s="106" t="s">
        <v>1942</v>
      </c>
      <c r="H11" s="68"/>
      <c r="I11" s="68"/>
      <c r="J11" s="68"/>
      <c r="K11" s="68"/>
      <c r="L11" s="134">
        <v>10350.799999999999</v>
      </c>
      <c r="M11" s="134">
        <v>0</v>
      </c>
      <c r="N11" s="134">
        <v>71006.487999999998</v>
      </c>
      <c r="O11" s="134">
        <v>0</v>
      </c>
      <c r="P11" s="140">
        <v>71006.487999999998</v>
      </c>
      <c r="Q11" s="68"/>
    </row>
    <row r="12" spans="1:17" ht="63.75">
      <c r="A12" s="68">
        <v>46</v>
      </c>
      <c r="B12" s="68">
        <v>5</v>
      </c>
      <c r="C12" s="69" t="s">
        <v>1371</v>
      </c>
      <c r="D12" s="108">
        <v>45345</v>
      </c>
      <c r="E12" s="68">
        <v>445</v>
      </c>
      <c r="F12" s="68" t="s">
        <v>1932</v>
      </c>
      <c r="G12" s="106" t="s">
        <v>2518</v>
      </c>
      <c r="H12" s="68"/>
      <c r="I12" s="68"/>
      <c r="J12" s="68"/>
      <c r="K12" s="68"/>
      <c r="L12" s="134">
        <v>3458.64</v>
      </c>
      <c r="M12" s="134">
        <v>0</v>
      </c>
      <c r="N12" s="134">
        <v>23726.270400000001</v>
      </c>
      <c r="O12" s="134">
        <v>0</v>
      </c>
      <c r="P12" s="140">
        <v>23726.270400000001</v>
      </c>
      <c r="Q12" s="68"/>
    </row>
    <row r="13" spans="1:17" ht="51">
      <c r="A13" s="68">
        <v>86</v>
      </c>
      <c r="B13" s="68">
        <v>5</v>
      </c>
      <c r="C13" s="69" t="s">
        <v>50</v>
      </c>
      <c r="D13" s="108">
        <v>45356</v>
      </c>
      <c r="E13" s="68">
        <v>564</v>
      </c>
      <c r="F13" s="68" t="s">
        <v>1933</v>
      </c>
      <c r="G13" s="106" t="s">
        <v>3301</v>
      </c>
      <c r="H13" s="68"/>
      <c r="I13" s="68"/>
      <c r="J13" s="68"/>
      <c r="K13" s="68"/>
      <c r="L13" s="134">
        <v>1800000</v>
      </c>
      <c r="M13" s="134">
        <v>0</v>
      </c>
      <c r="N13" s="134">
        <v>12348000</v>
      </c>
      <c r="O13" s="134">
        <v>0</v>
      </c>
      <c r="P13" s="140">
        <v>12348000</v>
      </c>
      <c r="Q13" s="68"/>
    </row>
    <row r="14" spans="1:17" ht="51">
      <c r="A14" s="68">
        <v>206</v>
      </c>
      <c r="B14" s="68">
        <v>4</v>
      </c>
      <c r="C14" s="69" t="s">
        <v>87</v>
      </c>
      <c r="D14" s="108">
        <v>45362</v>
      </c>
      <c r="E14" s="68">
        <v>637</v>
      </c>
      <c r="F14" s="68" t="s">
        <v>3286</v>
      </c>
      <c r="G14" s="106" t="s">
        <v>3303</v>
      </c>
      <c r="H14" s="68"/>
      <c r="I14" s="68"/>
      <c r="J14" s="68"/>
      <c r="K14" s="68"/>
      <c r="L14" s="134">
        <v>6000000</v>
      </c>
      <c r="M14" s="134">
        <v>0</v>
      </c>
      <c r="N14" s="134">
        <v>41160000</v>
      </c>
      <c r="O14" s="134">
        <v>0</v>
      </c>
      <c r="P14" s="140">
        <v>41160000</v>
      </c>
      <c r="Q14" s="68"/>
    </row>
    <row r="15" spans="1:17" ht="63.75">
      <c r="A15" s="68">
        <v>46</v>
      </c>
      <c r="B15" s="68">
        <v>5</v>
      </c>
      <c r="C15" s="69" t="s">
        <v>1371</v>
      </c>
      <c r="D15" s="108">
        <v>45362</v>
      </c>
      <c r="E15" s="68">
        <v>630</v>
      </c>
      <c r="F15" s="68" t="s">
        <v>1930</v>
      </c>
      <c r="G15" s="106" t="s">
        <v>3302</v>
      </c>
      <c r="H15" s="68"/>
      <c r="I15" s="68"/>
      <c r="J15" s="68"/>
      <c r="K15" s="68"/>
      <c r="L15" s="134">
        <v>84360</v>
      </c>
      <c r="M15" s="134">
        <v>0</v>
      </c>
      <c r="N15" s="134">
        <v>578709.6</v>
      </c>
      <c r="O15" s="134">
        <v>0</v>
      </c>
      <c r="P15" s="140">
        <v>578709.6</v>
      </c>
      <c r="Q15" s="68"/>
    </row>
    <row r="16" spans="1:17" ht="51">
      <c r="A16" s="68">
        <v>206</v>
      </c>
      <c r="B16" s="68">
        <v>4</v>
      </c>
      <c r="C16" s="69" t="s">
        <v>87</v>
      </c>
      <c r="D16" s="108">
        <v>45369</v>
      </c>
      <c r="E16" s="68">
        <v>799</v>
      </c>
      <c r="F16" s="68" t="s">
        <v>3292</v>
      </c>
      <c r="G16" s="106" t="s">
        <v>3304</v>
      </c>
      <c r="H16" s="68"/>
      <c r="I16" s="68"/>
      <c r="J16" s="68"/>
      <c r="K16" s="68"/>
      <c r="L16" s="134">
        <v>8000000</v>
      </c>
      <c r="M16" s="134">
        <v>0</v>
      </c>
      <c r="N16" s="134">
        <v>54880000</v>
      </c>
      <c r="O16" s="134">
        <v>0</v>
      </c>
      <c r="P16" s="140">
        <v>54880000</v>
      </c>
      <c r="Q16" s="68"/>
    </row>
    <row r="17" spans="1:17" ht="51">
      <c r="A17" s="68">
        <v>86</v>
      </c>
      <c r="B17" s="68">
        <v>1</v>
      </c>
      <c r="C17" s="69" t="s">
        <v>50</v>
      </c>
      <c r="D17" s="108">
        <v>45378</v>
      </c>
      <c r="E17" s="68">
        <v>1022</v>
      </c>
      <c r="F17" s="68" t="s">
        <v>3305</v>
      </c>
      <c r="G17" s="106" t="s">
        <v>3306</v>
      </c>
      <c r="H17" s="68"/>
      <c r="I17" s="68"/>
      <c r="J17" s="68"/>
      <c r="K17" s="68"/>
      <c r="L17" s="134">
        <v>116880.47</v>
      </c>
      <c r="M17" s="134">
        <v>0</v>
      </c>
      <c r="N17" s="134">
        <v>801800.0242000001</v>
      </c>
      <c r="O17" s="134">
        <v>0</v>
      </c>
      <c r="P17" s="140">
        <v>801800.0242000001</v>
      </c>
      <c r="Q17" s="68"/>
    </row>
    <row r="18" spans="1:17" ht="63.75">
      <c r="A18" s="68">
        <v>41</v>
      </c>
      <c r="B18" s="68">
        <v>12</v>
      </c>
      <c r="C18" s="69" t="s">
        <v>44</v>
      </c>
      <c r="D18" s="108">
        <v>45378</v>
      </c>
      <c r="E18" s="68">
        <v>1026</v>
      </c>
      <c r="F18" s="68" t="s">
        <v>3296</v>
      </c>
      <c r="G18" s="106" t="s">
        <v>3307</v>
      </c>
      <c r="H18" s="68"/>
      <c r="I18" s="68"/>
      <c r="J18" s="68"/>
      <c r="K18" s="68"/>
      <c r="L18" s="134">
        <v>110707.58</v>
      </c>
      <c r="M18" s="134">
        <v>0</v>
      </c>
      <c r="N18" s="134">
        <v>759453.99880000006</v>
      </c>
      <c r="O18" s="134">
        <v>0</v>
      </c>
      <c r="P18" s="140">
        <v>759453.99880000006</v>
      </c>
      <c r="Q18" s="68"/>
    </row>
    <row r="19" spans="1:17" ht="51">
      <c r="A19" s="68">
        <v>291</v>
      </c>
      <c r="B19" s="68">
        <v>8</v>
      </c>
      <c r="C19" s="69" t="s">
        <v>119</v>
      </c>
      <c r="D19" s="108">
        <v>45385</v>
      </c>
      <c r="E19" s="68">
        <v>1214</v>
      </c>
      <c r="F19" s="68" t="s">
        <v>2502</v>
      </c>
      <c r="G19" s="106" t="s">
        <v>5491</v>
      </c>
      <c r="H19" s="68"/>
      <c r="I19" s="68"/>
      <c r="J19" s="68"/>
      <c r="K19" s="68"/>
      <c r="L19" s="134">
        <v>1632069.97</v>
      </c>
      <c r="M19" s="134">
        <v>0</v>
      </c>
      <c r="N19" s="134">
        <v>11195999.994200001</v>
      </c>
      <c r="O19" s="134">
        <v>0</v>
      </c>
      <c r="P19" s="140">
        <v>11195999.994200001</v>
      </c>
      <c r="Q19" s="68"/>
    </row>
    <row r="20" spans="1:17" ht="51">
      <c r="A20" s="68">
        <v>291</v>
      </c>
      <c r="B20" s="68">
        <v>1</v>
      </c>
      <c r="C20" s="69" t="s">
        <v>119</v>
      </c>
      <c r="D20" s="108">
        <v>45385</v>
      </c>
      <c r="E20" s="68">
        <v>1215</v>
      </c>
      <c r="F20" s="68" t="s">
        <v>2516</v>
      </c>
      <c r="G20" s="106" t="s">
        <v>5492</v>
      </c>
      <c r="H20" s="68"/>
      <c r="I20" s="68"/>
      <c r="J20" s="68"/>
      <c r="K20" s="68"/>
      <c r="L20" s="134">
        <v>1300000</v>
      </c>
      <c r="M20" s="134">
        <v>0</v>
      </c>
      <c r="N20" s="134">
        <v>8918000</v>
      </c>
      <c r="O20" s="134">
        <v>0</v>
      </c>
      <c r="P20" s="140">
        <v>8918000</v>
      </c>
      <c r="Q20" s="68"/>
    </row>
    <row r="21" spans="1:17" ht="51">
      <c r="A21" s="68">
        <v>291</v>
      </c>
      <c r="B21" s="68">
        <v>1</v>
      </c>
      <c r="C21" s="69" t="s">
        <v>119</v>
      </c>
      <c r="D21" s="108">
        <v>45385</v>
      </c>
      <c r="E21" s="68">
        <v>1216</v>
      </c>
      <c r="F21" s="68" t="s">
        <v>2517</v>
      </c>
      <c r="G21" s="106" t="s">
        <v>5493</v>
      </c>
      <c r="H21" s="68"/>
      <c r="I21" s="68"/>
      <c r="J21" s="68"/>
      <c r="K21" s="68"/>
      <c r="L21" s="134">
        <v>1219790</v>
      </c>
      <c r="M21" s="134">
        <v>0</v>
      </c>
      <c r="N21" s="134">
        <v>8367759.4000000004</v>
      </c>
      <c r="O21" s="134">
        <v>0</v>
      </c>
      <c r="P21" s="140">
        <v>8367759.4000000004</v>
      </c>
      <c r="Q21" s="68"/>
    </row>
    <row r="22" spans="1:17" ht="51">
      <c r="A22" s="68">
        <v>291</v>
      </c>
      <c r="B22" s="68">
        <v>1</v>
      </c>
      <c r="C22" s="69" t="s">
        <v>119</v>
      </c>
      <c r="D22" s="108">
        <v>45385</v>
      </c>
      <c r="E22" s="68">
        <v>1220</v>
      </c>
      <c r="F22" s="68" t="s">
        <v>5494</v>
      </c>
      <c r="G22" s="106" t="s">
        <v>5495</v>
      </c>
      <c r="H22" s="68"/>
      <c r="I22" s="68"/>
      <c r="J22" s="68"/>
      <c r="K22" s="68"/>
      <c r="L22" s="134">
        <v>15158731</v>
      </c>
      <c r="M22" s="134">
        <v>0</v>
      </c>
      <c r="N22" s="134">
        <v>103988894.66000001</v>
      </c>
      <c r="O22" s="134">
        <v>0</v>
      </c>
      <c r="P22" s="140">
        <v>103988894.66000001</v>
      </c>
      <c r="Q22" s="68"/>
    </row>
    <row r="23" spans="1:17" ht="51">
      <c r="A23" s="68">
        <v>291</v>
      </c>
      <c r="B23" s="68">
        <v>3</v>
      </c>
      <c r="C23" s="69" t="s">
        <v>119</v>
      </c>
      <c r="D23" s="108">
        <v>45385</v>
      </c>
      <c r="E23" s="68">
        <v>1221</v>
      </c>
      <c r="F23" s="68" t="s">
        <v>5496</v>
      </c>
      <c r="G23" s="106" t="s">
        <v>5497</v>
      </c>
      <c r="H23" s="68"/>
      <c r="I23" s="68"/>
      <c r="J23" s="68"/>
      <c r="K23" s="68"/>
      <c r="L23" s="134">
        <v>4800000</v>
      </c>
      <c r="M23" s="134">
        <v>0</v>
      </c>
      <c r="N23" s="134">
        <v>32928000</v>
      </c>
      <c r="O23" s="134">
        <v>0</v>
      </c>
      <c r="P23" s="140">
        <v>32928000</v>
      </c>
      <c r="Q23" s="68"/>
    </row>
    <row r="24" spans="1:17" ht="63.75">
      <c r="A24" s="68">
        <v>46</v>
      </c>
      <c r="B24" s="68">
        <v>5</v>
      </c>
      <c r="C24" s="69" t="s">
        <v>1371</v>
      </c>
      <c r="D24" s="108">
        <v>45393</v>
      </c>
      <c r="E24" s="68">
        <v>1533</v>
      </c>
      <c r="F24" s="68" t="s">
        <v>5461</v>
      </c>
      <c r="G24" s="106" t="s">
        <v>5498</v>
      </c>
      <c r="H24" s="68"/>
      <c r="I24" s="68"/>
      <c r="J24" s="68"/>
      <c r="K24" s="68"/>
      <c r="L24" s="134">
        <v>160000</v>
      </c>
      <c r="M24" s="134">
        <v>0</v>
      </c>
      <c r="N24" s="134">
        <v>1097600</v>
      </c>
      <c r="O24" s="134">
        <v>0</v>
      </c>
      <c r="P24" s="140">
        <v>1097600</v>
      </c>
      <c r="Q24" s="68"/>
    </row>
    <row r="25" spans="1:17" ht="63.75">
      <c r="A25" s="68">
        <v>117</v>
      </c>
      <c r="B25" s="68">
        <v>1</v>
      </c>
      <c r="C25" s="69" t="s">
        <v>54</v>
      </c>
      <c r="D25" s="108">
        <v>45394</v>
      </c>
      <c r="E25" s="68">
        <v>1535</v>
      </c>
      <c r="F25" s="68" t="s">
        <v>1934</v>
      </c>
      <c r="G25" s="106" t="s">
        <v>5499</v>
      </c>
      <c r="H25" s="68"/>
      <c r="I25" s="68"/>
      <c r="J25" s="68"/>
      <c r="K25" s="68"/>
      <c r="L25" s="134">
        <v>88962.16</v>
      </c>
      <c r="M25" s="134">
        <v>0</v>
      </c>
      <c r="N25" s="134">
        <v>610280.41760000004</v>
      </c>
      <c r="O25" s="134">
        <v>0</v>
      </c>
      <c r="P25" s="140">
        <v>610280.41760000004</v>
      </c>
      <c r="Q25" s="68"/>
    </row>
    <row r="26" spans="1:17" ht="51">
      <c r="A26" s="68">
        <v>291</v>
      </c>
      <c r="B26" s="68">
        <v>1</v>
      </c>
      <c r="C26" s="69" t="s">
        <v>119</v>
      </c>
      <c r="D26" s="108">
        <v>45394</v>
      </c>
      <c r="E26" s="68">
        <v>1537</v>
      </c>
      <c r="F26" s="68" t="s">
        <v>5500</v>
      </c>
      <c r="G26" s="106" t="s">
        <v>5501</v>
      </c>
      <c r="H26" s="68"/>
      <c r="I26" s="68"/>
      <c r="J26" s="68"/>
      <c r="K26" s="68"/>
      <c r="L26" s="134">
        <v>260000</v>
      </c>
      <c r="M26" s="134">
        <v>0</v>
      </c>
      <c r="N26" s="134">
        <v>1783600</v>
      </c>
      <c r="O26" s="134">
        <v>0</v>
      </c>
      <c r="P26" s="140">
        <v>1783600</v>
      </c>
      <c r="Q26" s="68"/>
    </row>
    <row r="27" spans="1:17" ht="51">
      <c r="A27" s="68">
        <v>291</v>
      </c>
      <c r="B27" s="68">
        <v>8</v>
      </c>
      <c r="C27" s="69" t="s">
        <v>119</v>
      </c>
      <c r="D27" s="108">
        <v>45394</v>
      </c>
      <c r="E27" s="68">
        <v>1539</v>
      </c>
      <c r="F27" s="68" t="s">
        <v>2502</v>
      </c>
      <c r="G27" s="106" t="s">
        <v>5502</v>
      </c>
      <c r="H27" s="68"/>
      <c r="I27" s="68"/>
      <c r="J27" s="68"/>
      <c r="K27" s="68"/>
      <c r="L27" s="134">
        <v>1151824.8799999999</v>
      </c>
      <c r="M27" s="134">
        <v>0</v>
      </c>
      <c r="N27" s="134">
        <v>7901518.6767999995</v>
      </c>
      <c r="O27" s="134">
        <v>0</v>
      </c>
      <c r="P27" s="140">
        <v>7901518.6767999995</v>
      </c>
      <c r="Q27" s="68"/>
    </row>
    <row r="28" spans="1:17" ht="51">
      <c r="A28" s="68">
        <v>86</v>
      </c>
      <c r="B28" s="68">
        <v>1</v>
      </c>
      <c r="C28" s="69" t="s">
        <v>50</v>
      </c>
      <c r="D28" s="108">
        <v>45400</v>
      </c>
      <c r="E28" s="68">
        <v>1679</v>
      </c>
      <c r="F28" s="68" t="s">
        <v>5503</v>
      </c>
      <c r="G28" s="106" t="s">
        <v>5504</v>
      </c>
      <c r="H28" s="68"/>
      <c r="I28" s="68"/>
      <c r="J28" s="68"/>
      <c r="K28" s="68"/>
      <c r="L28" s="134">
        <v>122349.35</v>
      </c>
      <c r="M28" s="134">
        <v>0</v>
      </c>
      <c r="N28" s="134">
        <v>839316.54100000008</v>
      </c>
      <c r="O28" s="134">
        <v>0</v>
      </c>
      <c r="P28" s="140">
        <v>839316.54100000008</v>
      </c>
      <c r="Q28" s="68"/>
    </row>
    <row r="29" spans="1:17" ht="51">
      <c r="A29" s="68">
        <v>86</v>
      </c>
      <c r="B29" s="68">
        <v>1</v>
      </c>
      <c r="C29" s="69" t="s">
        <v>50</v>
      </c>
      <c r="D29" s="108">
        <v>45400</v>
      </c>
      <c r="E29" s="68">
        <v>1681</v>
      </c>
      <c r="F29" s="68" t="s">
        <v>5505</v>
      </c>
      <c r="G29" s="106" t="s">
        <v>5506</v>
      </c>
      <c r="H29" s="68"/>
      <c r="I29" s="68"/>
      <c r="J29" s="68"/>
      <c r="K29" s="68"/>
      <c r="L29" s="134">
        <v>14400</v>
      </c>
      <c r="M29" s="134">
        <v>0</v>
      </c>
      <c r="N29" s="134">
        <v>98784</v>
      </c>
      <c r="O29" s="134">
        <v>0</v>
      </c>
      <c r="P29" s="140">
        <v>98784</v>
      </c>
      <c r="Q29" s="68"/>
    </row>
    <row r="30" spans="1:17" ht="51">
      <c r="A30" s="68">
        <v>86</v>
      </c>
      <c r="B30" s="68">
        <v>1</v>
      </c>
      <c r="C30" s="69" t="s">
        <v>50</v>
      </c>
      <c r="D30" s="108">
        <v>45400</v>
      </c>
      <c r="E30" s="68">
        <v>1683</v>
      </c>
      <c r="F30" s="68" t="s">
        <v>5503</v>
      </c>
      <c r="G30" s="106" t="s">
        <v>5507</v>
      </c>
      <c r="H30" s="68"/>
      <c r="I30" s="68"/>
      <c r="J30" s="68"/>
      <c r="K30" s="68"/>
      <c r="L30" s="134">
        <v>462240.09</v>
      </c>
      <c r="M30" s="134">
        <v>0</v>
      </c>
      <c r="N30" s="134">
        <v>3170967.0174000002</v>
      </c>
      <c r="O30" s="134">
        <v>0</v>
      </c>
      <c r="P30" s="140">
        <v>3170967.0174000002</v>
      </c>
      <c r="Q30" s="68"/>
    </row>
    <row r="31" spans="1:17" ht="51">
      <c r="A31" s="68" t="s">
        <v>541</v>
      </c>
      <c r="B31" s="68">
        <v>2</v>
      </c>
      <c r="C31" s="69" t="s">
        <v>590</v>
      </c>
      <c r="D31" s="108">
        <v>45400</v>
      </c>
      <c r="E31" s="68">
        <v>1679</v>
      </c>
      <c r="F31" s="68" t="s">
        <v>1924</v>
      </c>
      <c r="G31" s="106" t="s">
        <v>5504</v>
      </c>
      <c r="H31" s="68"/>
      <c r="I31" s="68"/>
      <c r="J31" s="68"/>
      <c r="K31" s="68"/>
      <c r="L31" s="134">
        <v>0</v>
      </c>
      <c r="M31" s="134">
        <v>122349.35</v>
      </c>
      <c r="N31" s="134">
        <v>0</v>
      </c>
      <c r="O31" s="134">
        <v>839316.54100000008</v>
      </c>
      <c r="P31" s="140">
        <v>839316.54100000008</v>
      </c>
      <c r="Q31" s="68"/>
    </row>
    <row r="32" spans="1:17" ht="51">
      <c r="A32" s="68" t="s">
        <v>541</v>
      </c>
      <c r="B32" s="68">
        <v>2</v>
      </c>
      <c r="C32" s="69" t="s">
        <v>590</v>
      </c>
      <c r="D32" s="108">
        <v>45400</v>
      </c>
      <c r="E32" s="68">
        <v>1681</v>
      </c>
      <c r="F32" s="68" t="s">
        <v>1924</v>
      </c>
      <c r="G32" s="106" t="s">
        <v>5506</v>
      </c>
      <c r="H32" s="68"/>
      <c r="I32" s="68"/>
      <c r="J32" s="68"/>
      <c r="K32" s="68"/>
      <c r="L32" s="134">
        <v>0</v>
      </c>
      <c r="M32" s="134">
        <v>14400</v>
      </c>
      <c r="N32" s="134">
        <v>0</v>
      </c>
      <c r="O32" s="134">
        <v>98784</v>
      </c>
      <c r="P32" s="140">
        <v>98784</v>
      </c>
      <c r="Q32" s="68"/>
    </row>
    <row r="33" spans="1:17" ht="51">
      <c r="A33" s="68" t="s">
        <v>541</v>
      </c>
      <c r="B33" s="68">
        <v>2</v>
      </c>
      <c r="C33" s="69" t="s">
        <v>590</v>
      </c>
      <c r="D33" s="108">
        <v>45400</v>
      </c>
      <c r="E33" s="68">
        <v>1683</v>
      </c>
      <c r="F33" s="68" t="s">
        <v>1924</v>
      </c>
      <c r="G33" s="106" t="s">
        <v>5507</v>
      </c>
      <c r="H33" s="68"/>
      <c r="I33" s="68"/>
      <c r="J33" s="68"/>
      <c r="K33" s="68"/>
      <c r="L33" s="134">
        <v>0</v>
      </c>
      <c r="M33" s="134">
        <v>462240.09</v>
      </c>
      <c r="N33" s="134">
        <v>0</v>
      </c>
      <c r="O33" s="134">
        <v>3170967.0174000002</v>
      </c>
      <c r="P33" s="140">
        <v>3170967.0174000002</v>
      </c>
      <c r="Q33" s="68"/>
    </row>
    <row r="34" spans="1:17" ht="51">
      <c r="A34" s="68">
        <v>291</v>
      </c>
      <c r="B34" s="68">
        <v>3</v>
      </c>
      <c r="C34" s="69" t="s">
        <v>119</v>
      </c>
      <c r="D34" s="108">
        <v>45401</v>
      </c>
      <c r="E34" s="68">
        <v>1686</v>
      </c>
      <c r="F34" s="68" t="s">
        <v>5508</v>
      </c>
      <c r="G34" s="106" t="s">
        <v>5509</v>
      </c>
      <c r="H34" s="68"/>
      <c r="I34" s="68"/>
      <c r="J34" s="68"/>
      <c r="K34" s="68"/>
      <c r="L34" s="134">
        <v>2500000</v>
      </c>
      <c r="M34" s="134">
        <v>0</v>
      </c>
      <c r="N34" s="134">
        <v>17150000</v>
      </c>
      <c r="O34" s="134">
        <v>0</v>
      </c>
      <c r="P34" s="140">
        <v>17150000</v>
      </c>
      <c r="Q34" s="68"/>
    </row>
    <row r="35" spans="1:17" ht="51">
      <c r="A35" s="68" t="s">
        <v>541</v>
      </c>
      <c r="B35" s="68">
        <v>2</v>
      </c>
      <c r="C35" s="69" t="s">
        <v>590</v>
      </c>
      <c r="D35" s="108">
        <v>45401</v>
      </c>
      <c r="E35" s="68">
        <v>1686</v>
      </c>
      <c r="F35" s="68" t="s">
        <v>1924</v>
      </c>
      <c r="G35" s="106" t="s">
        <v>5509</v>
      </c>
      <c r="H35" s="68"/>
      <c r="I35" s="68"/>
      <c r="J35" s="68"/>
      <c r="K35" s="68"/>
      <c r="L35" s="134">
        <v>0</v>
      </c>
      <c r="M35" s="134">
        <v>2500000</v>
      </c>
      <c r="N35" s="134">
        <v>0</v>
      </c>
      <c r="O35" s="134">
        <v>17150000</v>
      </c>
      <c r="P35" s="140">
        <v>17150000</v>
      </c>
      <c r="Q35" s="68"/>
    </row>
    <row r="36" spans="1:17" ht="51">
      <c r="A36" s="68">
        <v>47</v>
      </c>
      <c r="B36" s="68">
        <v>29</v>
      </c>
      <c r="C36" s="69" t="s">
        <v>45</v>
      </c>
      <c r="D36" s="108">
        <v>45401</v>
      </c>
      <c r="E36" s="68">
        <v>1688</v>
      </c>
      <c r="F36" s="68" t="s">
        <v>5481</v>
      </c>
      <c r="G36" s="106" t="s">
        <v>5510</v>
      </c>
      <c r="H36" s="68"/>
      <c r="I36" s="68"/>
      <c r="J36" s="68"/>
      <c r="K36" s="68"/>
      <c r="L36" s="134">
        <v>467870.36</v>
      </c>
      <c r="M36" s="134">
        <v>0</v>
      </c>
      <c r="N36" s="134">
        <v>3209590.6696000001</v>
      </c>
      <c r="O36" s="134">
        <v>0</v>
      </c>
      <c r="P36" s="140">
        <v>3209590.6696000001</v>
      </c>
      <c r="Q36" s="68"/>
    </row>
    <row r="37" spans="1:17" ht="51">
      <c r="A37" s="68" t="s">
        <v>541</v>
      </c>
      <c r="B37" s="68">
        <v>2</v>
      </c>
      <c r="C37" s="69" t="s">
        <v>590</v>
      </c>
      <c r="D37" s="108">
        <v>45401</v>
      </c>
      <c r="E37" s="68">
        <v>1688</v>
      </c>
      <c r="F37" s="68" t="s">
        <v>1924</v>
      </c>
      <c r="G37" s="106" t="s">
        <v>5510</v>
      </c>
      <c r="H37" s="68"/>
      <c r="I37" s="68"/>
      <c r="J37" s="68"/>
      <c r="K37" s="68"/>
      <c r="L37" s="134">
        <v>0</v>
      </c>
      <c r="M37" s="134">
        <v>467870.36</v>
      </c>
      <c r="N37" s="134">
        <v>0</v>
      </c>
      <c r="O37" s="134">
        <v>3209590.6696000001</v>
      </c>
      <c r="P37" s="140">
        <v>3209590.6696000001</v>
      </c>
      <c r="Q37" s="68"/>
    </row>
    <row r="38" spans="1:17" ht="51">
      <c r="A38" s="68">
        <v>291</v>
      </c>
      <c r="B38" s="68">
        <v>8</v>
      </c>
      <c r="C38" s="69" t="s">
        <v>119</v>
      </c>
      <c r="D38" s="108">
        <v>45407</v>
      </c>
      <c r="E38" s="68">
        <v>1828</v>
      </c>
      <c r="F38" s="68" t="s">
        <v>2502</v>
      </c>
      <c r="G38" s="106" t="s">
        <v>5511</v>
      </c>
      <c r="H38" s="68"/>
      <c r="I38" s="68"/>
      <c r="J38" s="68"/>
      <c r="K38" s="68"/>
      <c r="L38" s="134">
        <v>927438.09</v>
      </c>
      <c r="M38" s="134">
        <v>0</v>
      </c>
      <c r="N38" s="134">
        <v>6362225.2974000005</v>
      </c>
      <c r="O38" s="134">
        <v>0</v>
      </c>
      <c r="P38" s="140">
        <v>6362225.2974000005</v>
      </c>
      <c r="Q38" s="68"/>
    </row>
    <row r="39" spans="1:17" ht="51">
      <c r="A39" s="68" t="s">
        <v>541</v>
      </c>
      <c r="B39" s="68">
        <v>2</v>
      </c>
      <c r="C39" s="69" t="s">
        <v>590</v>
      </c>
      <c r="D39" s="108">
        <v>45407</v>
      </c>
      <c r="E39" s="68">
        <v>1828</v>
      </c>
      <c r="F39" s="68" t="s">
        <v>1924</v>
      </c>
      <c r="G39" s="106" t="s">
        <v>5511</v>
      </c>
      <c r="H39" s="68"/>
      <c r="I39" s="68"/>
      <c r="J39" s="68"/>
      <c r="K39" s="68"/>
      <c r="L39" s="134">
        <v>0</v>
      </c>
      <c r="M39" s="134">
        <v>927438.09</v>
      </c>
      <c r="N39" s="134">
        <v>0</v>
      </c>
      <c r="O39" s="134">
        <v>6362225.2974000005</v>
      </c>
      <c r="P39" s="140">
        <v>6362225.2974000005</v>
      </c>
      <c r="Q39" s="68"/>
    </row>
    <row r="40" spans="1:17" ht="51">
      <c r="A40" s="68">
        <v>47</v>
      </c>
      <c r="B40" s="68">
        <v>8</v>
      </c>
      <c r="C40" s="69" t="s">
        <v>45</v>
      </c>
      <c r="D40" s="108">
        <v>45407</v>
      </c>
      <c r="E40" s="68">
        <v>1831</v>
      </c>
      <c r="F40" s="68" t="s">
        <v>1926</v>
      </c>
      <c r="G40" s="106" t="s">
        <v>5512</v>
      </c>
      <c r="H40" s="68"/>
      <c r="I40" s="68"/>
      <c r="J40" s="68"/>
      <c r="K40" s="68"/>
      <c r="L40" s="134">
        <v>15032.31</v>
      </c>
      <c r="M40" s="134">
        <v>0</v>
      </c>
      <c r="N40" s="134">
        <v>103121.64660000001</v>
      </c>
      <c r="O40" s="134">
        <v>0</v>
      </c>
      <c r="P40" s="140">
        <v>103121.64660000001</v>
      </c>
      <c r="Q40" s="68"/>
    </row>
    <row r="41" spans="1:17" ht="51">
      <c r="A41" s="68" t="s">
        <v>541</v>
      </c>
      <c r="B41" s="68">
        <v>2</v>
      </c>
      <c r="C41" s="69" t="s">
        <v>590</v>
      </c>
      <c r="D41" s="108">
        <v>45407</v>
      </c>
      <c r="E41" s="68">
        <v>1831</v>
      </c>
      <c r="F41" s="68" t="s">
        <v>1924</v>
      </c>
      <c r="G41" s="106" t="s">
        <v>5512</v>
      </c>
      <c r="H41" s="68"/>
      <c r="I41" s="68"/>
      <c r="J41" s="68"/>
      <c r="K41" s="68"/>
      <c r="L41" s="134">
        <v>0</v>
      </c>
      <c r="M41" s="134">
        <v>15032.31</v>
      </c>
      <c r="N41" s="134">
        <v>0</v>
      </c>
      <c r="O41" s="134">
        <v>103121.64660000001</v>
      </c>
      <c r="P41" s="140">
        <v>103121.64660000001</v>
      </c>
      <c r="Q41" s="68"/>
    </row>
    <row r="42" spans="1:17" ht="51">
      <c r="A42" s="68">
        <v>514</v>
      </c>
      <c r="B42" s="68">
        <v>1</v>
      </c>
      <c r="C42" s="69" t="s">
        <v>161</v>
      </c>
      <c r="D42" s="108">
        <v>45411</v>
      </c>
      <c r="E42" s="68">
        <v>2108</v>
      </c>
      <c r="F42" s="68" t="s">
        <v>5513</v>
      </c>
      <c r="G42" s="106" t="s">
        <v>5514</v>
      </c>
      <c r="H42" s="68"/>
      <c r="I42" s="68"/>
      <c r="J42" s="68"/>
      <c r="K42" s="68"/>
      <c r="L42" s="134">
        <v>760000</v>
      </c>
      <c r="M42" s="134">
        <v>0</v>
      </c>
      <c r="N42" s="134">
        <v>5213600</v>
      </c>
      <c r="O42" s="134">
        <v>0</v>
      </c>
      <c r="P42" s="140">
        <v>5213600</v>
      </c>
      <c r="Q42" s="68"/>
    </row>
    <row r="43" spans="1:17" ht="51">
      <c r="A43" s="68" t="s">
        <v>541</v>
      </c>
      <c r="B43" s="68">
        <v>2</v>
      </c>
      <c r="C43" s="69" t="s">
        <v>590</v>
      </c>
      <c r="D43" s="108">
        <v>45411</v>
      </c>
      <c r="E43" s="68">
        <v>2108</v>
      </c>
      <c r="F43" s="68" t="s">
        <v>1924</v>
      </c>
      <c r="G43" s="106" t="s">
        <v>5514</v>
      </c>
      <c r="H43" s="68"/>
      <c r="I43" s="68"/>
      <c r="J43" s="68"/>
      <c r="K43" s="68"/>
      <c r="L43" s="134">
        <v>0</v>
      </c>
      <c r="M43" s="134">
        <v>760000</v>
      </c>
      <c r="N43" s="134">
        <v>0</v>
      </c>
      <c r="O43" s="134">
        <v>5213600</v>
      </c>
      <c r="P43" s="140">
        <v>5213600</v>
      </c>
      <c r="Q43" s="68"/>
    </row>
    <row r="44" spans="1:17">
      <c r="A44" s="66"/>
      <c r="B44" s="66"/>
      <c r="C44" s="104"/>
      <c r="D44" s="123"/>
      <c r="H44" s="66"/>
      <c r="I44" s="66"/>
      <c r="J44" s="66"/>
      <c r="K44" s="66"/>
      <c r="L44" s="303"/>
      <c r="M44" s="303"/>
      <c r="N44" s="303"/>
      <c r="O44" s="303"/>
      <c r="P44" s="304"/>
      <c r="Q44" s="66"/>
    </row>
    <row r="45" spans="1:17">
      <c r="A45" s="91"/>
      <c r="B45" s="91"/>
      <c r="C45" s="91"/>
      <c r="D45" s="181"/>
      <c r="E45" s="181"/>
      <c r="F45" s="181"/>
      <c r="G45" s="365" t="s">
        <v>554</v>
      </c>
      <c r="H45" s="147"/>
      <c r="I45" s="147"/>
      <c r="J45" s="147"/>
      <c r="K45" s="147"/>
      <c r="L45" s="379">
        <f>+SUBTOTAL(9,L8:L43)</f>
        <v>47599952.040000007</v>
      </c>
      <c r="M45" s="379">
        <f>+SUBTOTAL(9,M8:M43)</f>
        <v>5269330.1999999993</v>
      </c>
      <c r="N45" s="379">
        <f>+SUBTOTAL(9,N8:N43)</f>
        <v>326535670.99440002</v>
      </c>
      <c r="O45" s="379">
        <f>+SUBTOTAL(9,O8:O43)</f>
        <v>36147605.172000006</v>
      </c>
      <c r="P45" s="379">
        <f>+SUBTOTAL(9,P8:P43)</f>
        <v>362683276.16640007</v>
      </c>
      <c r="Q45" s="364"/>
    </row>
    <row r="46" spans="1:17">
      <c r="A46" s="92"/>
      <c r="B46" s="92"/>
      <c r="C46" s="92"/>
      <c r="D46" s="182"/>
      <c r="E46" s="182"/>
      <c r="F46" s="182"/>
      <c r="G46" s="143"/>
      <c r="H46" s="90"/>
      <c r="I46" s="90"/>
      <c r="J46" s="90"/>
      <c r="K46" s="90"/>
      <c r="L46" s="90"/>
      <c r="M46" s="90"/>
      <c r="Q46" s="90"/>
    </row>
    <row r="57" spans="1:1">
      <c r="A57" s="362" t="s">
        <v>1474</v>
      </c>
    </row>
    <row r="58" spans="1:1">
      <c r="A58" s="361" t="s">
        <v>1475</v>
      </c>
    </row>
    <row r="59" spans="1:1">
      <c r="A59" s="361" t="s">
        <v>1476</v>
      </c>
    </row>
    <row r="60" spans="1:1">
      <c r="A60" s="361"/>
    </row>
    <row r="61" spans="1:1">
      <c r="A61" s="361" t="s">
        <v>1477</v>
      </c>
    </row>
    <row r="62" spans="1:1">
      <c r="A62" s="361" t="s">
        <v>1478</v>
      </c>
    </row>
  </sheetData>
  <sheetProtection formatCells="0" formatColumns="0" formatRows="0" autoFilter="0"/>
  <protectedRanges>
    <protectedRange sqref="H44:K44 Q44 H8:K43 Q8:Q43"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84"/>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ABRIL DE 2024</v>
      </c>
      <c r="B3" s="125"/>
      <c r="C3" s="125"/>
      <c r="D3" s="127"/>
      <c r="E3" s="127"/>
      <c r="F3" s="127"/>
      <c r="G3" s="127"/>
      <c r="H3" s="127"/>
      <c r="I3" s="125"/>
    </row>
    <row r="4" spans="1:9" s="93" customFormat="1">
      <c r="A4" s="186" t="str">
        <f>+'CUT MN'!A4</f>
        <v>ACTUALIZADO AL : 7 de mayo de 2024 Hrs. 15:00</v>
      </c>
      <c r="B4" s="76"/>
      <c r="C4" s="77"/>
      <c r="D4" s="78"/>
      <c r="E4" s="78"/>
      <c r="F4" s="128"/>
      <c r="G4" s="129"/>
      <c r="H4" s="129"/>
      <c r="I4" s="79"/>
    </row>
    <row r="5" spans="1:9" s="93" customFormat="1">
      <c r="A5" s="94"/>
      <c r="B5" s="95"/>
      <c r="C5" s="96"/>
      <c r="D5" s="130"/>
      <c r="E5" s="130"/>
      <c r="F5" s="130"/>
      <c r="G5" s="130"/>
      <c r="H5" s="135"/>
    </row>
    <row r="6" spans="1:9" s="93" customFormat="1">
      <c r="C6" s="97"/>
      <c r="D6" s="471" t="s">
        <v>616</v>
      </c>
      <c r="E6" s="471"/>
      <c r="F6" s="471"/>
      <c r="G6" s="471"/>
      <c r="H6" s="136"/>
    </row>
    <row r="7" spans="1:9">
      <c r="A7" s="367" t="s">
        <v>655</v>
      </c>
      <c r="B7" s="368" t="s">
        <v>656</v>
      </c>
      <c r="C7" s="369" t="s">
        <v>662</v>
      </c>
      <c r="D7" s="370" t="s">
        <v>633</v>
      </c>
      <c r="E7" s="370" t="s">
        <v>634</v>
      </c>
      <c r="F7" s="370" t="s">
        <v>635</v>
      </c>
      <c r="G7" s="370" t="s">
        <v>636</v>
      </c>
      <c r="H7" s="371" t="s">
        <v>663</v>
      </c>
    </row>
    <row r="8" spans="1:9">
      <c r="A8" s="187">
        <v>20</v>
      </c>
      <c r="B8" s="187">
        <v>1</v>
      </c>
      <c r="C8" s="188" t="s">
        <v>41</v>
      </c>
      <c r="D8" s="332">
        <v>0</v>
      </c>
      <c r="E8" s="332">
        <v>0</v>
      </c>
      <c r="F8" s="332">
        <v>2900858.8100000005</v>
      </c>
      <c r="G8" s="332">
        <v>0</v>
      </c>
      <c r="H8" s="333">
        <f>+D8+E8+F8+G8</f>
        <v>2900858.8100000005</v>
      </c>
    </row>
    <row r="9" spans="1:9">
      <c r="A9" s="187">
        <v>20</v>
      </c>
      <c r="B9" s="187">
        <v>2</v>
      </c>
      <c r="C9" s="188" t="s">
        <v>41</v>
      </c>
      <c r="D9" s="332">
        <v>0</v>
      </c>
      <c r="E9" s="332">
        <v>0</v>
      </c>
      <c r="F9" s="332">
        <v>12930</v>
      </c>
      <c r="G9" s="332">
        <v>0</v>
      </c>
      <c r="H9" s="333">
        <f t="shared" ref="H9:H73" si="0">+D9+E9+F9+G9</f>
        <v>12930</v>
      </c>
    </row>
    <row r="10" spans="1:9">
      <c r="A10" s="187">
        <v>20</v>
      </c>
      <c r="B10" s="187">
        <v>3</v>
      </c>
      <c r="C10" s="188" t="s">
        <v>41</v>
      </c>
      <c r="D10" s="332">
        <v>0</v>
      </c>
      <c r="E10" s="332">
        <v>0</v>
      </c>
      <c r="F10" s="332">
        <v>543933.39999999991</v>
      </c>
      <c r="G10" s="332">
        <v>0</v>
      </c>
      <c r="H10" s="333">
        <f t="shared" si="0"/>
        <v>543933.39999999991</v>
      </c>
    </row>
    <row r="11" spans="1:9">
      <c r="A11" s="187">
        <v>20</v>
      </c>
      <c r="B11" s="187">
        <v>4</v>
      </c>
      <c r="C11" s="188" t="s">
        <v>41</v>
      </c>
      <c r="D11" s="332">
        <v>0</v>
      </c>
      <c r="E11" s="332">
        <v>0</v>
      </c>
      <c r="F11" s="332">
        <v>1094169.5699999998</v>
      </c>
      <c r="G11" s="332">
        <v>0</v>
      </c>
      <c r="H11" s="333">
        <f t="shared" si="0"/>
        <v>1094169.5699999998</v>
      </c>
    </row>
    <row r="12" spans="1:9">
      <c r="A12" s="187">
        <v>20</v>
      </c>
      <c r="B12" s="187">
        <v>5</v>
      </c>
      <c r="C12" s="188" t="s">
        <v>41</v>
      </c>
      <c r="D12" s="332">
        <v>0</v>
      </c>
      <c r="E12" s="332">
        <v>0</v>
      </c>
      <c r="F12" s="332">
        <v>12481.46</v>
      </c>
      <c r="G12" s="332">
        <v>0</v>
      </c>
      <c r="H12" s="333">
        <f t="shared" si="0"/>
        <v>12481.46</v>
      </c>
    </row>
    <row r="13" spans="1:9">
      <c r="A13" s="187">
        <v>20</v>
      </c>
      <c r="B13" s="187">
        <v>7</v>
      </c>
      <c r="C13" s="188" t="s">
        <v>41</v>
      </c>
      <c r="D13" s="332">
        <v>0</v>
      </c>
      <c r="E13" s="332">
        <v>0</v>
      </c>
      <c r="F13" s="332">
        <v>21827</v>
      </c>
      <c r="G13" s="332">
        <v>0</v>
      </c>
      <c r="H13" s="333">
        <f t="shared" si="0"/>
        <v>21827</v>
      </c>
    </row>
    <row r="14" spans="1:9">
      <c r="A14" s="187">
        <v>25</v>
      </c>
      <c r="B14" s="187">
        <v>1</v>
      </c>
      <c r="C14" s="188" t="s">
        <v>42</v>
      </c>
      <c r="D14" s="332">
        <v>0</v>
      </c>
      <c r="E14" s="332">
        <v>0</v>
      </c>
      <c r="F14" s="332">
        <v>108339.05</v>
      </c>
      <c r="G14" s="332">
        <v>0</v>
      </c>
      <c r="H14" s="333">
        <f t="shared" si="0"/>
        <v>108339.05</v>
      </c>
    </row>
    <row r="15" spans="1:9">
      <c r="A15" s="187">
        <v>41</v>
      </c>
      <c r="B15" s="187">
        <v>3</v>
      </c>
      <c r="C15" s="188" t="s">
        <v>44</v>
      </c>
      <c r="D15" s="332">
        <v>49571.8</v>
      </c>
      <c r="E15" s="332">
        <v>0</v>
      </c>
      <c r="F15" s="332">
        <v>713750.9700000002</v>
      </c>
      <c r="G15" s="332">
        <v>0</v>
      </c>
      <c r="H15" s="333">
        <f t="shared" si="0"/>
        <v>763322.77000000025</v>
      </c>
    </row>
    <row r="16" spans="1:9">
      <c r="A16" s="187">
        <v>41</v>
      </c>
      <c r="B16" s="187">
        <v>4</v>
      </c>
      <c r="C16" s="188" t="s">
        <v>44</v>
      </c>
      <c r="D16" s="332">
        <v>20766736.899999999</v>
      </c>
      <c r="E16" s="332">
        <v>0</v>
      </c>
      <c r="F16" s="332">
        <v>0</v>
      </c>
      <c r="G16" s="332">
        <v>0</v>
      </c>
      <c r="H16" s="333">
        <f t="shared" si="0"/>
        <v>20766736.899999999</v>
      </c>
    </row>
    <row r="17" spans="1:8">
      <c r="A17" s="187">
        <v>46</v>
      </c>
      <c r="B17" s="187">
        <v>2</v>
      </c>
      <c r="C17" s="188" t="s">
        <v>1371</v>
      </c>
      <c r="D17" s="332">
        <v>11051915.180000002</v>
      </c>
      <c r="E17" s="332">
        <v>0</v>
      </c>
      <c r="F17" s="332">
        <v>393737.93</v>
      </c>
      <c r="G17" s="332">
        <v>0</v>
      </c>
      <c r="H17" s="333">
        <f t="shared" si="0"/>
        <v>11445653.110000001</v>
      </c>
    </row>
    <row r="18" spans="1:8">
      <c r="A18" s="187">
        <v>47</v>
      </c>
      <c r="B18" s="187">
        <v>26</v>
      </c>
      <c r="C18" s="188" t="s">
        <v>45</v>
      </c>
      <c r="D18" s="332">
        <v>0</v>
      </c>
      <c r="E18" s="332">
        <v>0</v>
      </c>
      <c r="F18" s="332">
        <v>75593.840000000011</v>
      </c>
      <c r="G18" s="332">
        <v>0</v>
      </c>
      <c r="H18" s="333">
        <f t="shared" si="0"/>
        <v>75593.840000000011</v>
      </c>
    </row>
    <row r="19" spans="1:8">
      <c r="A19" s="187">
        <v>78</v>
      </c>
      <c r="B19" s="187">
        <v>3</v>
      </c>
      <c r="C19" s="188" t="s">
        <v>1372</v>
      </c>
      <c r="D19" s="332">
        <v>0</v>
      </c>
      <c r="E19" s="332">
        <v>0</v>
      </c>
      <c r="F19" s="332">
        <v>26356.460000000003</v>
      </c>
      <c r="G19" s="332">
        <v>0</v>
      </c>
      <c r="H19" s="333">
        <f t="shared" si="0"/>
        <v>26356.460000000003</v>
      </c>
    </row>
    <row r="20" spans="1:8">
      <c r="A20" s="187">
        <v>81</v>
      </c>
      <c r="B20" s="187">
        <v>16</v>
      </c>
      <c r="C20" s="188" t="s">
        <v>49</v>
      </c>
      <c r="D20" s="332">
        <v>0</v>
      </c>
      <c r="E20" s="332">
        <v>0</v>
      </c>
      <c r="F20" s="332">
        <v>25770</v>
      </c>
      <c r="G20" s="332">
        <v>0</v>
      </c>
      <c r="H20" s="333">
        <f t="shared" si="0"/>
        <v>25770</v>
      </c>
    </row>
    <row r="21" spans="1:8">
      <c r="A21" s="187">
        <v>81</v>
      </c>
      <c r="B21" s="187">
        <v>17</v>
      </c>
      <c r="C21" s="188" t="s">
        <v>49</v>
      </c>
      <c r="D21" s="332">
        <v>3786488.58</v>
      </c>
      <c r="E21" s="332">
        <v>0</v>
      </c>
      <c r="F21" s="332">
        <v>0</v>
      </c>
      <c r="G21" s="332">
        <v>0</v>
      </c>
      <c r="H21" s="333">
        <f t="shared" si="0"/>
        <v>3786488.58</v>
      </c>
    </row>
    <row r="22" spans="1:8">
      <c r="A22" s="187">
        <v>81</v>
      </c>
      <c r="B22" s="187">
        <v>19</v>
      </c>
      <c r="C22" s="188" t="s">
        <v>49</v>
      </c>
      <c r="D22" s="332">
        <v>0</v>
      </c>
      <c r="E22" s="332">
        <v>0</v>
      </c>
      <c r="F22" s="332">
        <v>2000</v>
      </c>
      <c r="G22" s="332">
        <v>0</v>
      </c>
      <c r="H22" s="333">
        <f t="shared" si="0"/>
        <v>2000</v>
      </c>
    </row>
    <row r="23" spans="1:8">
      <c r="A23" s="187" t="s">
        <v>541</v>
      </c>
      <c r="B23" s="187">
        <v>2</v>
      </c>
      <c r="C23" s="188" t="s">
        <v>590</v>
      </c>
      <c r="D23" s="332">
        <v>559521994.74000001</v>
      </c>
      <c r="E23" s="332">
        <v>0</v>
      </c>
      <c r="F23" s="332">
        <v>0</v>
      </c>
      <c r="G23" s="332">
        <v>0</v>
      </c>
      <c r="H23" s="333">
        <f t="shared" si="0"/>
        <v>559521994.74000001</v>
      </c>
    </row>
    <row r="24" spans="1:8">
      <c r="A24" s="187">
        <v>109</v>
      </c>
      <c r="B24" s="187">
        <v>1</v>
      </c>
      <c r="C24" s="188" t="s">
        <v>613</v>
      </c>
      <c r="D24" s="332">
        <v>0</v>
      </c>
      <c r="E24" s="332">
        <v>0</v>
      </c>
      <c r="F24" s="332">
        <v>0</v>
      </c>
      <c r="G24" s="332">
        <v>149115</v>
      </c>
      <c r="H24" s="333">
        <f t="shared" si="0"/>
        <v>149115</v>
      </c>
    </row>
    <row r="25" spans="1:8">
      <c r="A25" s="187">
        <v>117</v>
      </c>
      <c r="B25" s="187">
        <v>1</v>
      </c>
      <c r="C25" s="188" t="s">
        <v>54</v>
      </c>
      <c r="D25" s="332">
        <v>0</v>
      </c>
      <c r="E25" s="332">
        <v>0</v>
      </c>
      <c r="F25" s="332">
        <v>0</v>
      </c>
      <c r="G25" s="332">
        <v>5822903.379999999</v>
      </c>
      <c r="H25" s="333">
        <f t="shared" si="0"/>
        <v>5822903.379999999</v>
      </c>
    </row>
    <row r="26" spans="1:8">
      <c r="A26" s="187">
        <v>130</v>
      </c>
      <c r="B26" s="187">
        <v>1</v>
      </c>
      <c r="C26" s="188" t="s">
        <v>58</v>
      </c>
      <c r="D26" s="332">
        <v>0</v>
      </c>
      <c r="E26" s="332">
        <v>0</v>
      </c>
      <c r="F26" s="332">
        <v>0</v>
      </c>
      <c r="G26" s="332">
        <v>5000</v>
      </c>
      <c r="H26" s="333">
        <f t="shared" si="0"/>
        <v>5000</v>
      </c>
    </row>
    <row r="27" spans="1:8">
      <c r="A27" s="187">
        <v>132</v>
      </c>
      <c r="B27" s="187">
        <v>1</v>
      </c>
      <c r="C27" s="188" t="s">
        <v>59</v>
      </c>
      <c r="D27" s="332">
        <v>0</v>
      </c>
      <c r="E27" s="332">
        <v>0</v>
      </c>
      <c r="F27" s="332">
        <v>0</v>
      </c>
      <c r="G27" s="332">
        <v>45844</v>
      </c>
      <c r="H27" s="333">
        <f t="shared" si="0"/>
        <v>45844</v>
      </c>
    </row>
    <row r="28" spans="1:8">
      <c r="A28" s="187">
        <v>132</v>
      </c>
      <c r="B28" s="187">
        <v>3</v>
      </c>
      <c r="C28" s="188" t="s">
        <v>59</v>
      </c>
      <c r="D28" s="332">
        <v>19440</v>
      </c>
      <c r="E28" s="332">
        <v>0</v>
      </c>
      <c r="F28" s="332">
        <v>0</v>
      </c>
      <c r="G28" s="332">
        <v>0</v>
      </c>
      <c r="H28" s="333">
        <f t="shared" si="0"/>
        <v>19440</v>
      </c>
    </row>
    <row r="29" spans="1:8">
      <c r="A29" s="187">
        <v>132</v>
      </c>
      <c r="B29" s="187">
        <v>4</v>
      </c>
      <c r="C29" s="188" t="s">
        <v>59</v>
      </c>
      <c r="D29" s="332">
        <v>6000000</v>
      </c>
      <c r="E29" s="332">
        <v>0</v>
      </c>
      <c r="F29" s="332">
        <v>0</v>
      </c>
      <c r="G29" s="332">
        <v>0</v>
      </c>
      <c r="H29" s="333">
        <f t="shared" si="0"/>
        <v>6000000</v>
      </c>
    </row>
    <row r="30" spans="1:8">
      <c r="A30" s="187">
        <v>132</v>
      </c>
      <c r="B30" s="187">
        <v>10</v>
      </c>
      <c r="C30" s="188" t="s">
        <v>59</v>
      </c>
      <c r="D30" s="332">
        <v>828351.64999999991</v>
      </c>
      <c r="E30" s="332">
        <v>0</v>
      </c>
      <c r="F30" s="332">
        <v>0</v>
      </c>
      <c r="G30" s="332">
        <v>0</v>
      </c>
      <c r="H30" s="333">
        <f t="shared" si="0"/>
        <v>828351.64999999991</v>
      </c>
    </row>
    <row r="31" spans="1:8">
      <c r="A31" s="187">
        <v>133</v>
      </c>
      <c r="B31" s="187">
        <v>1</v>
      </c>
      <c r="C31" s="188" t="s">
        <v>60</v>
      </c>
      <c r="D31" s="332">
        <v>0</v>
      </c>
      <c r="E31" s="332">
        <v>0</v>
      </c>
      <c r="F31" s="332">
        <v>0</v>
      </c>
      <c r="G31" s="332">
        <v>152965.60999999999</v>
      </c>
      <c r="H31" s="333">
        <f t="shared" si="0"/>
        <v>152965.60999999999</v>
      </c>
    </row>
    <row r="32" spans="1:8">
      <c r="A32" s="187">
        <v>134</v>
      </c>
      <c r="B32" s="187">
        <v>1</v>
      </c>
      <c r="C32" s="188" t="s">
        <v>61</v>
      </c>
      <c r="D32" s="332">
        <v>5576855</v>
      </c>
      <c r="E32" s="332">
        <v>0</v>
      </c>
      <c r="F32" s="332">
        <v>0</v>
      </c>
      <c r="G32" s="332">
        <v>15361574.839999998</v>
      </c>
      <c r="H32" s="333">
        <f t="shared" si="0"/>
        <v>20938429.839999996</v>
      </c>
    </row>
    <row r="33" spans="1:8">
      <c r="A33" s="187">
        <v>163</v>
      </c>
      <c r="B33" s="187">
        <v>1</v>
      </c>
      <c r="C33" s="188" t="s">
        <v>78</v>
      </c>
      <c r="D33" s="332">
        <v>869309.71000000008</v>
      </c>
      <c r="E33" s="332">
        <v>0</v>
      </c>
      <c r="F33" s="332">
        <v>0</v>
      </c>
      <c r="G33" s="332">
        <v>4769752.6500000004</v>
      </c>
      <c r="H33" s="333">
        <f t="shared" si="0"/>
        <v>5639062.3600000003</v>
      </c>
    </row>
    <row r="34" spans="1:8">
      <c r="A34" s="187">
        <v>203</v>
      </c>
      <c r="B34" s="187">
        <v>1</v>
      </c>
      <c r="C34" s="188" t="s">
        <v>86</v>
      </c>
      <c r="D34" s="332">
        <v>0</v>
      </c>
      <c r="E34" s="332">
        <v>0</v>
      </c>
      <c r="F34" s="332">
        <v>0</v>
      </c>
      <c r="G34" s="332">
        <v>66164327.790000007</v>
      </c>
      <c r="H34" s="333">
        <f t="shared" si="0"/>
        <v>66164327.790000007</v>
      </c>
    </row>
    <row r="35" spans="1:8">
      <c r="A35" s="187">
        <v>222</v>
      </c>
      <c r="B35" s="187">
        <v>1</v>
      </c>
      <c r="C35" s="188" t="s">
        <v>93</v>
      </c>
      <c r="D35" s="332">
        <v>0</v>
      </c>
      <c r="E35" s="332">
        <v>0</v>
      </c>
      <c r="F35" s="332">
        <v>0</v>
      </c>
      <c r="G35" s="332">
        <v>2980229.3399999989</v>
      </c>
      <c r="H35" s="333">
        <f t="shared" si="0"/>
        <v>2980229.3399999989</v>
      </c>
    </row>
    <row r="36" spans="1:8">
      <c r="A36" s="187">
        <v>227</v>
      </c>
      <c r="B36" s="187">
        <v>1</v>
      </c>
      <c r="C36" s="188" t="s">
        <v>98</v>
      </c>
      <c r="D36" s="332">
        <v>0</v>
      </c>
      <c r="E36" s="332">
        <v>0</v>
      </c>
      <c r="F36" s="332">
        <v>0</v>
      </c>
      <c r="G36" s="332">
        <v>730</v>
      </c>
      <c r="H36" s="333">
        <f t="shared" si="0"/>
        <v>730</v>
      </c>
    </row>
    <row r="37" spans="1:8">
      <c r="A37" s="187">
        <v>234</v>
      </c>
      <c r="B37" s="187">
        <v>1</v>
      </c>
      <c r="C37" s="188" t="s">
        <v>614</v>
      </c>
      <c r="D37" s="332">
        <v>0</v>
      </c>
      <c r="E37" s="332">
        <v>0</v>
      </c>
      <c r="F37" s="332">
        <v>0</v>
      </c>
      <c r="G37" s="332">
        <v>55830.43</v>
      </c>
      <c r="H37" s="333">
        <f t="shared" si="0"/>
        <v>55830.43</v>
      </c>
    </row>
    <row r="38" spans="1:8">
      <c r="A38" s="187">
        <v>249</v>
      </c>
      <c r="B38" s="187">
        <v>1</v>
      </c>
      <c r="C38" s="188" t="s">
        <v>102</v>
      </c>
      <c r="D38" s="332">
        <v>0</v>
      </c>
      <c r="E38" s="332">
        <v>0</v>
      </c>
      <c r="F38" s="332">
        <v>0</v>
      </c>
      <c r="G38" s="332">
        <v>622226.15</v>
      </c>
      <c r="H38" s="333">
        <f t="shared" si="0"/>
        <v>622226.15</v>
      </c>
    </row>
    <row r="39" spans="1:8">
      <c r="A39" s="187">
        <v>253</v>
      </c>
      <c r="B39" s="187">
        <v>1</v>
      </c>
      <c r="C39" s="188" t="s">
        <v>104</v>
      </c>
      <c r="D39" s="332">
        <v>2850000</v>
      </c>
      <c r="E39" s="332">
        <v>0</v>
      </c>
      <c r="F39" s="332">
        <v>0</v>
      </c>
      <c r="G39" s="332">
        <v>0</v>
      </c>
      <c r="H39" s="333">
        <f t="shared" si="0"/>
        <v>2850000</v>
      </c>
    </row>
    <row r="40" spans="1:8">
      <c r="A40" s="187">
        <v>269</v>
      </c>
      <c r="B40" s="187">
        <v>2</v>
      </c>
      <c r="C40" s="188" t="s">
        <v>109</v>
      </c>
      <c r="D40" s="332">
        <v>721271</v>
      </c>
      <c r="E40" s="332">
        <v>0</v>
      </c>
      <c r="F40" s="332">
        <v>0</v>
      </c>
      <c r="G40" s="332">
        <v>4489</v>
      </c>
      <c r="H40" s="333">
        <f t="shared" si="0"/>
        <v>725760</v>
      </c>
    </row>
    <row r="41" spans="1:8">
      <c r="A41" s="187">
        <v>281</v>
      </c>
      <c r="B41" s="187">
        <v>1</v>
      </c>
      <c r="C41" s="188" t="s">
        <v>114</v>
      </c>
      <c r="D41" s="332">
        <v>0</v>
      </c>
      <c r="E41" s="332">
        <v>0</v>
      </c>
      <c r="F41" s="332">
        <v>0</v>
      </c>
      <c r="G41" s="332">
        <v>400550</v>
      </c>
      <c r="H41" s="333">
        <f t="shared" si="0"/>
        <v>400550</v>
      </c>
    </row>
    <row r="42" spans="1:8">
      <c r="A42" s="187">
        <v>283</v>
      </c>
      <c r="B42" s="187">
        <v>1</v>
      </c>
      <c r="C42" s="188" t="s">
        <v>115</v>
      </c>
      <c r="D42" s="332">
        <v>2008346.65</v>
      </c>
      <c r="E42" s="332">
        <v>0</v>
      </c>
      <c r="F42" s="332">
        <v>0</v>
      </c>
      <c r="G42" s="332">
        <v>13973534</v>
      </c>
      <c r="H42" s="333">
        <f t="shared" si="0"/>
        <v>15981880.65</v>
      </c>
    </row>
    <row r="43" spans="1:8">
      <c r="A43" s="187">
        <v>291</v>
      </c>
      <c r="B43" s="187">
        <v>1</v>
      </c>
      <c r="C43" s="188" t="s">
        <v>119</v>
      </c>
      <c r="D43" s="332">
        <v>45202671.649999999</v>
      </c>
      <c r="E43" s="332">
        <v>0</v>
      </c>
      <c r="F43" s="332">
        <v>0</v>
      </c>
      <c r="G43" s="332">
        <v>0</v>
      </c>
      <c r="H43" s="333">
        <f t="shared" si="0"/>
        <v>45202671.649999999</v>
      </c>
    </row>
    <row r="44" spans="1:8">
      <c r="A44" s="187">
        <v>293</v>
      </c>
      <c r="B44" s="187">
        <v>1</v>
      </c>
      <c r="C44" s="188" t="s">
        <v>121</v>
      </c>
      <c r="D44" s="332">
        <v>0</v>
      </c>
      <c r="E44" s="332">
        <v>0</v>
      </c>
      <c r="F44" s="332">
        <v>0</v>
      </c>
      <c r="G44" s="332">
        <v>8234.3499999999985</v>
      </c>
      <c r="H44" s="333">
        <f t="shared" si="0"/>
        <v>8234.3499999999985</v>
      </c>
    </row>
    <row r="45" spans="1:8">
      <c r="A45" s="187">
        <v>293</v>
      </c>
      <c r="B45" s="187">
        <v>3</v>
      </c>
      <c r="C45" s="188" t="s">
        <v>121</v>
      </c>
      <c r="D45" s="332">
        <v>0</v>
      </c>
      <c r="E45" s="332">
        <v>0</v>
      </c>
      <c r="F45" s="332">
        <v>0</v>
      </c>
      <c r="G45" s="332">
        <v>192</v>
      </c>
      <c r="H45" s="333">
        <f t="shared" si="0"/>
        <v>192</v>
      </c>
    </row>
    <row r="46" spans="1:8">
      <c r="A46" s="187">
        <v>294</v>
      </c>
      <c r="B46" s="187">
        <v>1</v>
      </c>
      <c r="C46" s="188" t="s">
        <v>122</v>
      </c>
      <c r="D46" s="332">
        <v>0</v>
      </c>
      <c r="E46" s="332">
        <v>0</v>
      </c>
      <c r="F46" s="332">
        <v>0</v>
      </c>
      <c r="G46" s="332">
        <v>86100.5</v>
      </c>
      <c r="H46" s="333">
        <f t="shared" si="0"/>
        <v>86100.5</v>
      </c>
    </row>
    <row r="47" spans="1:8">
      <c r="A47" s="187">
        <v>295</v>
      </c>
      <c r="B47" s="187">
        <v>1</v>
      </c>
      <c r="C47" s="188" t="s">
        <v>123</v>
      </c>
      <c r="D47" s="332">
        <v>0</v>
      </c>
      <c r="E47" s="332">
        <v>0</v>
      </c>
      <c r="F47" s="332">
        <v>0</v>
      </c>
      <c r="G47" s="332">
        <v>71407.010000000009</v>
      </c>
      <c r="H47" s="333">
        <f t="shared" si="0"/>
        <v>71407.010000000009</v>
      </c>
    </row>
    <row r="48" spans="1:8">
      <c r="A48" s="187">
        <v>310</v>
      </c>
      <c r="B48" s="187">
        <v>1</v>
      </c>
      <c r="C48" s="188" t="s">
        <v>131</v>
      </c>
      <c r="D48" s="332">
        <v>0</v>
      </c>
      <c r="E48" s="332">
        <v>0</v>
      </c>
      <c r="F48" s="332">
        <v>0</v>
      </c>
      <c r="G48" s="332">
        <v>2874427.6400000006</v>
      </c>
      <c r="H48" s="333">
        <f t="shared" si="0"/>
        <v>2874427.6400000006</v>
      </c>
    </row>
    <row r="49" spans="1:8">
      <c r="A49" s="187">
        <v>312</v>
      </c>
      <c r="B49" s="187">
        <v>1</v>
      </c>
      <c r="C49" s="188" t="s">
        <v>133</v>
      </c>
      <c r="D49" s="332">
        <v>0</v>
      </c>
      <c r="E49" s="332">
        <v>0</v>
      </c>
      <c r="F49" s="332">
        <v>0</v>
      </c>
      <c r="G49" s="332">
        <v>9834430.5600000061</v>
      </c>
      <c r="H49" s="333">
        <f t="shared" si="0"/>
        <v>9834430.5600000061</v>
      </c>
    </row>
    <row r="50" spans="1:8">
      <c r="A50" s="187">
        <v>324</v>
      </c>
      <c r="B50" s="187">
        <v>1</v>
      </c>
      <c r="C50" s="188" t="s">
        <v>135</v>
      </c>
      <c r="D50" s="332">
        <v>0</v>
      </c>
      <c r="E50" s="332">
        <v>0</v>
      </c>
      <c r="F50" s="332">
        <v>0</v>
      </c>
      <c r="G50" s="332">
        <v>592.20000000000005</v>
      </c>
      <c r="H50" s="333">
        <f t="shared" si="0"/>
        <v>592.20000000000005</v>
      </c>
    </row>
    <row r="51" spans="1:8">
      <c r="A51" s="187">
        <v>343</v>
      </c>
      <c r="B51" s="187">
        <v>1</v>
      </c>
      <c r="C51" s="188" t="s">
        <v>138</v>
      </c>
      <c r="D51" s="332">
        <v>0</v>
      </c>
      <c r="E51" s="332">
        <v>0</v>
      </c>
      <c r="F51" s="332">
        <v>0</v>
      </c>
      <c r="G51" s="332">
        <v>691</v>
      </c>
      <c r="H51" s="333">
        <f t="shared" si="0"/>
        <v>691</v>
      </c>
    </row>
    <row r="52" spans="1:8">
      <c r="A52" s="187">
        <v>347</v>
      </c>
      <c r="B52" s="187">
        <v>1</v>
      </c>
      <c r="C52" s="188" t="s">
        <v>142</v>
      </c>
      <c r="D52" s="332">
        <v>6169.32</v>
      </c>
      <c r="E52" s="332">
        <v>0</v>
      </c>
      <c r="F52" s="332">
        <v>0</v>
      </c>
      <c r="G52" s="332">
        <v>169850</v>
      </c>
      <c r="H52" s="333">
        <f t="shared" si="0"/>
        <v>176019.32</v>
      </c>
    </row>
    <row r="53" spans="1:8">
      <c r="A53" s="187">
        <v>383</v>
      </c>
      <c r="B53" s="187">
        <v>1</v>
      </c>
      <c r="C53" s="188" t="s">
        <v>1244</v>
      </c>
      <c r="D53" s="332">
        <v>2847293</v>
      </c>
      <c r="E53" s="332">
        <v>0</v>
      </c>
      <c r="F53" s="332">
        <v>0</v>
      </c>
      <c r="G53" s="332">
        <v>0</v>
      </c>
      <c r="H53" s="333">
        <f t="shared" si="0"/>
        <v>2847293</v>
      </c>
    </row>
    <row r="54" spans="1:8">
      <c r="A54" s="187">
        <v>387</v>
      </c>
      <c r="B54" s="187">
        <v>1</v>
      </c>
      <c r="C54" s="188" t="s">
        <v>1265</v>
      </c>
      <c r="D54" s="332">
        <v>0</v>
      </c>
      <c r="E54" s="332">
        <v>0</v>
      </c>
      <c r="F54" s="332">
        <v>0</v>
      </c>
      <c r="G54" s="332">
        <v>7308</v>
      </c>
      <c r="H54" s="333">
        <f t="shared" si="0"/>
        <v>7308</v>
      </c>
    </row>
    <row r="55" spans="1:8">
      <c r="A55" s="187">
        <v>389</v>
      </c>
      <c r="B55" s="187">
        <v>1</v>
      </c>
      <c r="C55" s="188" t="s">
        <v>1405</v>
      </c>
      <c r="D55" s="332">
        <v>0</v>
      </c>
      <c r="E55" s="332">
        <v>0</v>
      </c>
      <c r="F55" s="332">
        <v>0</v>
      </c>
      <c r="G55" s="332">
        <v>1492416.56</v>
      </c>
      <c r="H55" s="333">
        <f t="shared" si="0"/>
        <v>1492416.56</v>
      </c>
    </row>
    <row r="56" spans="1:8">
      <c r="A56" s="187">
        <v>389</v>
      </c>
      <c r="B56" s="187">
        <v>2</v>
      </c>
      <c r="C56" s="188" t="s">
        <v>1405</v>
      </c>
      <c r="D56" s="332">
        <v>0</v>
      </c>
      <c r="E56" s="332">
        <v>0</v>
      </c>
      <c r="F56" s="332">
        <v>0</v>
      </c>
      <c r="G56" s="332">
        <v>473980.49</v>
      </c>
      <c r="H56" s="333">
        <f t="shared" si="0"/>
        <v>473980.49</v>
      </c>
    </row>
    <row r="57" spans="1:8">
      <c r="A57" s="187">
        <v>389</v>
      </c>
      <c r="B57" s="187">
        <v>3</v>
      </c>
      <c r="C57" s="188" t="s">
        <v>1405</v>
      </c>
      <c r="D57" s="332">
        <v>0</v>
      </c>
      <c r="E57" s="332">
        <v>0</v>
      </c>
      <c r="F57" s="332">
        <v>0</v>
      </c>
      <c r="G57" s="332">
        <v>25448.979999999967</v>
      </c>
      <c r="H57" s="333">
        <f t="shared" si="0"/>
        <v>25448.979999999967</v>
      </c>
    </row>
    <row r="58" spans="1:8">
      <c r="A58" s="187">
        <v>389</v>
      </c>
      <c r="B58" s="187">
        <v>4</v>
      </c>
      <c r="C58" s="188" t="s">
        <v>1405</v>
      </c>
      <c r="D58" s="332">
        <v>0</v>
      </c>
      <c r="E58" s="332">
        <v>0</v>
      </c>
      <c r="F58" s="332">
        <v>0</v>
      </c>
      <c r="G58" s="332">
        <v>2227708.5799999996</v>
      </c>
      <c r="H58" s="333">
        <f t="shared" si="0"/>
        <v>2227708.5799999996</v>
      </c>
    </row>
    <row r="59" spans="1:8">
      <c r="A59" s="187">
        <v>389</v>
      </c>
      <c r="B59" s="187">
        <v>5</v>
      </c>
      <c r="C59" s="188" t="s">
        <v>1405</v>
      </c>
      <c r="D59" s="332">
        <v>0</v>
      </c>
      <c r="E59" s="332">
        <v>0</v>
      </c>
      <c r="F59" s="332">
        <v>0</v>
      </c>
      <c r="G59" s="332">
        <v>74122.31</v>
      </c>
      <c r="H59" s="333">
        <f t="shared" si="0"/>
        <v>74122.31</v>
      </c>
    </row>
    <row r="60" spans="1:8">
      <c r="A60" s="187">
        <v>525</v>
      </c>
      <c r="B60" s="187">
        <v>1</v>
      </c>
      <c r="C60" s="188" t="s">
        <v>164</v>
      </c>
      <c r="D60" s="332">
        <v>0</v>
      </c>
      <c r="E60" s="332">
        <v>0</v>
      </c>
      <c r="F60" s="332">
        <v>0</v>
      </c>
      <c r="G60" s="332">
        <v>3950000</v>
      </c>
      <c r="H60" s="333">
        <f t="shared" si="0"/>
        <v>3950000</v>
      </c>
    </row>
    <row r="61" spans="1:8">
      <c r="A61" s="187">
        <v>526</v>
      </c>
      <c r="B61" s="187">
        <v>1</v>
      </c>
      <c r="C61" s="188" t="s">
        <v>1264</v>
      </c>
      <c r="D61" s="332">
        <v>4000</v>
      </c>
      <c r="E61" s="332">
        <v>0</v>
      </c>
      <c r="F61" s="332">
        <v>0</v>
      </c>
      <c r="G61" s="332">
        <v>0</v>
      </c>
      <c r="H61" s="333">
        <f t="shared" si="0"/>
        <v>4000</v>
      </c>
    </row>
    <row r="62" spans="1:8">
      <c r="A62" s="187">
        <v>548</v>
      </c>
      <c r="B62" s="187">
        <v>1</v>
      </c>
      <c r="C62" s="188" t="s">
        <v>1283</v>
      </c>
      <c r="D62" s="332">
        <v>0</v>
      </c>
      <c r="E62" s="332">
        <v>0</v>
      </c>
      <c r="F62" s="332">
        <v>0</v>
      </c>
      <c r="G62" s="332">
        <v>2846.77</v>
      </c>
      <c r="H62" s="333">
        <f t="shared" si="0"/>
        <v>2846.77</v>
      </c>
    </row>
    <row r="63" spans="1:8">
      <c r="A63" s="187">
        <v>548</v>
      </c>
      <c r="B63" s="187">
        <v>2</v>
      </c>
      <c r="C63" s="188" t="s">
        <v>1283</v>
      </c>
      <c r="D63" s="332">
        <v>0</v>
      </c>
      <c r="E63" s="332">
        <v>0</v>
      </c>
      <c r="F63" s="332">
        <v>0</v>
      </c>
      <c r="G63" s="332">
        <v>544391.11</v>
      </c>
      <c r="H63" s="333">
        <f t="shared" si="0"/>
        <v>544391.11</v>
      </c>
    </row>
    <row r="64" spans="1:8">
      <c r="A64" s="187">
        <v>548</v>
      </c>
      <c r="B64" s="187">
        <v>11</v>
      </c>
      <c r="C64" s="188" t="s">
        <v>1283</v>
      </c>
      <c r="D64" s="332">
        <v>0</v>
      </c>
      <c r="E64" s="332">
        <v>0</v>
      </c>
      <c r="F64" s="332">
        <v>0</v>
      </c>
      <c r="G64" s="332">
        <v>39765</v>
      </c>
      <c r="H64" s="333">
        <f t="shared" si="0"/>
        <v>39765</v>
      </c>
    </row>
    <row r="65" spans="1:8">
      <c r="A65" s="187">
        <v>548</v>
      </c>
      <c r="B65" s="187">
        <v>12</v>
      </c>
      <c r="C65" s="188" t="s">
        <v>1283</v>
      </c>
      <c r="D65" s="332">
        <v>0</v>
      </c>
      <c r="E65" s="332">
        <v>0</v>
      </c>
      <c r="F65" s="332">
        <v>0</v>
      </c>
      <c r="G65" s="332">
        <v>93000</v>
      </c>
      <c r="H65" s="333">
        <f t="shared" si="0"/>
        <v>93000</v>
      </c>
    </row>
    <row r="66" spans="1:8">
      <c r="A66" s="187">
        <v>572</v>
      </c>
      <c r="B66" s="187">
        <v>1</v>
      </c>
      <c r="C66" s="188" t="s">
        <v>166</v>
      </c>
      <c r="D66" s="332">
        <v>56315082.640000001</v>
      </c>
      <c r="E66" s="332">
        <v>0</v>
      </c>
      <c r="F66" s="332">
        <v>0</v>
      </c>
      <c r="G66" s="332">
        <v>0</v>
      </c>
      <c r="H66" s="333">
        <f t="shared" si="0"/>
        <v>56315082.640000001</v>
      </c>
    </row>
    <row r="67" spans="1:8">
      <c r="A67" s="187">
        <v>573</v>
      </c>
      <c r="B67" s="187">
        <v>1</v>
      </c>
      <c r="C67" s="188" t="s">
        <v>167</v>
      </c>
      <c r="D67" s="332">
        <v>0</v>
      </c>
      <c r="E67" s="332">
        <v>0</v>
      </c>
      <c r="F67" s="332">
        <v>0</v>
      </c>
      <c r="G67" s="332">
        <v>358760</v>
      </c>
      <c r="H67" s="333">
        <f t="shared" si="0"/>
        <v>358760</v>
      </c>
    </row>
    <row r="68" spans="1:8">
      <c r="A68" s="187">
        <v>576</v>
      </c>
      <c r="B68" s="187">
        <v>1</v>
      </c>
      <c r="C68" s="188" t="s">
        <v>1245</v>
      </c>
      <c r="D68" s="332">
        <v>0</v>
      </c>
      <c r="E68" s="332">
        <v>0</v>
      </c>
      <c r="F68" s="332">
        <v>0</v>
      </c>
      <c r="G68" s="332">
        <v>988798.58000000007</v>
      </c>
      <c r="H68" s="333">
        <f t="shared" si="0"/>
        <v>988798.58000000007</v>
      </c>
    </row>
    <row r="69" spans="1:8">
      <c r="A69" s="187">
        <v>580</v>
      </c>
      <c r="B69" s="187">
        <v>1</v>
      </c>
      <c r="C69" s="188" t="s">
        <v>169</v>
      </c>
      <c r="D69" s="332">
        <v>0</v>
      </c>
      <c r="E69" s="332">
        <v>0</v>
      </c>
      <c r="F69" s="332">
        <v>0</v>
      </c>
      <c r="G69" s="332">
        <v>542149.27999999991</v>
      </c>
      <c r="H69" s="333">
        <f t="shared" si="0"/>
        <v>542149.27999999991</v>
      </c>
    </row>
    <row r="70" spans="1:8">
      <c r="A70" s="187">
        <v>586</v>
      </c>
      <c r="B70" s="187">
        <v>1</v>
      </c>
      <c r="C70" s="188" t="s">
        <v>172</v>
      </c>
      <c r="D70" s="332">
        <v>0</v>
      </c>
      <c r="E70" s="332">
        <v>0</v>
      </c>
      <c r="F70" s="332">
        <v>0</v>
      </c>
      <c r="G70" s="332">
        <v>499817</v>
      </c>
      <c r="H70" s="333">
        <f t="shared" si="0"/>
        <v>499817</v>
      </c>
    </row>
    <row r="71" spans="1:8">
      <c r="A71" s="187">
        <v>587</v>
      </c>
      <c r="B71" s="187">
        <v>1</v>
      </c>
      <c r="C71" s="188" t="s">
        <v>671</v>
      </c>
      <c r="D71" s="332">
        <v>7830768.5300000003</v>
      </c>
      <c r="E71" s="332">
        <v>0</v>
      </c>
      <c r="F71" s="332">
        <v>0</v>
      </c>
      <c r="G71" s="332">
        <v>0</v>
      </c>
      <c r="H71" s="333">
        <f t="shared" si="0"/>
        <v>7830768.5300000003</v>
      </c>
    </row>
    <row r="72" spans="1:8">
      <c r="A72" s="187">
        <v>590</v>
      </c>
      <c r="B72" s="187">
        <v>1</v>
      </c>
      <c r="C72" s="188" t="s">
        <v>1284</v>
      </c>
      <c r="D72" s="332">
        <v>7467.94</v>
      </c>
      <c r="E72" s="332">
        <v>0</v>
      </c>
      <c r="F72" s="332">
        <v>0</v>
      </c>
      <c r="G72" s="332">
        <v>0</v>
      </c>
      <c r="H72" s="333">
        <f t="shared" si="0"/>
        <v>7467.94</v>
      </c>
    </row>
    <row r="73" spans="1:8">
      <c r="A73" s="187">
        <v>591</v>
      </c>
      <c r="B73" s="187">
        <v>1</v>
      </c>
      <c r="C73" s="188" t="s">
        <v>672</v>
      </c>
      <c r="D73" s="332">
        <v>0</v>
      </c>
      <c r="E73" s="332">
        <v>0</v>
      </c>
      <c r="F73" s="332">
        <v>0</v>
      </c>
      <c r="G73" s="332">
        <v>545411</v>
      </c>
      <c r="H73" s="333">
        <f t="shared" si="0"/>
        <v>545411</v>
      </c>
    </row>
    <row r="74" spans="1:8">
      <c r="A74" s="187">
        <v>599</v>
      </c>
      <c r="B74" s="187">
        <v>2</v>
      </c>
      <c r="C74" s="188" t="s">
        <v>1247</v>
      </c>
      <c r="D74" s="332">
        <v>2100000</v>
      </c>
      <c r="E74" s="332">
        <v>0</v>
      </c>
      <c r="F74" s="332">
        <v>0</v>
      </c>
      <c r="G74" s="332">
        <v>0</v>
      </c>
      <c r="H74" s="333">
        <f t="shared" ref="H74:H80" si="1">+D74+E74+F74+G74</f>
        <v>2100000</v>
      </c>
    </row>
    <row r="75" spans="1:8">
      <c r="A75" s="187">
        <v>599</v>
      </c>
      <c r="B75" s="187">
        <v>7</v>
      </c>
      <c r="C75" s="188" t="s">
        <v>1247</v>
      </c>
      <c r="D75" s="332">
        <v>2000000</v>
      </c>
      <c r="E75" s="332">
        <v>0</v>
      </c>
      <c r="F75" s="332">
        <v>0</v>
      </c>
      <c r="G75" s="332">
        <v>0</v>
      </c>
      <c r="H75" s="333">
        <f t="shared" si="1"/>
        <v>2000000</v>
      </c>
    </row>
    <row r="76" spans="1:8">
      <c r="A76" s="187">
        <v>660</v>
      </c>
      <c r="B76" s="187">
        <v>1</v>
      </c>
      <c r="C76" s="188" t="s">
        <v>176</v>
      </c>
      <c r="D76" s="332">
        <v>0</v>
      </c>
      <c r="E76" s="332">
        <v>0</v>
      </c>
      <c r="F76" s="332">
        <v>0</v>
      </c>
      <c r="G76" s="332">
        <v>16195470.620000001</v>
      </c>
      <c r="H76" s="333">
        <f t="shared" si="1"/>
        <v>16195470.620000001</v>
      </c>
    </row>
    <row r="77" spans="1:8">
      <c r="A77" s="187">
        <v>670</v>
      </c>
      <c r="B77" s="187">
        <v>1</v>
      </c>
      <c r="C77" s="188" t="s">
        <v>178</v>
      </c>
      <c r="D77" s="332">
        <v>0</v>
      </c>
      <c r="E77" s="332">
        <v>0</v>
      </c>
      <c r="F77" s="332">
        <v>0</v>
      </c>
      <c r="G77" s="332">
        <v>2501201.5</v>
      </c>
      <c r="H77" s="333">
        <f t="shared" si="1"/>
        <v>2501201.5</v>
      </c>
    </row>
    <row r="78" spans="1:8">
      <c r="A78" s="187">
        <v>681</v>
      </c>
      <c r="B78" s="187">
        <v>1</v>
      </c>
      <c r="C78" s="188" t="s">
        <v>180</v>
      </c>
      <c r="D78" s="332">
        <v>0</v>
      </c>
      <c r="E78" s="332">
        <v>0</v>
      </c>
      <c r="F78" s="332">
        <v>0</v>
      </c>
      <c r="G78" s="332">
        <v>333344</v>
      </c>
      <c r="H78" s="333">
        <f t="shared" si="1"/>
        <v>333344</v>
      </c>
    </row>
    <row r="79" spans="1:8">
      <c r="A79" s="187">
        <v>683</v>
      </c>
      <c r="B79" s="187">
        <v>1</v>
      </c>
      <c r="C79" s="188" t="s">
        <v>1249</v>
      </c>
      <c r="D79" s="332">
        <v>0</v>
      </c>
      <c r="E79" s="332">
        <v>0</v>
      </c>
      <c r="F79" s="332">
        <v>0</v>
      </c>
      <c r="G79" s="332">
        <v>7760</v>
      </c>
      <c r="H79" s="333">
        <f t="shared" si="1"/>
        <v>7760</v>
      </c>
    </row>
    <row r="80" spans="1:8">
      <c r="A80" s="187">
        <v>867</v>
      </c>
      <c r="B80" s="187">
        <v>1</v>
      </c>
      <c r="C80" s="188" t="s">
        <v>189</v>
      </c>
      <c r="D80" s="332">
        <v>0</v>
      </c>
      <c r="E80" s="332">
        <v>0</v>
      </c>
      <c r="F80" s="332">
        <v>0</v>
      </c>
      <c r="G80" s="332">
        <v>131002.75</v>
      </c>
      <c r="H80" s="333">
        <f t="shared" si="1"/>
        <v>131002.75</v>
      </c>
    </row>
    <row r="81" spans="1:8">
      <c r="A81" s="377"/>
      <c r="B81" s="377"/>
      <c r="C81" s="378"/>
      <c r="D81" s="334"/>
      <c r="E81" s="334"/>
      <c r="F81" s="334"/>
      <c r="G81" s="334"/>
      <c r="H81" s="335"/>
    </row>
    <row r="82" spans="1:8">
      <c r="C82" s="147" t="s">
        <v>554</v>
      </c>
      <c r="D82" s="351">
        <f>+SUBTOTAL(9,D8:D80)</f>
        <v>730363734.29000008</v>
      </c>
      <c r="E82" s="351">
        <f>+SUBTOTAL(9,E8:E80)</f>
        <v>0</v>
      </c>
      <c r="F82" s="351">
        <f>+SUBTOTAL(9,F8:F80)</f>
        <v>5931748.4899999993</v>
      </c>
      <c r="G82" s="351">
        <f>+SUBTOTAL(9,G8:G80)</f>
        <v>154589699.98000002</v>
      </c>
      <c r="H82" s="351">
        <f>+SUBTOTAL(9,H8:H80)</f>
        <v>890885182.76000011</v>
      </c>
    </row>
    <row r="84" spans="1:8" ht="15.75">
      <c r="A84" s="156"/>
    </row>
  </sheetData>
  <autoFilter ref="A7:H80"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58"/>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16384" width="11.42578125" style="166"/>
  </cols>
  <sheetData>
    <row r="1" spans="1:6">
      <c r="A1" s="162" t="s">
        <v>682</v>
      </c>
    </row>
    <row r="2" spans="1:6" ht="15.75">
      <c r="A2" s="162" t="s">
        <v>673</v>
      </c>
    </row>
    <row r="3" spans="1:6">
      <c r="A3" s="162" t="str">
        <f>+'CUT MN'!A3</f>
        <v>CORRESPONDIENTE AL PERIODO DE ENERO A ABRIL DE 2024</v>
      </c>
    </row>
    <row r="4" spans="1:6">
      <c r="A4" s="167" t="str">
        <f>+'CUT MN'!A4</f>
        <v>ACTUALIZADO AL : 7 de mayo de 2024 Hrs. 15:00</v>
      </c>
    </row>
    <row r="6" spans="1:6" s="172" customFormat="1" ht="30">
      <c r="A6" s="168" t="s">
        <v>683</v>
      </c>
      <c r="B6" s="168" t="s">
        <v>684</v>
      </c>
      <c r="C6" s="169" t="s">
        <v>685</v>
      </c>
      <c r="D6" s="170" t="s">
        <v>35</v>
      </c>
      <c r="E6" s="169" t="s">
        <v>686</v>
      </c>
      <c r="F6" s="171" t="s">
        <v>687</v>
      </c>
    </row>
    <row r="7" spans="1:6" ht="33">
      <c r="A7" s="318" t="s">
        <v>1945</v>
      </c>
      <c r="B7" s="319" t="s">
        <v>2519</v>
      </c>
      <c r="C7" s="320">
        <v>16</v>
      </c>
      <c r="D7" s="321" t="s">
        <v>40</v>
      </c>
      <c r="E7" s="322">
        <v>3</v>
      </c>
      <c r="F7" s="323">
        <v>11055</v>
      </c>
    </row>
    <row r="8" spans="1:6" ht="16.5">
      <c r="A8" s="318" t="s">
        <v>1943</v>
      </c>
      <c r="B8" s="319" t="s">
        <v>1944</v>
      </c>
      <c r="C8" s="320">
        <v>16</v>
      </c>
      <c r="D8" s="321" t="s">
        <v>40</v>
      </c>
      <c r="E8" s="322">
        <v>4</v>
      </c>
      <c r="F8" s="323">
        <v>1200</v>
      </c>
    </row>
    <row r="9" spans="1:6" ht="49.5">
      <c r="A9" s="318" t="s">
        <v>1948</v>
      </c>
      <c r="B9" s="319" t="s">
        <v>2520</v>
      </c>
      <c r="C9" s="320">
        <v>16</v>
      </c>
      <c r="D9" s="321" t="s">
        <v>40</v>
      </c>
      <c r="E9" s="322">
        <v>7</v>
      </c>
      <c r="F9" s="323">
        <v>2400</v>
      </c>
    </row>
    <row r="10" spans="1:6" ht="33">
      <c r="A10" s="318" t="s">
        <v>1946</v>
      </c>
      <c r="B10" s="319" t="s">
        <v>1947</v>
      </c>
      <c r="C10" s="320">
        <v>16</v>
      </c>
      <c r="D10" s="321" t="s">
        <v>40</v>
      </c>
      <c r="E10" s="322">
        <v>7</v>
      </c>
      <c r="F10" s="323">
        <v>2575</v>
      </c>
    </row>
    <row r="11" spans="1:6" ht="49.5">
      <c r="A11" s="318" t="s">
        <v>1949</v>
      </c>
      <c r="B11" s="319" t="s">
        <v>1950</v>
      </c>
      <c r="C11" s="320">
        <v>16</v>
      </c>
      <c r="D11" s="321" t="s">
        <v>40</v>
      </c>
      <c r="E11" s="322">
        <v>10</v>
      </c>
      <c r="F11" s="323">
        <v>430090</v>
      </c>
    </row>
    <row r="12" spans="1:6" ht="49.5">
      <c r="A12" s="318" t="s">
        <v>1954</v>
      </c>
      <c r="B12" s="319" t="s">
        <v>2521</v>
      </c>
      <c r="C12" s="320">
        <v>16</v>
      </c>
      <c r="D12" s="321" t="s">
        <v>40</v>
      </c>
      <c r="E12" s="322">
        <v>11</v>
      </c>
      <c r="F12" s="323">
        <v>1330</v>
      </c>
    </row>
    <row r="13" spans="1:6" ht="33">
      <c r="A13" s="318" t="s">
        <v>5515</v>
      </c>
      <c r="B13" s="319" t="s">
        <v>5516</v>
      </c>
      <c r="C13" s="320">
        <v>16</v>
      </c>
      <c r="D13" s="321" t="s">
        <v>40</v>
      </c>
      <c r="E13" s="322">
        <v>13</v>
      </c>
      <c r="F13" s="323">
        <v>710</v>
      </c>
    </row>
    <row r="14" spans="1:6" ht="33">
      <c r="A14" s="318" t="s">
        <v>1951</v>
      </c>
      <c r="B14" s="319" t="s">
        <v>1952</v>
      </c>
      <c r="C14" s="320">
        <v>16</v>
      </c>
      <c r="D14" s="321" t="s">
        <v>40</v>
      </c>
      <c r="E14" s="322">
        <v>14</v>
      </c>
      <c r="F14" s="323">
        <v>6320</v>
      </c>
    </row>
    <row r="15" spans="1:6" ht="33">
      <c r="A15" s="318" t="s">
        <v>1953</v>
      </c>
      <c r="B15" s="319" t="s">
        <v>2522</v>
      </c>
      <c r="C15" s="320">
        <v>16</v>
      </c>
      <c r="D15" s="321" t="s">
        <v>40</v>
      </c>
      <c r="E15" s="322">
        <v>15</v>
      </c>
      <c r="F15" s="323">
        <v>7528.5</v>
      </c>
    </row>
    <row r="16" spans="1:6" ht="33">
      <c r="A16" s="318" t="s">
        <v>5517</v>
      </c>
      <c r="B16" s="319" t="s">
        <v>5518</v>
      </c>
      <c r="C16" s="320">
        <v>16</v>
      </c>
      <c r="D16" s="321" t="s">
        <v>40</v>
      </c>
      <c r="E16" s="322">
        <v>16</v>
      </c>
      <c r="F16" s="323">
        <v>1230</v>
      </c>
    </row>
    <row r="17" spans="1:6" ht="33">
      <c r="A17" s="318" t="s">
        <v>1955</v>
      </c>
      <c r="B17" s="319" t="s">
        <v>1956</v>
      </c>
      <c r="C17" s="320">
        <v>16</v>
      </c>
      <c r="D17" s="321" t="s">
        <v>40</v>
      </c>
      <c r="E17" s="322">
        <v>17</v>
      </c>
      <c r="F17" s="323">
        <v>6300</v>
      </c>
    </row>
    <row r="18" spans="1:6" ht="16.5">
      <c r="A18" s="318" t="s">
        <v>1960</v>
      </c>
      <c r="B18" s="319" t="s">
        <v>2523</v>
      </c>
      <c r="C18" s="320">
        <v>16</v>
      </c>
      <c r="D18" s="321" t="s">
        <v>40</v>
      </c>
      <c r="E18" s="322">
        <v>19</v>
      </c>
      <c r="F18" s="323">
        <v>15286</v>
      </c>
    </row>
    <row r="19" spans="1:6" ht="16.5">
      <c r="A19" s="318" t="s">
        <v>3308</v>
      </c>
      <c r="B19" s="319" t="s">
        <v>3309</v>
      </c>
      <c r="C19" s="320">
        <v>16</v>
      </c>
      <c r="D19" s="321" t="s">
        <v>40</v>
      </c>
      <c r="E19" s="322">
        <v>20</v>
      </c>
      <c r="F19" s="323">
        <v>890</v>
      </c>
    </row>
    <row r="20" spans="1:6" ht="33">
      <c r="A20" s="318" t="s">
        <v>1959</v>
      </c>
      <c r="B20" s="319" t="s">
        <v>2524</v>
      </c>
      <c r="C20" s="320">
        <v>16</v>
      </c>
      <c r="D20" s="321" t="s">
        <v>40</v>
      </c>
      <c r="E20" s="322">
        <v>22</v>
      </c>
      <c r="F20" s="323">
        <v>35280</v>
      </c>
    </row>
    <row r="21" spans="1:6" ht="33">
      <c r="A21" s="318" t="s">
        <v>1958</v>
      </c>
      <c r="B21" s="319" t="s">
        <v>2525</v>
      </c>
      <c r="C21" s="320">
        <v>16</v>
      </c>
      <c r="D21" s="321" t="s">
        <v>40</v>
      </c>
      <c r="E21" s="322">
        <v>25</v>
      </c>
      <c r="F21" s="323">
        <v>11779.5</v>
      </c>
    </row>
    <row r="22" spans="1:6" ht="33">
      <c r="A22" s="318" t="s">
        <v>3310</v>
      </c>
      <c r="B22" s="319" t="s">
        <v>3311</v>
      </c>
      <c r="C22" s="320">
        <v>16</v>
      </c>
      <c r="D22" s="321" t="s">
        <v>40</v>
      </c>
      <c r="E22" s="322">
        <v>26</v>
      </c>
      <c r="F22" s="323">
        <v>1310</v>
      </c>
    </row>
    <row r="23" spans="1:6" ht="16.5">
      <c r="A23" s="318" t="s">
        <v>1961</v>
      </c>
      <c r="B23" s="319" t="s">
        <v>2526</v>
      </c>
      <c r="C23" s="320">
        <v>16</v>
      </c>
      <c r="D23" s="321" t="s">
        <v>40</v>
      </c>
      <c r="E23" s="322">
        <v>27</v>
      </c>
      <c r="F23" s="323">
        <v>130</v>
      </c>
    </row>
    <row r="24" spans="1:6" ht="33">
      <c r="A24" s="318" t="s">
        <v>5519</v>
      </c>
      <c r="B24" s="319" t="s">
        <v>5520</v>
      </c>
      <c r="C24" s="320">
        <v>16</v>
      </c>
      <c r="D24" s="321" t="s">
        <v>40</v>
      </c>
      <c r="E24" s="322">
        <v>28</v>
      </c>
      <c r="F24" s="323">
        <v>60</v>
      </c>
    </row>
    <row r="25" spans="1:6" ht="49.5">
      <c r="A25" s="318" t="s">
        <v>1957</v>
      </c>
      <c r="B25" s="319" t="s">
        <v>2527</v>
      </c>
      <c r="C25" s="320">
        <v>16</v>
      </c>
      <c r="D25" s="321" t="s">
        <v>40</v>
      </c>
      <c r="E25" s="322">
        <v>30</v>
      </c>
      <c r="F25" s="323">
        <v>1230</v>
      </c>
    </row>
    <row r="26" spans="1:6" ht="33">
      <c r="A26" s="318" t="s">
        <v>5521</v>
      </c>
      <c r="B26" s="319" t="s">
        <v>5522</v>
      </c>
      <c r="C26" s="320">
        <v>41</v>
      </c>
      <c r="D26" s="321" t="s">
        <v>44</v>
      </c>
      <c r="E26" s="322">
        <v>9</v>
      </c>
      <c r="F26" s="323">
        <v>40</v>
      </c>
    </row>
    <row r="27" spans="1:6" ht="33">
      <c r="A27" s="318" t="s">
        <v>1964</v>
      </c>
      <c r="B27" s="319" t="s">
        <v>2528</v>
      </c>
      <c r="C27" s="320">
        <v>46</v>
      </c>
      <c r="D27" s="321" t="s">
        <v>1371</v>
      </c>
      <c r="E27" s="322">
        <v>2</v>
      </c>
      <c r="F27" s="323">
        <v>5530</v>
      </c>
    </row>
    <row r="28" spans="1:6" ht="49.5">
      <c r="A28" s="318" t="s">
        <v>1962</v>
      </c>
      <c r="B28" s="319" t="s">
        <v>1963</v>
      </c>
      <c r="C28" s="320">
        <v>46</v>
      </c>
      <c r="D28" s="321" t="s">
        <v>1371</v>
      </c>
      <c r="E28" s="322">
        <v>2</v>
      </c>
      <c r="F28" s="323">
        <v>44700126.739999995</v>
      </c>
    </row>
    <row r="29" spans="1:6" ht="33">
      <c r="A29" s="318" t="s">
        <v>3312</v>
      </c>
      <c r="B29" s="319" t="s">
        <v>3313</v>
      </c>
      <c r="C29" s="320">
        <v>46</v>
      </c>
      <c r="D29" s="321" t="s">
        <v>1371</v>
      </c>
      <c r="E29" s="322">
        <v>11</v>
      </c>
      <c r="F29" s="323">
        <v>39611</v>
      </c>
    </row>
    <row r="30" spans="1:6" ht="33">
      <c r="A30" s="318" t="s">
        <v>1965</v>
      </c>
      <c r="B30" s="319" t="s">
        <v>1966</v>
      </c>
      <c r="C30" s="320">
        <v>70</v>
      </c>
      <c r="D30" s="321" t="s">
        <v>47</v>
      </c>
      <c r="E30" s="322">
        <v>1</v>
      </c>
      <c r="F30" s="323">
        <v>583670</v>
      </c>
    </row>
    <row r="31" spans="1:6" ht="33">
      <c r="A31" s="318" t="s">
        <v>1967</v>
      </c>
      <c r="B31" s="319" t="s">
        <v>2529</v>
      </c>
      <c r="C31" s="320">
        <v>70</v>
      </c>
      <c r="D31" s="321" t="s">
        <v>47</v>
      </c>
      <c r="E31" s="322">
        <v>1</v>
      </c>
      <c r="F31" s="323">
        <v>133149.65</v>
      </c>
    </row>
    <row r="32" spans="1:6" ht="33">
      <c r="A32" s="318" t="s">
        <v>1968</v>
      </c>
      <c r="B32" s="319" t="s">
        <v>1969</v>
      </c>
      <c r="C32" s="320">
        <v>76</v>
      </c>
      <c r="D32" s="321" t="s">
        <v>48</v>
      </c>
      <c r="E32" s="322">
        <v>1</v>
      </c>
      <c r="F32" s="323">
        <v>340348.71</v>
      </c>
    </row>
    <row r="33" spans="1:6" ht="33">
      <c r="A33" s="318" t="s">
        <v>1970</v>
      </c>
      <c r="B33" s="319" t="s">
        <v>704</v>
      </c>
      <c r="C33" s="320">
        <v>81</v>
      </c>
      <c r="D33" s="321" t="s">
        <v>49</v>
      </c>
      <c r="E33" s="322">
        <v>1</v>
      </c>
      <c r="F33" s="323">
        <v>1114979.05</v>
      </c>
    </row>
    <row r="34" spans="1:6" ht="49.5">
      <c r="A34" s="318" t="s">
        <v>1971</v>
      </c>
      <c r="B34" s="319" t="s">
        <v>1972</v>
      </c>
      <c r="C34" s="320" t="s">
        <v>539</v>
      </c>
      <c r="D34" s="321" t="s">
        <v>590</v>
      </c>
      <c r="E34" s="322">
        <v>1</v>
      </c>
      <c r="F34" s="323">
        <v>200</v>
      </c>
    </row>
    <row r="35" spans="1:6" ht="49.5">
      <c r="A35" s="318" t="s">
        <v>1973</v>
      </c>
      <c r="B35" s="319" t="s">
        <v>2530</v>
      </c>
      <c r="C35" s="320" t="s">
        <v>541</v>
      </c>
      <c r="D35" s="321" t="s">
        <v>590</v>
      </c>
      <c r="E35" s="322">
        <v>2</v>
      </c>
      <c r="F35" s="323">
        <v>9927.15</v>
      </c>
    </row>
    <row r="36" spans="1:6" ht="49.5">
      <c r="A36" s="318" t="s">
        <v>1974</v>
      </c>
      <c r="B36" s="319" t="s">
        <v>1975</v>
      </c>
      <c r="C36" s="320" t="s">
        <v>541</v>
      </c>
      <c r="D36" s="321" t="s">
        <v>590</v>
      </c>
      <c r="E36" s="322">
        <v>2</v>
      </c>
      <c r="F36" s="323">
        <v>1881185.5499999998</v>
      </c>
    </row>
    <row r="37" spans="1:6" ht="33">
      <c r="A37" s="318" t="s">
        <v>1976</v>
      </c>
      <c r="B37" s="319" t="s">
        <v>1977</v>
      </c>
      <c r="C37" s="320">
        <v>132</v>
      </c>
      <c r="D37" s="321" t="s">
        <v>59</v>
      </c>
      <c r="E37" s="322">
        <v>3</v>
      </c>
      <c r="F37" s="323">
        <v>19949690</v>
      </c>
    </row>
    <row r="38" spans="1:6" ht="33">
      <c r="A38" s="318" t="s">
        <v>1978</v>
      </c>
      <c r="B38" s="319" t="s">
        <v>1979</v>
      </c>
      <c r="C38" s="320">
        <v>137</v>
      </c>
      <c r="D38" s="321" t="s">
        <v>62</v>
      </c>
      <c r="E38" s="322">
        <v>1</v>
      </c>
      <c r="F38" s="323">
        <v>958350.19000000006</v>
      </c>
    </row>
    <row r="39" spans="1:6" ht="49.5">
      <c r="A39" s="318" t="s">
        <v>1980</v>
      </c>
      <c r="B39" s="319" t="s">
        <v>2531</v>
      </c>
      <c r="C39" s="320">
        <v>155</v>
      </c>
      <c r="D39" s="321" t="s">
        <v>75</v>
      </c>
      <c r="E39" s="322">
        <v>1</v>
      </c>
      <c r="F39" s="323">
        <v>3250273</v>
      </c>
    </row>
    <row r="40" spans="1:6" ht="33">
      <c r="A40" s="318" t="s">
        <v>1981</v>
      </c>
      <c r="B40" s="319" t="s">
        <v>2532</v>
      </c>
      <c r="C40" s="320">
        <v>155</v>
      </c>
      <c r="D40" s="321" t="s">
        <v>75</v>
      </c>
      <c r="E40" s="322">
        <v>1</v>
      </c>
      <c r="F40" s="323">
        <v>1404439</v>
      </c>
    </row>
    <row r="41" spans="1:6" ht="33">
      <c r="A41" s="318" t="s">
        <v>1982</v>
      </c>
      <c r="B41" s="319" t="s">
        <v>2533</v>
      </c>
      <c r="C41" s="320">
        <v>287</v>
      </c>
      <c r="D41" s="321" t="s">
        <v>116</v>
      </c>
      <c r="E41" s="322">
        <v>10</v>
      </c>
      <c r="F41" s="323">
        <v>82171.429999999993</v>
      </c>
    </row>
    <row r="42" spans="1:6" ht="33">
      <c r="A42" s="318" t="s">
        <v>5523</v>
      </c>
      <c r="B42" s="319" t="s">
        <v>5524</v>
      </c>
      <c r="C42" s="320">
        <v>287</v>
      </c>
      <c r="D42" s="321" t="s">
        <v>116</v>
      </c>
      <c r="E42" s="322">
        <v>10</v>
      </c>
      <c r="F42" s="323">
        <v>40</v>
      </c>
    </row>
    <row r="43" spans="1:6" ht="33">
      <c r="A43" s="318" t="s">
        <v>1983</v>
      </c>
      <c r="B43" s="319" t="s">
        <v>2534</v>
      </c>
      <c r="C43" s="320">
        <v>299</v>
      </c>
      <c r="D43" s="321" t="s">
        <v>126</v>
      </c>
      <c r="E43" s="322">
        <v>1</v>
      </c>
      <c r="F43" s="323">
        <v>1786.1</v>
      </c>
    </row>
    <row r="44" spans="1:6" ht="33">
      <c r="A44" s="318" t="s">
        <v>2535</v>
      </c>
      <c r="B44" s="319" t="s">
        <v>2536</v>
      </c>
      <c r="C44" s="320">
        <v>311</v>
      </c>
      <c r="D44" s="321" t="s">
        <v>132</v>
      </c>
      <c r="E44" s="322">
        <v>1</v>
      </c>
      <c r="F44" s="323">
        <v>1520959.1099999999</v>
      </c>
    </row>
    <row r="45" spans="1:6" ht="33">
      <c r="A45" s="318" t="s">
        <v>1984</v>
      </c>
      <c r="B45" s="319" t="s">
        <v>1985</v>
      </c>
      <c r="C45" s="320">
        <v>311</v>
      </c>
      <c r="D45" s="321" t="s">
        <v>132</v>
      </c>
      <c r="E45" s="322">
        <v>1</v>
      </c>
      <c r="F45" s="323">
        <v>5524</v>
      </c>
    </row>
    <row r="46" spans="1:6" ht="33">
      <c r="A46" s="318" t="s">
        <v>1986</v>
      </c>
      <c r="B46" s="319" t="s">
        <v>2537</v>
      </c>
      <c r="C46" s="320">
        <v>385</v>
      </c>
      <c r="D46" s="321" t="s">
        <v>690</v>
      </c>
      <c r="E46" s="322">
        <v>1</v>
      </c>
      <c r="F46" s="323">
        <v>7606182.5600000024</v>
      </c>
    </row>
    <row r="47" spans="1:6" ht="33">
      <c r="A47" s="318" t="s">
        <v>1990</v>
      </c>
      <c r="B47" s="319" t="s">
        <v>2538</v>
      </c>
      <c r="C47" s="320">
        <v>572</v>
      </c>
      <c r="D47" s="321" t="s">
        <v>166</v>
      </c>
      <c r="E47" s="322">
        <v>1</v>
      </c>
      <c r="F47" s="323">
        <v>414866.77999999997</v>
      </c>
    </row>
    <row r="48" spans="1:6" ht="33">
      <c r="A48" s="318" t="s">
        <v>1987</v>
      </c>
      <c r="B48" s="319" t="s">
        <v>2539</v>
      </c>
      <c r="C48" s="320">
        <v>572</v>
      </c>
      <c r="D48" s="321" t="s">
        <v>166</v>
      </c>
      <c r="E48" s="322">
        <v>1</v>
      </c>
      <c r="F48" s="323">
        <v>250161.38999999998</v>
      </c>
    </row>
    <row r="49" spans="1:6" ht="33">
      <c r="A49" s="318" t="s">
        <v>1988</v>
      </c>
      <c r="B49" s="319" t="s">
        <v>2540</v>
      </c>
      <c r="C49" s="320">
        <v>572</v>
      </c>
      <c r="D49" s="321" t="s">
        <v>166</v>
      </c>
      <c r="E49" s="322">
        <v>1</v>
      </c>
      <c r="F49" s="323">
        <v>27840673.380000003</v>
      </c>
    </row>
    <row r="50" spans="1:6" ht="33">
      <c r="A50" s="318" t="s">
        <v>1989</v>
      </c>
      <c r="B50" s="319" t="s">
        <v>2541</v>
      </c>
      <c r="C50" s="320">
        <v>572</v>
      </c>
      <c r="D50" s="321" t="s">
        <v>166</v>
      </c>
      <c r="E50" s="322">
        <v>1</v>
      </c>
      <c r="F50" s="323">
        <v>1513746.7900000005</v>
      </c>
    </row>
    <row r="51" spans="1:6" ht="33">
      <c r="A51" s="318" t="s">
        <v>5525</v>
      </c>
      <c r="B51" s="319" t="s">
        <v>5526</v>
      </c>
      <c r="C51" s="320">
        <v>572</v>
      </c>
      <c r="D51" s="321" t="s">
        <v>166</v>
      </c>
      <c r="E51" s="322">
        <v>1</v>
      </c>
      <c r="F51" s="323">
        <v>8865244.3299999982</v>
      </c>
    </row>
    <row r="52" spans="1:6" ht="33">
      <c r="A52" s="318" t="s">
        <v>1993</v>
      </c>
      <c r="B52" s="319" t="s">
        <v>2542</v>
      </c>
      <c r="C52" s="320">
        <v>598</v>
      </c>
      <c r="D52" s="321" t="s">
        <v>670</v>
      </c>
      <c r="E52" s="322">
        <v>1</v>
      </c>
      <c r="F52" s="323">
        <v>50</v>
      </c>
    </row>
    <row r="53" spans="1:6" ht="33">
      <c r="A53" s="318" t="s">
        <v>1991</v>
      </c>
      <c r="B53" s="319" t="s">
        <v>1992</v>
      </c>
      <c r="C53" s="320">
        <v>596</v>
      </c>
      <c r="D53" s="321" t="s">
        <v>1246</v>
      </c>
      <c r="E53" s="322">
        <v>1</v>
      </c>
      <c r="F53" s="323">
        <v>4306.2</v>
      </c>
    </row>
    <row r="54" spans="1:6" ht="33">
      <c r="A54" s="318" t="s">
        <v>1994</v>
      </c>
      <c r="B54" s="319" t="s">
        <v>1995</v>
      </c>
      <c r="C54" s="320">
        <v>862</v>
      </c>
      <c r="D54" s="321" t="s">
        <v>187</v>
      </c>
      <c r="E54" s="322">
        <v>1</v>
      </c>
      <c r="F54" s="323">
        <v>9738797.4000000004</v>
      </c>
    </row>
    <row r="55" spans="1:6">
      <c r="A55" s="164"/>
      <c r="C55" s="189"/>
      <c r="F55" s="190"/>
    </row>
    <row r="56" spans="1:6" ht="16.5" thickBot="1">
      <c r="D56" s="472" t="s">
        <v>1259</v>
      </c>
      <c r="E56" s="472"/>
      <c r="F56" s="175">
        <f>+SUBTOTAL(9,F7:F54)</f>
        <v>132752733.51000001</v>
      </c>
    </row>
    <row r="57" spans="1:6" ht="15.75" thickTop="1"/>
    <row r="58" spans="1:6" ht="7.5" customHeight="1"/>
  </sheetData>
  <autoFilter ref="A6:F54" xr:uid="{00000000-0009-0000-0000-000009000000}"/>
  <mergeCells count="1">
    <mergeCell ref="D56:E56"/>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682</v>
      </c>
    </row>
    <row r="2" spans="1:7" ht="15.75">
      <c r="A2" s="162" t="s">
        <v>674</v>
      </c>
    </row>
    <row r="3" spans="1:7">
      <c r="A3" s="162" t="str">
        <f>+'CUT MN'!A3</f>
        <v>CORRESPONDIENTE AL PERIODO DE ENERO A ABRIL DE 2024</v>
      </c>
    </row>
    <row r="4" spans="1:7">
      <c r="A4" s="167" t="str">
        <f>+'CUT MN'!A4</f>
        <v>ACTUALIZADO AL : 7 de mayo de 2024 Hrs. 15:00</v>
      </c>
    </row>
    <row r="6" spans="1:7" s="172" customFormat="1" ht="30">
      <c r="A6" s="168" t="s">
        <v>683</v>
      </c>
      <c r="B6" s="168" t="s">
        <v>684</v>
      </c>
      <c r="C6" s="169" t="s">
        <v>685</v>
      </c>
      <c r="D6" s="170" t="s">
        <v>35</v>
      </c>
      <c r="E6" s="169" t="s">
        <v>686</v>
      </c>
      <c r="F6" s="272" t="s">
        <v>1349</v>
      </c>
      <c r="G6" s="272" t="s">
        <v>687</v>
      </c>
    </row>
    <row r="7" spans="1:7" ht="30">
      <c r="A7" s="173" t="s">
        <v>1996</v>
      </c>
      <c r="B7" s="174" t="s">
        <v>1997</v>
      </c>
      <c r="C7" s="280">
        <v>578</v>
      </c>
      <c r="D7" s="174" t="s">
        <v>168</v>
      </c>
      <c r="E7" s="173">
        <v>1</v>
      </c>
      <c r="F7" s="336">
        <v>41729.29</v>
      </c>
      <c r="G7" s="336">
        <v>286262.92940000002</v>
      </c>
    </row>
    <row r="8" spans="1:7">
      <c r="A8" s="164"/>
      <c r="C8" s="295"/>
      <c r="F8" s="190"/>
      <c r="G8" s="296"/>
    </row>
    <row r="9" spans="1:7">
      <c r="A9" s="164"/>
      <c r="C9" s="189"/>
      <c r="F9" s="190"/>
    </row>
    <row r="10" spans="1:7" ht="16.5" thickBot="1">
      <c r="D10" s="472" t="s">
        <v>1258</v>
      </c>
      <c r="E10" s="472"/>
      <c r="F10" s="175">
        <f>+SUBTOTAL(9,F7:F7)</f>
        <v>41729.29</v>
      </c>
      <c r="G10" s="175">
        <f>+SUBTOTAL(9,G7:G7)</f>
        <v>286262.92940000002</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5"/>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682</v>
      </c>
    </row>
    <row r="2" spans="1:6" ht="15.75">
      <c r="A2" s="162" t="s">
        <v>673</v>
      </c>
    </row>
    <row r="3" spans="1:6">
      <c r="A3" s="162" t="str">
        <f>+'CUT MN'!A3</f>
        <v>CORRESPONDIENTE AL PERIODO DE ENERO A ABRIL DE 2024</v>
      </c>
    </row>
    <row r="4" spans="1:6">
      <c r="A4" s="167" t="str">
        <f>+'CUT MN'!A4</f>
        <v>ACTUALIZADO AL : 7 de mayo de 2024 Hrs. 15:00</v>
      </c>
    </row>
    <row r="6" spans="1:6" s="172" customFormat="1" ht="30">
      <c r="A6" s="168" t="s">
        <v>683</v>
      </c>
      <c r="B6" s="168" t="s">
        <v>684</v>
      </c>
      <c r="C6" s="169" t="s">
        <v>685</v>
      </c>
      <c r="D6" s="170" t="s">
        <v>35</v>
      </c>
      <c r="E6" s="169" t="s">
        <v>686</v>
      </c>
      <c r="F6" s="171" t="s">
        <v>687</v>
      </c>
    </row>
    <row r="7" spans="1:6" ht="49.5">
      <c r="A7" s="318" t="s">
        <v>1998</v>
      </c>
      <c r="B7" s="319" t="s">
        <v>1999</v>
      </c>
      <c r="C7" s="320" t="s">
        <v>541</v>
      </c>
      <c r="D7" s="321" t="s">
        <v>590</v>
      </c>
      <c r="E7" s="322">
        <v>2</v>
      </c>
      <c r="F7" s="323">
        <v>12816639.42</v>
      </c>
    </row>
    <row r="8" spans="1:6" ht="49.5">
      <c r="A8" s="318" t="s">
        <v>2000</v>
      </c>
      <c r="B8" s="319" t="s">
        <v>2543</v>
      </c>
      <c r="C8" s="320" t="s">
        <v>541</v>
      </c>
      <c r="D8" s="321" t="s">
        <v>590</v>
      </c>
      <c r="E8" s="322">
        <v>2</v>
      </c>
      <c r="F8" s="323">
        <v>375226546.22000003</v>
      </c>
    </row>
    <row r="9" spans="1:6" ht="49.5">
      <c r="A9" s="318" t="s">
        <v>2001</v>
      </c>
      <c r="B9" s="319" t="s">
        <v>2544</v>
      </c>
      <c r="C9" s="320" t="s">
        <v>541</v>
      </c>
      <c r="D9" s="321" t="s">
        <v>590</v>
      </c>
      <c r="E9" s="322">
        <v>2</v>
      </c>
      <c r="F9" s="323">
        <v>4393295.68</v>
      </c>
    </row>
    <row r="10" spans="1:6" ht="49.5">
      <c r="A10" s="318" t="s">
        <v>2002</v>
      </c>
      <c r="B10" s="319" t="s">
        <v>2545</v>
      </c>
      <c r="C10" s="320" t="s">
        <v>541</v>
      </c>
      <c r="D10" s="321" t="s">
        <v>590</v>
      </c>
      <c r="E10" s="322">
        <v>2</v>
      </c>
      <c r="F10" s="323">
        <v>549199.52</v>
      </c>
    </row>
    <row r="11" spans="1:6" ht="33">
      <c r="A11" s="318" t="s">
        <v>2003</v>
      </c>
      <c r="B11" s="319" t="s">
        <v>2546</v>
      </c>
      <c r="C11" s="320">
        <v>290</v>
      </c>
      <c r="D11" s="321" t="s">
        <v>118</v>
      </c>
      <c r="E11" s="322">
        <v>1</v>
      </c>
      <c r="F11" s="323">
        <v>1309018.31</v>
      </c>
    </row>
    <row r="12" spans="1:6">
      <c r="A12" s="164"/>
      <c r="C12" s="189"/>
      <c r="F12" s="190"/>
    </row>
    <row r="13" spans="1:6" ht="16.5" thickBot="1">
      <c r="D13" s="472" t="s">
        <v>1259</v>
      </c>
      <c r="E13" s="472"/>
      <c r="F13" s="175">
        <f>+SUBTOTAL(9,F7:F11)</f>
        <v>394294699.15000004</v>
      </c>
    </row>
    <row r="14" spans="1:6" ht="15.75" thickTop="1"/>
    <row r="15" spans="1:6" ht="7.5" customHeight="1"/>
  </sheetData>
  <autoFilter ref="A6:F11" xr:uid="{00000000-0009-0000-0000-000009000000}"/>
  <mergeCells count="1">
    <mergeCell ref="D13:E13"/>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682</v>
      </c>
    </row>
    <row r="2" spans="1:7" ht="15.75">
      <c r="A2" s="162" t="s">
        <v>674</v>
      </c>
    </row>
    <row r="3" spans="1:7">
      <c r="A3" s="162" t="str">
        <f>+'CUT MN'!A3</f>
        <v>CORRESPONDIENTE AL PERIODO DE ENERO A ABRIL DE 2024</v>
      </c>
    </row>
    <row r="4" spans="1:7">
      <c r="A4" s="167" t="str">
        <f>+'CUT MN'!A4</f>
        <v>ACTUALIZADO AL : 7 de mayo de 2024 Hrs. 15:00</v>
      </c>
    </row>
    <row r="6" spans="1:7" s="172" customFormat="1" ht="30">
      <c r="A6" s="168" t="s">
        <v>683</v>
      </c>
      <c r="B6" s="168" t="s">
        <v>684</v>
      </c>
      <c r="C6" s="169" t="s">
        <v>685</v>
      </c>
      <c r="D6" s="170" t="s">
        <v>35</v>
      </c>
      <c r="E6" s="169" t="s">
        <v>686</v>
      </c>
      <c r="F6" s="272" t="s">
        <v>1349</v>
      </c>
      <c r="G6" s="272" t="s">
        <v>687</v>
      </c>
    </row>
    <row r="7" spans="1:7" ht="45">
      <c r="A7" s="173" t="s">
        <v>5527</v>
      </c>
      <c r="B7" s="174" t="s">
        <v>5528</v>
      </c>
      <c r="C7" s="280">
        <v>86</v>
      </c>
      <c r="D7" s="174" t="s">
        <v>50</v>
      </c>
      <c r="E7" s="173">
        <v>1</v>
      </c>
      <c r="F7" s="336">
        <v>20190</v>
      </c>
      <c r="G7" s="336">
        <v>138503.4</v>
      </c>
    </row>
    <row r="8" spans="1:7">
      <c r="A8" s="164"/>
      <c r="C8" s="189"/>
      <c r="F8" s="190"/>
    </row>
    <row r="9" spans="1:7" ht="16.5" thickBot="1">
      <c r="D9" s="472" t="s">
        <v>1258</v>
      </c>
      <c r="E9" s="472"/>
      <c r="F9" s="175">
        <f>+SUBTOTAL(9,F7:F7)</f>
        <v>20190</v>
      </c>
      <c r="G9" s="175">
        <f>+SUBTOTAL(9,G7:G7)</f>
        <v>138503.4</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72"/>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ColWidth="11.42578125"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1401</v>
      </c>
      <c r="B2" s="115"/>
      <c r="C2" s="115"/>
      <c r="D2" s="115"/>
      <c r="E2" s="115"/>
      <c r="F2" s="115"/>
      <c r="G2" s="115"/>
      <c r="H2" s="112"/>
      <c r="I2" s="112"/>
      <c r="J2" s="73"/>
    </row>
    <row r="3" spans="1:10">
      <c r="A3" s="115" t="str">
        <f>+'CUT MN'!A3</f>
        <v>CORRESPONDIENTE AL PERIODO DE ENERO A ABRIL DE 2024</v>
      </c>
      <c r="B3" s="115"/>
      <c r="C3" s="115"/>
      <c r="D3" s="115"/>
      <c r="E3" s="115"/>
      <c r="F3" s="115"/>
      <c r="G3" s="115"/>
      <c r="H3" s="112"/>
      <c r="I3" s="112"/>
      <c r="J3" s="73"/>
    </row>
    <row r="4" spans="1:10">
      <c r="A4" s="65" t="str">
        <f>+'CUT MN'!A4</f>
        <v>ACTUALIZADO AL : 7 de mayo de 2024 Hrs. 15:00</v>
      </c>
      <c r="B4" s="62"/>
      <c r="C4" s="62"/>
      <c r="D4" s="75"/>
      <c r="E4" s="62"/>
      <c r="F4" s="62"/>
      <c r="G4" s="70"/>
      <c r="H4" s="112"/>
      <c r="I4" s="112"/>
      <c r="J4" s="73"/>
    </row>
    <row r="5" spans="1:10">
      <c r="A5" s="65"/>
      <c r="B5" s="62"/>
      <c r="C5" s="62"/>
      <c r="D5" s="75"/>
      <c r="E5" s="62"/>
      <c r="F5" s="62"/>
      <c r="G5" s="70"/>
      <c r="H5" s="112"/>
      <c r="I5" s="112"/>
      <c r="J5" s="73"/>
    </row>
    <row r="6" spans="1:10" ht="31.5" customHeight="1">
      <c r="A6" s="269" t="s">
        <v>655</v>
      </c>
      <c r="B6" s="267" t="s">
        <v>662</v>
      </c>
      <c r="C6" s="267" t="s">
        <v>652</v>
      </c>
      <c r="D6" s="267" t="s">
        <v>650</v>
      </c>
      <c r="E6" s="267" t="s">
        <v>651</v>
      </c>
      <c r="F6" s="267" t="s">
        <v>653</v>
      </c>
      <c r="G6" s="267" t="s">
        <v>654</v>
      </c>
      <c r="H6" s="268" t="s">
        <v>1291</v>
      </c>
      <c r="I6" s="267" t="s">
        <v>1292</v>
      </c>
      <c r="J6" s="267" t="s">
        <v>664</v>
      </c>
    </row>
    <row r="7" spans="1:10" ht="89.25">
      <c r="A7" s="191">
        <v>513</v>
      </c>
      <c r="B7" s="212" t="s">
        <v>160</v>
      </c>
      <c r="C7" s="213">
        <v>45293</v>
      </c>
      <c r="D7" s="191" t="s">
        <v>1487</v>
      </c>
      <c r="E7" s="191" t="s">
        <v>14</v>
      </c>
      <c r="F7" s="191">
        <v>20157</v>
      </c>
      <c r="G7" s="197" t="s">
        <v>1742</v>
      </c>
      <c r="H7" s="297">
        <v>4066.87</v>
      </c>
      <c r="I7" s="297">
        <v>0</v>
      </c>
      <c r="J7" s="298" t="s">
        <v>1894</v>
      </c>
    </row>
    <row r="8" spans="1:10" ht="89.25">
      <c r="A8" s="191">
        <v>513</v>
      </c>
      <c r="B8" s="212" t="s">
        <v>160</v>
      </c>
      <c r="C8" s="213">
        <v>45293</v>
      </c>
      <c r="D8" s="191" t="s">
        <v>1488</v>
      </c>
      <c r="E8" s="191" t="s">
        <v>14</v>
      </c>
      <c r="F8" s="191">
        <v>20152</v>
      </c>
      <c r="G8" s="197" t="s">
        <v>1743</v>
      </c>
      <c r="H8" s="297">
        <v>762.89</v>
      </c>
      <c r="I8" s="297">
        <v>0</v>
      </c>
      <c r="J8" s="298" t="s">
        <v>1894</v>
      </c>
    </row>
    <row r="9" spans="1:10" ht="89.25">
      <c r="A9" s="191">
        <v>513</v>
      </c>
      <c r="B9" s="212" t="s">
        <v>160</v>
      </c>
      <c r="C9" s="213">
        <v>45293</v>
      </c>
      <c r="D9" s="191" t="s">
        <v>1489</v>
      </c>
      <c r="E9" s="191" t="s">
        <v>14</v>
      </c>
      <c r="F9" s="191">
        <v>20148</v>
      </c>
      <c r="G9" s="197" t="s">
        <v>1744</v>
      </c>
      <c r="H9" s="297">
        <v>723.17</v>
      </c>
      <c r="I9" s="297">
        <v>0</v>
      </c>
      <c r="J9" s="298" t="s">
        <v>1894</v>
      </c>
    </row>
    <row r="10" spans="1:10" ht="76.5">
      <c r="A10" s="191">
        <v>513</v>
      </c>
      <c r="B10" s="212" t="s">
        <v>160</v>
      </c>
      <c r="C10" s="213">
        <v>45293</v>
      </c>
      <c r="D10" s="191" t="s">
        <v>1490</v>
      </c>
      <c r="E10" s="191" t="s">
        <v>14</v>
      </c>
      <c r="F10" s="191">
        <v>20149</v>
      </c>
      <c r="G10" s="197" t="s">
        <v>1745</v>
      </c>
      <c r="H10" s="297">
        <v>533.77</v>
      </c>
      <c r="I10" s="297">
        <v>0</v>
      </c>
      <c r="J10" s="298" t="s">
        <v>1894</v>
      </c>
    </row>
    <row r="11" spans="1:10" ht="76.5">
      <c r="A11" s="191">
        <v>513</v>
      </c>
      <c r="B11" s="212" t="s">
        <v>160</v>
      </c>
      <c r="C11" s="213">
        <v>45293</v>
      </c>
      <c r="D11" s="191" t="s">
        <v>1491</v>
      </c>
      <c r="E11" s="191" t="s">
        <v>14</v>
      </c>
      <c r="F11" s="191">
        <v>20150</v>
      </c>
      <c r="G11" s="197" t="s">
        <v>1746</v>
      </c>
      <c r="H11" s="297">
        <v>540.70000000000005</v>
      </c>
      <c r="I11" s="297">
        <v>0</v>
      </c>
      <c r="J11" s="298" t="s">
        <v>1894</v>
      </c>
    </row>
    <row r="12" spans="1:10" ht="76.5">
      <c r="A12" s="191">
        <v>513</v>
      </c>
      <c r="B12" s="212" t="s">
        <v>160</v>
      </c>
      <c r="C12" s="213">
        <v>45293</v>
      </c>
      <c r="D12" s="191" t="s">
        <v>1492</v>
      </c>
      <c r="E12" s="191" t="s">
        <v>14</v>
      </c>
      <c r="F12" s="191">
        <v>20155</v>
      </c>
      <c r="G12" s="197" t="s">
        <v>1747</v>
      </c>
      <c r="H12" s="297">
        <v>350.19</v>
      </c>
      <c r="I12" s="297">
        <v>0</v>
      </c>
      <c r="J12" s="298" t="s">
        <v>1894</v>
      </c>
    </row>
    <row r="13" spans="1:10" ht="76.5">
      <c r="A13" s="191">
        <v>513</v>
      </c>
      <c r="B13" s="212" t="s">
        <v>160</v>
      </c>
      <c r="C13" s="213">
        <v>45293</v>
      </c>
      <c r="D13" s="191" t="s">
        <v>1493</v>
      </c>
      <c r="E13" s="191" t="s">
        <v>14</v>
      </c>
      <c r="F13" s="191">
        <v>20153</v>
      </c>
      <c r="G13" s="197" t="s">
        <v>1748</v>
      </c>
      <c r="H13" s="297">
        <v>27710</v>
      </c>
      <c r="I13" s="297">
        <v>0</v>
      </c>
      <c r="J13" s="298" t="s">
        <v>1894</v>
      </c>
    </row>
    <row r="14" spans="1:10" ht="76.5">
      <c r="A14" s="191">
        <v>513</v>
      </c>
      <c r="B14" s="212" t="s">
        <v>160</v>
      </c>
      <c r="C14" s="213">
        <v>45293</v>
      </c>
      <c r="D14" s="191" t="s">
        <v>1494</v>
      </c>
      <c r="E14" s="191" t="s">
        <v>14</v>
      </c>
      <c r="F14" s="191">
        <v>20156</v>
      </c>
      <c r="G14" s="197" t="s">
        <v>1749</v>
      </c>
      <c r="H14" s="297">
        <v>55583.07</v>
      </c>
      <c r="I14" s="297">
        <v>0</v>
      </c>
      <c r="J14" s="298" t="s">
        <v>1894</v>
      </c>
    </row>
    <row r="15" spans="1:10" ht="76.5">
      <c r="A15" s="191">
        <v>513</v>
      </c>
      <c r="B15" s="212" t="s">
        <v>160</v>
      </c>
      <c r="C15" s="213">
        <v>45293</v>
      </c>
      <c r="D15" s="191" t="s">
        <v>1495</v>
      </c>
      <c r="E15" s="191" t="s">
        <v>14</v>
      </c>
      <c r="F15" s="191">
        <v>20154</v>
      </c>
      <c r="G15" s="197" t="s">
        <v>1750</v>
      </c>
      <c r="H15" s="297">
        <v>17053.13</v>
      </c>
      <c r="I15" s="297">
        <v>0</v>
      </c>
      <c r="J15" s="298" t="s">
        <v>1894</v>
      </c>
    </row>
    <row r="16" spans="1:10" ht="76.5">
      <c r="A16" s="191">
        <v>513</v>
      </c>
      <c r="B16" s="212" t="s">
        <v>160</v>
      </c>
      <c r="C16" s="213">
        <v>45293</v>
      </c>
      <c r="D16" s="191" t="s">
        <v>1496</v>
      </c>
      <c r="E16" s="191" t="s">
        <v>14</v>
      </c>
      <c r="F16" s="191">
        <v>20151</v>
      </c>
      <c r="G16" s="197" t="s">
        <v>1751</v>
      </c>
      <c r="H16" s="297">
        <v>838.28</v>
      </c>
      <c r="I16" s="297">
        <v>0</v>
      </c>
      <c r="J16" s="298" t="s">
        <v>1894</v>
      </c>
    </row>
    <row r="17" spans="1:10" ht="89.25">
      <c r="A17" s="191">
        <v>683</v>
      </c>
      <c r="B17" s="212" t="s">
        <v>1249</v>
      </c>
      <c r="C17" s="213">
        <v>45296</v>
      </c>
      <c r="D17" s="191" t="s">
        <v>1518</v>
      </c>
      <c r="E17" s="191" t="s">
        <v>14</v>
      </c>
      <c r="F17" s="191">
        <v>20167</v>
      </c>
      <c r="G17" s="197" t="s">
        <v>1777</v>
      </c>
      <c r="H17" s="297">
        <v>315.95999999999998</v>
      </c>
      <c r="I17" s="297">
        <v>0</v>
      </c>
      <c r="J17" s="298" t="s">
        <v>1894</v>
      </c>
    </row>
    <row r="18" spans="1:10" ht="89.25">
      <c r="A18" s="191">
        <v>25</v>
      </c>
      <c r="B18" s="212" t="s">
        <v>42</v>
      </c>
      <c r="C18" s="213">
        <v>45296</v>
      </c>
      <c r="D18" s="191" t="s">
        <v>1519</v>
      </c>
      <c r="E18" s="191" t="s">
        <v>14</v>
      </c>
      <c r="F18" s="191">
        <v>20164</v>
      </c>
      <c r="G18" s="197" t="s">
        <v>1778</v>
      </c>
      <c r="H18" s="297">
        <v>1535.12</v>
      </c>
      <c r="I18" s="297">
        <v>0</v>
      </c>
      <c r="J18" s="298" t="s">
        <v>1894</v>
      </c>
    </row>
    <row r="19" spans="1:10" ht="89.25">
      <c r="A19" s="191">
        <v>25</v>
      </c>
      <c r="B19" s="212" t="s">
        <v>42</v>
      </c>
      <c r="C19" s="213">
        <v>45296</v>
      </c>
      <c r="D19" s="191" t="s">
        <v>1520</v>
      </c>
      <c r="E19" s="191" t="s">
        <v>14</v>
      </c>
      <c r="F19" s="191">
        <v>20166</v>
      </c>
      <c r="G19" s="197" t="s">
        <v>1779</v>
      </c>
      <c r="H19" s="297">
        <v>585.08000000000004</v>
      </c>
      <c r="I19" s="297">
        <v>0</v>
      </c>
      <c r="J19" s="298" t="s">
        <v>1894</v>
      </c>
    </row>
    <row r="20" spans="1:10" ht="89.25">
      <c r="A20" s="191">
        <v>25</v>
      </c>
      <c r="B20" s="212" t="s">
        <v>42</v>
      </c>
      <c r="C20" s="213">
        <v>45296</v>
      </c>
      <c r="D20" s="191" t="s">
        <v>1521</v>
      </c>
      <c r="E20" s="191" t="s">
        <v>14</v>
      </c>
      <c r="F20" s="191">
        <v>20165</v>
      </c>
      <c r="G20" s="197" t="s">
        <v>1780</v>
      </c>
      <c r="H20" s="297">
        <v>585.55999999999995</v>
      </c>
      <c r="I20" s="297">
        <v>0</v>
      </c>
      <c r="J20" s="298" t="s">
        <v>1894</v>
      </c>
    </row>
    <row r="21" spans="1:10" ht="89.25">
      <c r="A21" s="191">
        <v>25</v>
      </c>
      <c r="B21" s="212" t="s">
        <v>42</v>
      </c>
      <c r="C21" s="213">
        <v>45296</v>
      </c>
      <c r="D21" s="191" t="s">
        <v>1522</v>
      </c>
      <c r="E21" s="191" t="s">
        <v>14</v>
      </c>
      <c r="F21" s="191">
        <v>20172</v>
      </c>
      <c r="G21" s="197" t="s">
        <v>1781</v>
      </c>
      <c r="H21" s="297">
        <v>1564.62</v>
      </c>
      <c r="I21" s="297">
        <v>0</v>
      </c>
      <c r="J21" s="298" t="s">
        <v>1894</v>
      </c>
    </row>
    <row r="22" spans="1:10" ht="76.5">
      <c r="A22" s="191">
        <v>513</v>
      </c>
      <c r="B22" s="212" t="s">
        <v>160</v>
      </c>
      <c r="C22" s="213">
        <v>45307</v>
      </c>
      <c r="D22" s="191" t="s">
        <v>1561</v>
      </c>
      <c r="E22" s="191" t="s">
        <v>14</v>
      </c>
      <c r="F22" s="191">
        <v>20193</v>
      </c>
      <c r="G22" s="197" t="s">
        <v>1821</v>
      </c>
      <c r="H22" s="297">
        <v>32190.47</v>
      </c>
      <c r="I22" s="297">
        <v>0</v>
      </c>
      <c r="J22" s="298" t="s">
        <v>1894</v>
      </c>
    </row>
    <row r="23" spans="1:10" ht="89.25">
      <c r="A23" s="191" t="s">
        <v>541</v>
      </c>
      <c r="B23" s="212" t="s">
        <v>590</v>
      </c>
      <c r="C23" s="213">
        <v>45315</v>
      </c>
      <c r="D23" s="191" t="s">
        <v>1598</v>
      </c>
      <c r="E23" s="191" t="s">
        <v>14</v>
      </c>
      <c r="F23" s="191">
        <v>20229</v>
      </c>
      <c r="G23" s="197" t="s">
        <v>1859</v>
      </c>
      <c r="H23" s="297">
        <v>523.82000000000005</v>
      </c>
      <c r="I23" s="297">
        <v>0</v>
      </c>
      <c r="J23" s="298" t="s">
        <v>1894</v>
      </c>
    </row>
    <row r="24" spans="1:10" ht="89.25">
      <c r="A24" s="191">
        <v>25</v>
      </c>
      <c r="B24" s="212" t="s">
        <v>42</v>
      </c>
      <c r="C24" s="213">
        <v>45316</v>
      </c>
      <c r="D24" s="191" t="s">
        <v>1606</v>
      </c>
      <c r="E24" s="191" t="s">
        <v>14</v>
      </c>
      <c r="F24" s="191">
        <v>20232</v>
      </c>
      <c r="G24" s="197" t="s">
        <v>1867</v>
      </c>
      <c r="H24" s="297">
        <v>270.89</v>
      </c>
      <c r="I24" s="297">
        <v>0</v>
      </c>
      <c r="J24" s="298" t="s">
        <v>1894</v>
      </c>
    </row>
    <row r="25" spans="1:10" ht="89.25">
      <c r="A25" s="191">
        <v>25</v>
      </c>
      <c r="B25" s="212" t="s">
        <v>42</v>
      </c>
      <c r="C25" s="213">
        <v>45316</v>
      </c>
      <c r="D25" s="191" t="s">
        <v>1607</v>
      </c>
      <c r="E25" s="191" t="s">
        <v>14</v>
      </c>
      <c r="F25" s="191">
        <v>20230</v>
      </c>
      <c r="G25" s="197" t="s">
        <v>1868</v>
      </c>
      <c r="H25" s="297">
        <v>271.23</v>
      </c>
      <c r="I25" s="297">
        <v>0</v>
      </c>
      <c r="J25" s="298" t="s">
        <v>1894</v>
      </c>
    </row>
    <row r="26" spans="1:10" ht="89.25">
      <c r="A26" s="191">
        <v>25</v>
      </c>
      <c r="B26" s="212" t="s">
        <v>42</v>
      </c>
      <c r="C26" s="213">
        <v>45316</v>
      </c>
      <c r="D26" s="191" t="s">
        <v>1608</v>
      </c>
      <c r="E26" s="191" t="s">
        <v>14</v>
      </c>
      <c r="F26" s="191">
        <v>20231</v>
      </c>
      <c r="G26" s="197" t="s">
        <v>1869</v>
      </c>
      <c r="H26" s="297">
        <v>271.3</v>
      </c>
      <c r="I26" s="297">
        <v>0</v>
      </c>
      <c r="J26" s="298" t="s">
        <v>1894</v>
      </c>
    </row>
    <row r="27" spans="1:10" ht="89.25">
      <c r="A27" s="191">
        <v>597</v>
      </c>
      <c r="B27" s="212" t="s">
        <v>675</v>
      </c>
      <c r="C27" s="213">
        <v>45321</v>
      </c>
      <c r="D27" s="191" t="s">
        <v>1624</v>
      </c>
      <c r="E27" s="191" t="s">
        <v>14</v>
      </c>
      <c r="F27" s="191">
        <v>20258</v>
      </c>
      <c r="G27" s="197" t="s">
        <v>1885</v>
      </c>
      <c r="H27" s="297">
        <v>270</v>
      </c>
      <c r="I27" s="297">
        <v>0</v>
      </c>
      <c r="J27" s="298" t="s">
        <v>1894</v>
      </c>
    </row>
    <row r="28" spans="1:10" ht="89.25">
      <c r="A28" s="191">
        <v>10</v>
      </c>
      <c r="B28" s="212" t="s">
        <v>38</v>
      </c>
      <c r="C28" s="213">
        <v>45342</v>
      </c>
      <c r="D28" s="191" t="s">
        <v>2096</v>
      </c>
      <c r="E28" s="191" t="s">
        <v>14</v>
      </c>
      <c r="F28" s="191">
        <v>20334</v>
      </c>
      <c r="G28" s="197" t="s">
        <v>2379</v>
      </c>
      <c r="H28" s="297">
        <v>983.51</v>
      </c>
      <c r="I28" s="297">
        <v>0</v>
      </c>
      <c r="J28" s="298" t="s">
        <v>1894</v>
      </c>
    </row>
    <row r="29" spans="1:10" ht="89.25">
      <c r="A29" s="191">
        <v>25</v>
      </c>
      <c r="B29" s="212" t="s">
        <v>42</v>
      </c>
      <c r="C29" s="213">
        <v>45351</v>
      </c>
      <c r="D29" s="191" t="s">
        <v>2272</v>
      </c>
      <c r="E29" s="191" t="s">
        <v>14</v>
      </c>
      <c r="F29" s="191">
        <v>20372</v>
      </c>
      <c r="G29" s="197" t="s">
        <v>2444</v>
      </c>
      <c r="H29" s="297">
        <v>639.62</v>
      </c>
      <c r="I29" s="297">
        <v>0</v>
      </c>
      <c r="J29" s="298" t="s">
        <v>1894</v>
      </c>
    </row>
    <row r="30" spans="1:10" ht="89.25">
      <c r="A30" s="191">
        <v>25</v>
      </c>
      <c r="B30" s="212" t="s">
        <v>42</v>
      </c>
      <c r="C30" s="213">
        <v>45351</v>
      </c>
      <c r="D30" s="191" t="s">
        <v>2273</v>
      </c>
      <c r="E30" s="191" t="s">
        <v>14</v>
      </c>
      <c r="F30" s="191">
        <v>20375</v>
      </c>
      <c r="G30" s="197" t="s">
        <v>2445</v>
      </c>
      <c r="H30" s="297">
        <v>833.69</v>
      </c>
      <c r="I30" s="297">
        <v>0</v>
      </c>
      <c r="J30" s="298" t="s">
        <v>1894</v>
      </c>
    </row>
    <row r="31" spans="1:10" ht="89.25">
      <c r="A31" s="191">
        <v>25</v>
      </c>
      <c r="B31" s="212" t="s">
        <v>42</v>
      </c>
      <c r="C31" s="213">
        <v>45351</v>
      </c>
      <c r="D31" s="191" t="s">
        <v>2274</v>
      </c>
      <c r="E31" s="191" t="s">
        <v>14</v>
      </c>
      <c r="F31" s="191">
        <v>20373</v>
      </c>
      <c r="G31" s="197" t="s">
        <v>2446</v>
      </c>
      <c r="H31" s="297">
        <v>646</v>
      </c>
      <c r="I31" s="297">
        <v>0</v>
      </c>
      <c r="J31" s="298" t="s">
        <v>1894</v>
      </c>
    </row>
    <row r="32" spans="1:10" ht="89.25">
      <c r="A32" s="191">
        <v>25</v>
      </c>
      <c r="B32" s="212" t="s">
        <v>42</v>
      </c>
      <c r="C32" s="213">
        <v>45351</v>
      </c>
      <c r="D32" s="191" t="s">
        <v>2275</v>
      </c>
      <c r="E32" s="191" t="s">
        <v>14</v>
      </c>
      <c r="F32" s="191">
        <v>20370</v>
      </c>
      <c r="G32" s="197" t="s">
        <v>2447</v>
      </c>
      <c r="H32" s="297">
        <v>484.58</v>
      </c>
      <c r="I32" s="297">
        <v>0</v>
      </c>
      <c r="J32" s="298" t="s">
        <v>1894</v>
      </c>
    </row>
    <row r="33" spans="1:10" ht="89.25">
      <c r="A33" s="191">
        <v>25</v>
      </c>
      <c r="B33" s="212" t="s">
        <v>42</v>
      </c>
      <c r="C33" s="213">
        <v>45351</v>
      </c>
      <c r="D33" s="191" t="s">
        <v>2276</v>
      </c>
      <c r="E33" s="191" t="s">
        <v>14</v>
      </c>
      <c r="F33" s="191">
        <v>20376</v>
      </c>
      <c r="G33" s="197" t="s">
        <v>2448</v>
      </c>
      <c r="H33" s="297">
        <v>352.94</v>
      </c>
      <c r="I33" s="297">
        <v>0</v>
      </c>
      <c r="J33" s="298" t="s">
        <v>1894</v>
      </c>
    </row>
    <row r="34" spans="1:10" ht="89.25">
      <c r="A34" s="191">
        <v>25</v>
      </c>
      <c r="B34" s="212" t="s">
        <v>42</v>
      </c>
      <c r="C34" s="213">
        <v>45351</v>
      </c>
      <c r="D34" s="191" t="s">
        <v>2277</v>
      </c>
      <c r="E34" s="191" t="s">
        <v>14</v>
      </c>
      <c r="F34" s="191">
        <v>20377</v>
      </c>
      <c r="G34" s="197" t="s">
        <v>2449</v>
      </c>
      <c r="H34" s="297">
        <v>373.59</v>
      </c>
      <c r="I34" s="297">
        <v>0</v>
      </c>
      <c r="J34" s="298" t="s">
        <v>1894</v>
      </c>
    </row>
    <row r="35" spans="1:10" ht="89.25">
      <c r="A35" s="191">
        <v>25</v>
      </c>
      <c r="B35" s="212" t="s">
        <v>42</v>
      </c>
      <c r="C35" s="213">
        <v>45351</v>
      </c>
      <c r="D35" s="191" t="s">
        <v>2278</v>
      </c>
      <c r="E35" s="191" t="s">
        <v>14</v>
      </c>
      <c r="F35" s="191">
        <v>20378</v>
      </c>
      <c r="G35" s="197" t="s">
        <v>2450</v>
      </c>
      <c r="H35" s="297">
        <v>360.48</v>
      </c>
      <c r="I35" s="297">
        <v>0</v>
      </c>
      <c r="J35" s="298" t="s">
        <v>1894</v>
      </c>
    </row>
    <row r="36" spans="1:10" ht="89.25">
      <c r="A36" s="191">
        <v>25</v>
      </c>
      <c r="B36" s="212" t="s">
        <v>42</v>
      </c>
      <c r="C36" s="213">
        <v>45351</v>
      </c>
      <c r="D36" s="191" t="s">
        <v>2279</v>
      </c>
      <c r="E36" s="191" t="s">
        <v>14</v>
      </c>
      <c r="F36" s="191">
        <v>20374</v>
      </c>
      <c r="G36" s="197" t="s">
        <v>2451</v>
      </c>
      <c r="H36" s="297">
        <v>478.89</v>
      </c>
      <c r="I36" s="297">
        <v>0</v>
      </c>
      <c r="J36" s="298" t="s">
        <v>1894</v>
      </c>
    </row>
    <row r="37" spans="1:10" ht="89.25">
      <c r="A37" s="191">
        <v>25</v>
      </c>
      <c r="B37" s="212" t="s">
        <v>42</v>
      </c>
      <c r="C37" s="213">
        <v>45351</v>
      </c>
      <c r="D37" s="191" t="s">
        <v>2280</v>
      </c>
      <c r="E37" s="191" t="s">
        <v>14</v>
      </c>
      <c r="F37" s="191">
        <v>20371</v>
      </c>
      <c r="G37" s="197" t="s">
        <v>2452</v>
      </c>
      <c r="H37" s="297">
        <v>360.07</v>
      </c>
      <c r="I37" s="297">
        <v>0</v>
      </c>
      <c r="J37" s="298" t="s">
        <v>1894</v>
      </c>
    </row>
    <row r="38" spans="1:10" ht="102">
      <c r="A38" s="191">
        <v>41</v>
      </c>
      <c r="B38" s="212" t="s">
        <v>44</v>
      </c>
      <c r="C38" s="213">
        <v>45358</v>
      </c>
      <c r="D38" s="191" t="s">
        <v>2596</v>
      </c>
      <c r="E38" s="191" t="s">
        <v>14</v>
      </c>
      <c r="F38" s="191">
        <v>20408</v>
      </c>
      <c r="G38" s="197" t="s">
        <v>2963</v>
      </c>
      <c r="H38" s="297">
        <v>287.29000000000002</v>
      </c>
      <c r="I38" s="297">
        <v>0</v>
      </c>
      <c r="J38" s="298" t="s">
        <v>1894</v>
      </c>
    </row>
    <row r="39" spans="1:10" ht="102">
      <c r="A39" s="191">
        <v>41</v>
      </c>
      <c r="B39" s="212" t="s">
        <v>44</v>
      </c>
      <c r="C39" s="213">
        <v>45358</v>
      </c>
      <c r="D39" s="191" t="s">
        <v>2597</v>
      </c>
      <c r="E39" s="191" t="s">
        <v>14</v>
      </c>
      <c r="F39" s="191">
        <v>20409</v>
      </c>
      <c r="G39" s="197" t="s">
        <v>2964</v>
      </c>
      <c r="H39" s="297">
        <v>273.02</v>
      </c>
      <c r="I39" s="297">
        <v>0</v>
      </c>
      <c r="J39" s="298" t="s">
        <v>1894</v>
      </c>
    </row>
    <row r="40" spans="1:10" ht="89.25">
      <c r="A40" s="191">
        <v>46</v>
      </c>
      <c r="B40" s="212" t="s">
        <v>1371</v>
      </c>
      <c r="C40" s="213">
        <v>45359</v>
      </c>
      <c r="D40" s="191" t="s">
        <v>2620</v>
      </c>
      <c r="E40" s="191" t="s">
        <v>14</v>
      </c>
      <c r="F40" s="191">
        <v>20433</v>
      </c>
      <c r="G40" s="197" t="s">
        <v>2988</v>
      </c>
      <c r="H40" s="297">
        <v>280.29000000000002</v>
      </c>
      <c r="I40" s="297">
        <v>0</v>
      </c>
      <c r="J40" s="298" t="s">
        <v>1894</v>
      </c>
    </row>
    <row r="41" spans="1:10" ht="89.25">
      <c r="A41" s="191">
        <v>514</v>
      </c>
      <c r="B41" s="212" t="s">
        <v>161</v>
      </c>
      <c r="C41" s="213">
        <v>45359</v>
      </c>
      <c r="D41" s="191" t="s">
        <v>2621</v>
      </c>
      <c r="E41" s="191" t="s">
        <v>14</v>
      </c>
      <c r="F41" s="191">
        <v>20473</v>
      </c>
      <c r="G41" s="197" t="s">
        <v>2989</v>
      </c>
      <c r="H41" s="297">
        <v>1304.83</v>
      </c>
      <c r="I41" s="297">
        <v>0</v>
      </c>
      <c r="J41" s="298" t="s">
        <v>1894</v>
      </c>
    </row>
    <row r="42" spans="1:10" ht="89.25">
      <c r="A42" s="191">
        <v>346</v>
      </c>
      <c r="B42" s="212" t="s">
        <v>141</v>
      </c>
      <c r="C42" s="213">
        <v>45359</v>
      </c>
      <c r="D42" s="191" t="s">
        <v>2622</v>
      </c>
      <c r="E42" s="191" t="s">
        <v>14</v>
      </c>
      <c r="F42" s="191">
        <v>20438</v>
      </c>
      <c r="G42" s="197" t="s">
        <v>2990</v>
      </c>
      <c r="H42" s="297">
        <v>285.85000000000002</v>
      </c>
      <c r="I42" s="297">
        <v>0</v>
      </c>
      <c r="J42" s="298" t="s">
        <v>1894</v>
      </c>
    </row>
    <row r="43" spans="1:10" ht="102">
      <c r="A43" s="191">
        <v>514</v>
      </c>
      <c r="B43" s="212" t="s">
        <v>161</v>
      </c>
      <c r="C43" s="213">
        <v>45359</v>
      </c>
      <c r="D43" s="191" t="s">
        <v>2623</v>
      </c>
      <c r="E43" s="191" t="s">
        <v>14</v>
      </c>
      <c r="F43" s="191">
        <v>20474</v>
      </c>
      <c r="G43" s="197" t="s">
        <v>2991</v>
      </c>
      <c r="H43" s="297">
        <v>1822.28</v>
      </c>
      <c r="I43" s="297">
        <v>0</v>
      </c>
      <c r="J43" s="298" t="s">
        <v>1894</v>
      </c>
    </row>
    <row r="44" spans="1:10" ht="89.25">
      <c r="A44" s="191">
        <v>163</v>
      </c>
      <c r="B44" s="212" t="s">
        <v>78</v>
      </c>
      <c r="C44" s="213">
        <v>45359</v>
      </c>
      <c r="D44" s="191" t="s">
        <v>2624</v>
      </c>
      <c r="E44" s="191" t="s">
        <v>14</v>
      </c>
      <c r="F44" s="191">
        <v>20437</v>
      </c>
      <c r="G44" s="197" t="s">
        <v>2992</v>
      </c>
      <c r="H44" s="297">
        <v>292.16000000000003</v>
      </c>
      <c r="I44" s="297">
        <v>0</v>
      </c>
      <c r="J44" s="298" t="s">
        <v>1894</v>
      </c>
    </row>
    <row r="45" spans="1:10" ht="102">
      <c r="A45" s="191">
        <v>47</v>
      </c>
      <c r="B45" s="212" t="s">
        <v>45</v>
      </c>
      <c r="C45" s="213">
        <v>45359</v>
      </c>
      <c r="D45" s="191" t="s">
        <v>2625</v>
      </c>
      <c r="E45" s="191" t="s">
        <v>14</v>
      </c>
      <c r="F45" s="191">
        <v>20435</v>
      </c>
      <c r="G45" s="197" t="s">
        <v>2993</v>
      </c>
      <c r="H45" s="297">
        <v>301.27999999999997</v>
      </c>
      <c r="I45" s="297">
        <v>0</v>
      </c>
      <c r="J45" s="298" t="s">
        <v>1894</v>
      </c>
    </row>
    <row r="46" spans="1:10" ht="89.25">
      <c r="A46" s="191">
        <v>514</v>
      </c>
      <c r="B46" s="212" t="s">
        <v>161</v>
      </c>
      <c r="C46" s="213">
        <v>45359</v>
      </c>
      <c r="D46" s="191" t="s">
        <v>2626</v>
      </c>
      <c r="E46" s="191" t="s">
        <v>14</v>
      </c>
      <c r="F46" s="191">
        <v>20411</v>
      </c>
      <c r="G46" s="197" t="s">
        <v>2994</v>
      </c>
      <c r="H46" s="297">
        <v>307.73</v>
      </c>
      <c r="I46" s="297">
        <v>0</v>
      </c>
      <c r="J46" s="298" t="s">
        <v>1894</v>
      </c>
    </row>
    <row r="47" spans="1:10" ht="102">
      <c r="A47" s="191">
        <v>47</v>
      </c>
      <c r="B47" s="212" t="s">
        <v>45</v>
      </c>
      <c r="C47" s="213">
        <v>45359</v>
      </c>
      <c r="D47" s="191" t="s">
        <v>2627</v>
      </c>
      <c r="E47" s="191" t="s">
        <v>14</v>
      </c>
      <c r="F47" s="191">
        <v>20436</v>
      </c>
      <c r="G47" s="197" t="s">
        <v>2995</v>
      </c>
      <c r="H47" s="297">
        <v>301.27999999999997</v>
      </c>
      <c r="I47" s="297">
        <v>0</v>
      </c>
      <c r="J47" s="298" t="s">
        <v>1894</v>
      </c>
    </row>
    <row r="48" spans="1:10" ht="102">
      <c r="A48" s="191">
        <v>47</v>
      </c>
      <c r="B48" s="212" t="s">
        <v>45</v>
      </c>
      <c r="C48" s="213">
        <v>45359</v>
      </c>
      <c r="D48" s="191" t="s">
        <v>2628</v>
      </c>
      <c r="E48" s="191" t="s">
        <v>14</v>
      </c>
      <c r="F48" s="191">
        <v>20434</v>
      </c>
      <c r="G48" s="197" t="s">
        <v>2996</v>
      </c>
      <c r="H48" s="297">
        <v>301.27999999999997</v>
      </c>
      <c r="I48" s="297">
        <v>0</v>
      </c>
      <c r="J48" s="298" t="s">
        <v>1894</v>
      </c>
    </row>
    <row r="49" spans="1:10" ht="76.5">
      <c r="A49" s="191">
        <v>650</v>
      </c>
      <c r="B49" s="212" t="s">
        <v>175</v>
      </c>
      <c r="C49" s="213">
        <v>45363</v>
      </c>
      <c r="D49" s="191" t="s">
        <v>2653</v>
      </c>
      <c r="E49" s="191" t="s">
        <v>14</v>
      </c>
      <c r="F49" s="191">
        <v>20439</v>
      </c>
      <c r="G49" s="197" t="s">
        <v>3015</v>
      </c>
      <c r="H49" s="297">
        <v>278.23</v>
      </c>
      <c r="I49" s="297">
        <v>0</v>
      </c>
      <c r="J49" s="298" t="s">
        <v>1894</v>
      </c>
    </row>
    <row r="50" spans="1:10" ht="89.25">
      <c r="A50" s="191">
        <v>513</v>
      </c>
      <c r="B50" s="212" t="s">
        <v>160</v>
      </c>
      <c r="C50" s="213">
        <v>45378</v>
      </c>
      <c r="D50" s="191" t="s">
        <v>2793</v>
      </c>
      <c r="E50" s="191" t="s">
        <v>14</v>
      </c>
      <c r="F50" s="191">
        <v>20565</v>
      </c>
      <c r="G50" s="197" t="s">
        <v>3152</v>
      </c>
      <c r="H50" s="297">
        <v>302.52</v>
      </c>
      <c r="I50" s="297">
        <v>0</v>
      </c>
      <c r="J50" s="298" t="s">
        <v>1894</v>
      </c>
    </row>
    <row r="51" spans="1:10" ht="102">
      <c r="A51" s="191">
        <v>47</v>
      </c>
      <c r="B51" s="212" t="s">
        <v>45</v>
      </c>
      <c r="C51" s="213">
        <v>45378</v>
      </c>
      <c r="D51" s="191" t="s">
        <v>2794</v>
      </c>
      <c r="E51" s="191" t="s">
        <v>14</v>
      </c>
      <c r="F51" s="191">
        <v>20563</v>
      </c>
      <c r="G51" s="197" t="s">
        <v>3153</v>
      </c>
      <c r="H51" s="297">
        <v>316.99</v>
      </c>
      <c r="I51" s="297">
        <v>0</v>
      </c>
      <c r="J51" s="298" t="s">
        <v>1894</v>
      </c>
    </row>
    <row r="52" spans="1:10" ht="102">
      <c r="A52" s="191">
        <v>47</v>
      </c>
      <c r="B52" s="212" t="s">
        <v>45</v>
      </c>
      <c r="C52" s="213">
        <v>45378</v>
      </c>
      <c r="D52" s="191" t="s">
        <v>2795</v>
      </c>
      <c r="E52" s="191" t="s">
        <v>14</v>
      </c>
      <c r="F52" s="191">
        <v>20564</v>
      </c>
      <c r="G52" s="197" t="s">
        <v>3154</v>
      </c>
      <c r="H52" s="297">
        <v>316.99</v>
      </c>
      <c r="I52" s="297">
        <v>0</v>
      </c>
      <c r="J52" s="298" t="s">
        <v>1894</v>
      </c>
    </row>
    <row r="53" spans="1:10" ht="102">
      <c r="A53" s="191">
        <v>47</v>
      </c>
      <c r="B53" s="212" t="s">
        <v>45</v>
      </c>
      <c r="C53" s="213">
        <v>45378</v>
      </c>
      <c r="D53" s="191" t="s">
        <v>2796</v>
      </c>
      <c r="E53" s="191" t="s">
        <v>14</v>
      </c>
      <c r="F53" s="191">
        <v>20566</v>
      </c>
      <c r="G53" s="197" t="s">
        <v>3155</v>
      </c>
      <c r="H53" s="297">
        <v>316.99</v>
      </c>
      <c r="I53" s="297">
        <v>0</v>
      </c>
      <c r="J53" s="298" t="s">
        <v>1894</v>
      </c>
    </row>
    <row r="54" spans="1:10" ht="102">
      <c r="A54" s="191">
        <v>47</v>
      </c>
      <c r="B54" s="212" t="s">
        <v>45</v>
      </c>
      <c r="C54" s="213">
        <v>45378</v>
      </c>
      <c r="D54" s="191" t="s">
        <v>2797</v>
      </c>
      <c r="E54" s="191" t="s">
        <v>14</v>
      </c>
      <c r="F54" s="191">
        <v>20561</v>
      </c>
      <c r="G54" s="197" t="s">
        <v>3156</v>
      </c>
      <c r="H54" s="297">
        <v>306.02</v>
      </c>
      <c r="I54" s="297">
        <v>0</v>
      </c>
      <c r="J54" s="298" t="s">
        <v>1894</v>
      </c>
    </row>
    <row r="55" spans="1:10" ht="89.25">
      <c r="A55" s="191">
        <v>346</v>
      </c>
      <c r="B55" s="212" t="s">
        <v>141</v>
      </c>
      <c r="C55" s="213">
        <v>45378</v>
      </c>
      <c r="D55" s="191" t="s">
        <v>2798</v>
      </c>
      <c r="E55" s="191" t="s">
        <v>14</v>
      </c>
      <c r="F55" s="191">
        <v>20570</v>
      </c>
      <c r="G55" s="197" t="s">
        <v>3157</v>
      </c>
      <c r="H55" s="297">
        <v>361.17</v>
      </c>
      <c r="I55" s="297">
        <v>0</v>
      </c>
      <c r="J55" s="298" t="s">
        <v>1894</v>
      </c>
    </row>
    <row r="56" spans="1:10" ht="89.25">
      <c r="A56" s="191">
        <v>346</v>
      </c>
      <c r="B56" s="212" t="s">
        <v>141</v>
      </c>
      <c r="C56" s="213">
        <v>45378</v>
      </c>
      <c r="D56" s="191" t="s">
        <v>2799</v>
      </c>
      <c r="E56" s="191" t="s">
        <v>14</v>
      </c>
      <c r="F56" s="191">
        <v>20576</v>
      </c>
      <c r="G56" s="197" t="s">
        <v>3158</v>
      </c>
      <c r="H56" s="297">
        <v>304.92</v>
      </c>
      <c r="I56" s="297">
        <v>0</v>
      </c>
      <c r="J56" s="298" t="s">
        <v>1894</v>
      </c>
    </row>
    <row r="57" spans="1:10" ht="89.25">
      <c r="A57" s="191">
        <v>683</v>
      </c>
      <c r="B57" s="212" t="s">
        <v>1249</v>
      </c>
      <c r="C57" s="213">
        <v>45378</v>
      </c>
      <c r="D57" s="191" t="s">
        <v>2800</v>
      </c>
      <c r="E57" s="191" t="s">
        <v>14</v>
      </c>
      <c r="F57" s="191">
        <v>20578</v>
      </c>
      <c r="G57" s="197" t="s">
        <v>3159</v>
      </c>
      <c r="H57" s="297">
        <v>426.89</v>
      </c>
      <c r="I57" s="297">
        <v>0</v>
      </c>
      <c r="J57" s="298" t="s">
        <v>1894</v>
      </c>
    </row>
    <row r="58" spans="1:10" ht="89.25">
      <c r="A58" s="191">
        <v>346</v>
      </c>
      <c r="B58" s="212" t="s">
        <v>141</v>
      </c>
      <c r="C58" s="213">
        <v>45378</v>
      </c>
      <c r="D58" s="191" t="s">
        <v>2801</v>
      </c>
      <c r="E58" s="191" t="s">
        <v>14</v>
      </c>
      <c r="F58" s="191">
        <v>20568</v>
      </c>
      <c r="G58" s="197" t="s">
        <v>3160</v>
      </c>
      <c r="H58" s="297">
        <v>356.64</v>
      </c>
      <c r="I58" s="297">
        <v>0</v>
      </c>
      <c r="J58" s="298" t="s">
        <v>1894</v>
      </c>
    </row>
    <row r="59" spans="1:10" ht="89.25">
      <c r="A59" s="191">
        <v>346</v>
      </c>
      <c r="B59" s="212" t="s">
        <v>141</v>
      </c>
      <c r="C59" s="213">
        <v>45378</v>
      </c>
      <c r="D59" s="191" t="s">
        <v>2802</v>
      </c>
      <c r="E59" s="191" t="s">
        <v>14</v>
      </c>
      <c r="F59" s="191">
        <v>20571</v>
      </c>
      <c r="G59" s="197" t="s">
        <v>3161</v>
      </c>
      <c r="H59" s="297">
        <v>306.5</v>
      </c>
      <c r="I59" s="297">
        <v>0</v>
      </c>
      <c r="J59" s="298" t="s">
        <v>1894</v>
      </c>
    </row>
    <row r="60" spans="1:10" ht="102">
      <c r="A60" s="191">
        <v>132</v>
      </c>
      <c r="B60" s="212" t="s">
        <v>59</v>
      </c>
      <c r="C60" s="213">
        <v>45383</v>
      </c>
      <c r="D60" s="191" t="s">
        <v>3340</v>
      </c>
      <c r="E60" s="191" t="s">
        <v>14</v>
      </c>
      <c r="F60" s="191">
        <v>20601</v>
      </c>
      <c r="G60" s="197" t="s">
        <v>4423</v>
      </c>
      <c r="H60" s="297">
        <v>1255.78</v>
      </c>
      <c r="I60" s="297">
        <v>0</v>
      </c>
      <c r="J60" s="298" t="s">
        <v>1894</v>
      </c>
    </row>
    <row r="61" spans="1:10" ht="76.5">
      <c r="A61" s="191">
        <v>10</v>
      </c>
      <c r="B61" s="212" t="s">
        <v>38</v>
      </c>
      <c r="C61" s="213">
        <v>45383</v>
      </c>
      <c r="D61" s="191" t="s">
        <v>3342</v>
      </c>
      <c r="E61" s="191" t="s">
        <v>14</v>
      </c>
      <c r="F61" s="191">
        <v>20593</v>
      </c>
      <c r="G61" s="197" t="s">
        <v>4425</v>
      </c>
      <c r="H61" s="297">
        <v>16857.400000000001</v>
      </c>
      <c r="I61" s="297">
        <v>0</v>
      </c>
      <c r="J61" s="298" t="s">
        <v>1894</v>
      </c>
    </row>
    <row r="62" spans="1:10" ht="89.25">
      <c r="A62" s="191">
        <v>389</v>
      </c>
      <c r="B62" s="212" t="s">
        <v>1405</v>
      </c>
      <c r="C62" s="213">
        <v>45394</v>
      </c>
      <c r="D62" s="191" t="s">
        <v>3740</v>
      </c>
      <c r="E62" s="191" t="s">
        <v>14</v>
      </c>
      <c r="F62" s="191">
        <v>20633</v>
      </c>
      <c r="G62" s="197" t="s">
        <v>4807</v>
      </c>
      <c r="H62" s="297">
        <v>1989.05</v>
      </c>
      <c r="I62" s="297">
        <v>0</v>
      </c>
      <c r="J62" s="298" t="s">
        <v>1894</v>
      </c>
    </row>
    <row r="63" spans="1:10" ht="89.25">
      <c r="A63" s="191">
        <v>389</v>
      </c>
      <c r="B63" s="212" t="s">
        <v>1405</v>
      </c>
      <c r="C63" s="213">
        <v>45394</v>
      </c>
      <c r="D63" s="191" t="s">
        <v>3741</v>
      </c>
      <c r="E63" s="191" t="s">
        <v>14</v>
      </c>
      <c r="F63" s="191">
        <v>20632</v>
      </c>
      <c r="G63" s="197" t="s">
        <v>4808</v>
      </c>
      <c r="H63" s="297">
        <v>4490.96</v>
      </c>
      <c r="I63" s="297">
        <v>0</v>
      </c>
      <c r="J63" s="298" t="s">
        <v>1894</v>
      </c>
    </row>
    <row r="64" spans="1:10" ht="76.5">
      <c r="A64" s="191">
        <v>10</v>
      </c>
      <c r="B64" s="212" t="s">
        <v>38</v>
      </c>
      <c r="C64" s="213">
        <v>45406</v>
      </c>
      <c r="D64" s="191" t="s">
        <v>4048</v>
      </c>
      <c r="E64" s="191" t="s">
        <v>14</v>
      </c>
      <c r="F64" s="191">
        <v>20672</v>
      </c>
      <c r="G64" s="197" t="s">
        <v>5107</v>
      </c>
      <c r="H64" s="297">
        <v>16902.88</v>
      </c>
      <c r="I64" s="297">
        <v>0</v>
      </c>
      <c r="J64" s="298" t="s">
        <v>1894</v>
      </c>
    </row>
    <row r="65" spans="1:10" ht="89.25">
      <c r="A65" s="191">
        <v>20</v>
      </c>
      <c r="B65" s="212" t="s">
        <v>41</v>
      </c>
      <c r="C65" s="213">
        <v>45406</v>
      </c>
      <c r="D65" s="191" t="s">
        <v>4062</v>
      </c>
      <c r="E65" s="191" t="s">
        <v>14</v>
      </c>
      <c r="F65" s="191">
        <v>20686</v>
      </c>
      <c r="G65" s="197" t="s">
        <v>5121</v>
      </c>
      <c r="H65" s="297">
        <v>270</v>
      </c>
      <c r="I65" s="297">
        <v>0</v>
      </c>
      <c r="J65" s="298" t="s">
        <v>1894</v>
      </c>
    </row>
    <row r="66" spans="1:10" ht="102">
      <c r="A66" s="191">
        <v>20</v>
      </c>
      <c r="B66" s="212" t="s">
        <v>41</v>
      </c>
      <c r="C66" s="213">
        <v>45406</v>
      </c>
      <c r="D66" s="191" t="s">
        <v>4063</v>
      </c>
      <c r="E66" s="191" t="s">
        <v>14</v>
      </c>
      <c r="F66" s="191">
        <v>20687</v>
      </c>
      <c r="G66" s="197" t="s">
        <v>5122</v>
      </c>
      <c r="H66" s="297">
        <v>270</v>
      </c>
      <c r="I66" s="297">
        <v>0</v>
      </c>
      <c r="J66" s="298" t="s">
        <v>1894</v>
      </c>
    </row>
    <row r="67" spans="1:10" ht="89.25">
      <c r="A67" s="191">
        <v>389</v>
      </c>
      <c r="B67" s="212" t="s">
        <v>1405</v>
      </c>
      <c r="C67" s="213">
        <v>45412</v>
      </c>
      <c r="D67" s="191" t="s">
        <v>4288</v>
      </c>
      <c r="E67" s="191" t="s">
        <v>14</v>
      </c>
      <c r="F67" s="191">
        <v>20709</v>
      </c>
      <c r="G67" s="197" t="s">
        <v>5331</v>
      </c>
      <c r="H67" s="297">
        <v>3265.28</v>
      </c>
      <c r="I67" s="297">
        <v>0</v>
      </c>
      <c r="J67" s="298" t="s">
        <v>1894</v>
      </c>
    </row>
    <row r="68" spans="1:10">
      <c r="A68" s="380"/>
      <c r="B68" s="381"/>
      <c r="C68" s="382"/>
      <c r="D68" s="380"/>
      <c r="E68" s="380"/>
      <c r="F68" s="380"/>
      <c r="G68" s="383"/>
      <c r="H68" s="352"/>
      <c r="I68" s="352"/>
      <c r="J68" s="384"/>
    </row>
    <row r="69" spans="1:10" ht="18.75">
      <c r="A69" s="178"/>
      <c r="G69" s="279" t="s">
        <v>554</v>
      </c>
      <c r="H69" s="176">
        <f>+SUBTOTAL(9,H7:H67)</f>
        <v>206711.99000000005</v>
      </c>
      <c r="I69" s="176">
        <f>+SUBTOTAL(9,I7:I67)</f>
        <v>0</v>
      </c>
    </row>
    <row r="70" spans="1:10">
      <c r="H70" s="157"/>
      <c r="I70" s="157"/>
    </row>
    <row r="71" spans="1:10">
      <c r="H71" s="157"/>
      <c r="I71" s="157"/>
    </row>
    <row r="72" spans="1:10">
      <c r="H72" s="157"/>
      <c r="I72" s="157"/>
    </row>
  </sheetData>
  <autoFilter ref="A6:J67"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ColWidth="11.42578125"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4" t="s">
        <v>34</v>
      </c>
      <c r="B2" s="255" t="str">
        <f>UPPER(C2)</f>
        <v>DESCRIPCIÓN</v>
      </c>
      <c r="C2" s="255" t="s">
        <v>2</v>
      </c>
      <c r="D2" s="255" t="s">
        <v>1320</v>
      </c>
      <c r="E2" s="255" t="s">
        <v>1315</v>
      </c>
    </row>
    <row r="3" spans="1:5">
      <c r="A3" s="308">
        <v>6</v>
      </c>
      <c r="B3" s="309" t="s">
        <v>692</v>
      </c>
      <c r="C3" s="309" t="s">
        <v>37</v>
      </c>
      <c r="D3" s="6" t="s">
        <v>642</v>
      </c>
      <c r="E3" s="6" t="s">
        <v>1344</v>
      </c>
    </row>
    <row r="4" spans="1:5">
      <c r="A4" s="308">
        <v>10</v>
      </c>
      <c r="B4" s="309" t="s">
        <v>693</v>
      </c>
      <c r="C4" s="309" t="s">
        <v>38</v>
      </c>
      <c r="D4" s="6" t="s">
        <v>669</v>
      </c>
      <c r="E4" s="6" t="s">
        <v>1344</v>
      </c>
    </row>
    <row r="5" spans="1:5">
      <c r="A5" s="308">
        <v>15</v>
      </c>
      <c r="B5" s="309" t="s">
        <v>694</v>
      </c>
      <c r="C5" s="309" t="s">
        <v>39</v>
      </c>
      <c r="D5" s="6" t="s">
        <v>644</v>
      </c>
      <c r="E5" s="6" t="s">
        <v>1344</v>
      </c>
    </row>
    <row r="6" spans="1:5">
      <c r="A6" s="308">
        <v>16</v>
      </c>
      <c r="B6" s="309" t="s">
        <v>1395</v>
      </c>
      <c r="C6" s="309" t="s">
        <v>40</v>
      </c>
      <c r="D6" s="6" t="s">
        <v>645</v>
      </c>
      <c r="E6" s="6" t="s">
        <v>1344</v>
      </c>
    </row>
    <row r="7" spans="1:5">
      <c r="A7" s="308">
        <v>20</v>
      </c>
      <c r="B7" s="309" t="s">
        <v>695</v>
      </c>
      <c r="C7" s="309" t="s">
        <v>41</v>
      </c>
      <c r="D7" s="6" t="s">
        <v>643</v>
      </c>
      <c r="E7" s="6" t="s">
        <v>1344</v>
      </c>
    </row>
    <row r="8" spans="1:5">
      <c r="A8" s="308">
        <v>25</v>
      </c>
      <c r="B8" s="309" t="s">
        <v>696</v>
      </c>
      <c r="C8" s="309" t="s">
        <v>42</v>
      </c>
      <c r="D8" s="6" t="s">
        <v>645</v>
      </c>
      <c r="E8" s="6" t="s">
        <v>1344</v>
      </c>
    </row>
    <row r="9" spans="1:5">
      <c r="A9" s="308">
        <v>30</v>
      </c>
      <c r="B9" s="309" t="s">
        <v>697</v>
      </c>
      <c r="C9" s="309" t="s">
        <v>640</v>
      </c>
      <c r="D9" s="6" t="s">
        <v>644</v>
      </c>
      <c r="E9" s="6" t="s">
        <v>1344</v>
      </c>
    </row>
    <row r="10" spans="1:5">
      <c r="A10" s="308">
        <v>35</v>
      </c>
      <c r="B10" s="309" t="s">
        <v>698</v>
      </c>
      <c r="C10" s="309" t="s">
        <v>43</v>
      </c>
      <c r="D10" s="6" t="s">
        <v>646</v>
      </c>
      <c r="E10" s="6" t="s">
        <v>1344</v>
      </c>
    </row>
    <row r="11" spans="1:5">
      <c r="A11" s="308">
        <v>41</v>
      </c>
      <c r="B11" s="309" t="s">
        <v>699</v>
      </c>
      <c r="C11" s="309" t="s">
        <v>44</v>
      </c>
      <c r="D11" s="6" t="s">
        <v>643</v>
      </c>
      <c r="E11" s="6" t="s">
        <v>1344</v>
      </c>
    </row>
    <row r="12" spans="1:5">
      <c r="A12" s="308">
        <v>46</v>
      </c>
      <c r="B12" s="309" t="s">
        <v>1373</v>
      </c>
      <c r="C12" s="309" t="s">
        <v>1371</v>
      </c>
      <c r="D12" s="6" t="s">
        <v>647</v>
      </c>
      <c r="E12" s="6" t="s">
        <v>1344</v>
      </c>
    </row>
    <row r="13" spans="1:5">
      <c r="A13" s="308">
        <v>47</v>
      </c>
      <c r="B13" s="309" t="s">
        <v>700</v>
      </c>
      <c r="C13" s="309" t="s">
        <v>45</v>
      </c>
      <c r="D13" s="6" t="s">
        <v>648</v>
      </c>
      <c r="E13" s="6" t="s">
        <v>1344</v>
      </c>
    </row>
    <row r="14" spans="1:5">
      <c r="A14" s="310">
        <v>53</v>
      </c>
      <c r="B14" s="311" t="s">
        <v>1396</v>
      </c>
      <c r="C14" s="311" t="s">
        <v>1376</v>
      </c>
      <c r="D14" s="6" t="s">
        <v>669</v>
      </c>
      <c r="E14" s="6" t="s">
        <v>1344</v>
      </c>
    </row>
    <row r="15" spans="1:5">
      <c r="A15" s="308">
        <v>66</v>
      </c>
      <c r="B15" s="309" t="s">
        <v>701</v>
      </c>
      <c r="C15" s="309" t="s">
        <v>46</v>
      </c>
      <c r="D15" s="6" t="s">
        <v>649</v>
      </c>
      <c r="E15" s="6" t="s">
        <v>1344</v>
      </c>
    </row>
    <row r="16" spans="1:5">
      <c r="A16" s="257">
        <v>70</v>
      </c>
      <c r="B16" s="258" t="s">
        <v>702</v>
      </c>
      <c r="C16" s="258" t="s">
        <v>47</v>
      </c>
      <c r="D16" s="305" t="s">
        <v>649</v>
      </c>
      <c r="E16" s="6" t="s">
        <v>1344</v>
      </c>
    </row>
    <row r="17" spans="1:5">
      <c r="A17" s="308">
        <v>76</v>
      </c>
      <c r="B17" s="309" t="s">
        <v>703</v>
      </c>
      <c r="C17" s="309" t="s">
        <v>48</v>
      </c>
      <c r="D17" s="6" t="s">
        <v>642</v>
      </c>
      <c r="E17" s="6" t="s">
        <v>1344</v>
      </c>
    </row>
    <row r="18" spans="1:5">
      <c r="A18" s="308">
        <v>78</v>
      </c>
      <c r="B18" s="309" t="s">
        <v>1374</v>
      </c>
      <c r="C18" s="309" t="s">
        <v>1372</v>
      </c>
      <c r="D18" s="6" t="s">
        <v>644</v>
      </c>
      <c r="E18" s="6" t="s">
        <v>1344</v>
      </c>
    </row>
    <row r="19" spans="1:5">
      <c r="A19" s="308">
        <v>81</v>
      </c>
      <c r="B19" s="309" t="s">
        <v>704</v>
      </c>
      <c r="C19" s="309" t="s">
        <v>49</v>
      </c>
      <c r="D19" s="6" t="s">
        <v>642</v>
      </c>
      <c r="E19" s="6" t="s">
        <v>1344</v>
      </c>
    </row>
    <row r="20" spans="1:5">
      <c r="A20" s="308">
        <v>86</v>
      </c>
      <c r="B20" s="309" t="s">
        <v>705</v>
      </c>
      <c r="C20" s="309" t="s">
        <v>50</v>
      </c>
      <c r="D20" s="6" t="s">
        <v>645</v>
      </c>
      <c r="E20" s="6" t="s">
        <v>1344</v>
      </c>
    </row>
    <row r="21" spans="1:5">
      <c r="A21" s="308" t="s">
        <v>539</v>
      </c>
      <c r="B21" s="309" t="s">
        <v>540</v>
      </c>
      <c r="C21" s="309" t="s">
        <v>590</v>
      </c>
      <c r="D21" s="6" t="s">
        <v>647</v>
      </c>
      <c r="E21" s="6" t="s">
        <v>1344</v>
      </c>
    </row>
    <row r="22" spans="1:5">
      <c r="A22" s="308" t="s">
        <v>541</v>
      </c>
      <c r="B22" s="309" t="s">
        <v>540</v>
      </c>
      <c r="C22" s="309" t="s">
        <v>590</v>
      </c>
      <c r="D22" s="6" t="s">
        <v>647</v>
      </c>
      <c r="E22" s="6" t="s">
        <v>1344</v>
      </c>
    </row>
    <row r="23" spans="1:5">
      <c r="A23" s="308" t="s">
        <v>542</v>
      </c>
      <c r="B23" s="309" t="s">
        <v>543</v>
      </c>
      <c r="C23" s="309" t="s">
        <v>689</v>
      </c>
      <c r="D23" s="6" t="s">
        <v>648</v>
      </c>
      <c r="E23" s="6" t="s">
        <v>1344</v>
      </c>
    </row>
    <row r="24" spans="1:5">
      <c r="A24" s="308" t="s">
        <v>544</v>
      </c>
      <c r="B24" s="309" t="s">
        <v>545</v>
      </c>
      <c r="C24" s="309" t="s">
        <v>681</v>
      </c>
      <c r="D24" s="6" t="s">
        <v>668</v>
      </c>
      <c r="E24" s="6" t="s">
        <v>1344</v>
      </c>
    </row>
    <row r="25" spans="1:5">
      <c r="A25" s="308" t="s">
        <v>546</v>
      </c>
      <c r="B25" s="309" t="s">
        <v>547</v>
      </c>
      <c r="C25" s="309" t="s">
        <v>1238</v>
      </c>
      <c r="D25" s="6" t="s">
        <v>668</v>
      </c>
      <c r="E25" s="6" t="s">
        <v>1344</v>
      </c>
    </row>
    <row r="26" spans="1:5">
      <c r="A26" s="308">
        <v>108</v>
      </c>
      <c r="B26" s="309" t="s">
        <v>706</v>
      </c>
      <c r="C26" s="309" t="s">
        <v>51</v>
      </c>
      <c r="D26" s="6" t="s">
        <v>646</v>
      </c>
      <c r="E26" s="6" t="s">
        <v>1326</v>
      </c>
    </row>
    <row r="27" spans="1:5">
      <c r="A27" s="308">
        <v>109</v>
      </c>
      <c r="B27" s="309" t="s">
        <v>707</v>
      </c>
      <c r="C27" s="309" t="s">
        <v>613</v>
      </c>
      <c r="D27" s="6" t="s">
        <v>646</v>
      </c>
      <c r="E27" s="6" t="s">
        <v>1326</v>
      </c>
    </row>
    <row r="28" spans="1:5">
      <c r="A28" s="310">
        <v>111</v>
      </c>
      <c r="B28" s="311" t="s">
        <v>708</v>
      </c>
      <c r="C28" s="311" t="s">
        <v>52</v>
      </c>
      <c r="D28" s="6" t="s">
        <v>647</v>
      </c>
      <c r="E28" s="6" t="s">
        <v>1326</v>
      </c>
    </row>
    <row r="29" spans="1:5">
      <c r="A29" s="308">
        <v>112</v>
      </c>
      <c r="B29" s="309" t="s">
        <v>709</v>
      </c>
      <c r="C29" s="309" t="s">
        <v>53</v>
      </c>
      <c r="D29" s="6" t="s">
        <v>647</v>
      </c>
      <c r="E29" s="6" t="s">
        <v>1326</v>
      </c>
    </row>
    <row r="30" spans="1:5">
      <c r="A30" s="308">
        <v>117</v>
      </c>
      <c r="B30" s="311" t="s">
        <v>710</v>
      </c>
      <c r="C30" s="311" t="s">
        <v>54</v>
      </c>
      <c r="D30" s="6" t="s">
        <v>649</v>
      </c>
      <c r="E30" s="6" t="s">
        <v>1326</v>
      </c>
    </row>
    <row r="31" spans="1:5">
      <c r="A31" s="308">
        <v>119</v>
      </c>
      <c r="B31" s="309" t="s">
        <v>711</v>
      </c>
      <c r="C31" s="309" t="s">
        <v>55</v>
      </c>
      <c r="D31" s="6" t="s">
        <v>649</v>
      </c>
      <c r="E31" s="6" t="s">
        <v>1326</v>
      </c>
    </row>
    <row r="32" spans="1:5">
      <c r="A32" s="308">
        <v>124</v>
      </c>
      <c r="B32" s="309" t="s">
        <v>712</v>
      </c>
      <c r="C32" s="309" t="s">
        <v>56</v>
      </c>
      <c r="D32" s="6" t="s">
        <v>646</v>
      </c>
      <c r="E32" s="6" t="s">
        <v>1326</v>
      </c>
    </row>
    <row r="33" spans="1:5">
      <c r="A33" s="308">
        <v>129</v>
      </c>
      <c r="B33" s="309" t="s">
        <v>713</v>
      </c>
      <c r="C33" s="309" t="s">
        <v>57</v>
      </c>
      <c r="D33" s="6" t="s">
        <v>668</v>
      </c>
      <c r="E33" s="6" t="s">
        <v>1326</v>
      </c>
    </row>
    <row r="34" spans="1:5">
      <c r="A34" s="308">
        <v>130</v>
      </c>
      <c r="B34" s="309" t="s">
        <v>714</v>
      </c>
      <c r="C34" s="309" t="s">
        <v>58</v>
      </c>
      <c r="D34" s="6" t="s">
        <v>642</v>
      </c>
      <c r="E34" s="6" t="s">
        <v>1326</v>
      </c>
    </row>
    <row r="35" spans="1:5">
      <c r="A35" s="308">
        <v>132</v>
      </c>
      <c r="B35" s="309" t="s">
        <v>715</v>
      </c>
      <c r="C35" s="309" t="s">
        <v>59</v>
      </c>
      <c r="D35" s="6" t="s">
        <v>643</v>
      </c>
      <c r="E35" s="6" t="s">
        <v>1326</v>
      </c>
    </row>
    <row r="36" spans="1:5">
      <c r="A36" s="308">
        <v>133</v>
      </c>
      <c r="B36" s="309" t="s">
        <v>716</v>
      </c>
      <c r="C36" s="309" t="s">
        <v>60</v>
      </c>
      <c r="D36" s="6" t="s">
        <v>643</v>
      </c>
      <c r="E36" s="6" t="s">
        <v>1326</v>
      </c>
    </row>
    <row r="37" spans="1:5">
      <c r="A37" s="308">
        <v>134</v>
      </c>
      <c r="B37" s="309" t="s">
        <v>717</v>
      </c>
      <c r="C37" s="309" t="s">
        <v>61</v>
      </c>
      <c r="D37" s="6" t="s">
        <v>644</v>
      </c>
      <c r="E37" s="6" t="s">
        <v>1326</v>
      </c>
    </row>
    <row r="38" spans="1:5">
      <c r="A38" s="308">
        <v>137</v>
      </c>
      <c r="B38" s="309" t="s">
        <v>718</v>
      </c>
      <c r="C38" s="309" t="s">
        <v>62</v>
      </c>
      <c r="D38" s="6" t="s">
        <v>643</v>
      </c>
      <c r="E38" s="6" t="s">
        <v>1326</v>
      </c>
    </row>
    <row r="39" spans="1:5">
      <c r="A39" s="308">
        <v>138</v>
      </c>
      <c r="B39" s="309" t="s">
        <v>719</v>
      </c>
      <c r="C39" s="309" t="s">
        <v>63</v>
      </c>
      <c r="D39" s="6" t="s">
        <v>626</v>
      </c>
      <c r="E39" s="6" t="s">
        <v>1328</v>
      </c>
    </row>
    <row r="40" spans="1:5">
      <c r="A40" s="308">
        <v>139</v>
      </c>
      <c r="B40" s="309" t="s">
        <v>720</v>
      </c>
      <c r="C40" s="309" t="s">
        <v>64</v>
      </c>
      <c r="D40" s="6" t="s">
        <v>626</v>
      </c>
      <c r="E40" s="6" t="s">
        <v>1328</v>
      </c>
    </row>
    <row r="41" spans="1:5">
      <c r="A41" s="308">
        <v>140</v>
      </c>
      <c r="B41" s="309" t="s">
        <v>721</v>
      </c>
      <c r="C41" s="309" t="s">
        <v>1277</v>
      </c>
      <c r="D41" s="6" t="s">
        <v>626</v>
      </c>
      <c r="E41" s="6" t="s">
        <v>1328</v>
      </c>
    </row>
    <row r="42" spans="1:5">
      <c r="A42" s="308">
        <v>141</v>
      </c>
      <c r="B42" s="309" t="s">
        <v>722</v>
      </c>
      <c r="C42" s="309" t="s">
        <v>65</v>
      </c>
      <c r="D42" s="6" t="s">
        <v>626</v>
      </c>
      <c r="E42" s="6" t="s">
        <v>1328</v>
      </c>
    </row>
    <row r="43" spans="1:5">
      <c r="A43" s="310">
        <v>142</v>
      </c>
      <c r="B43" s="311" t="s">
        <v>723</v>
      </c>
      <c r="C43" s="311" t="s">
        <v>66</v>
      </c>
      <c r="D43" s="6" t="s">
        <v>626</v>
      </c>
      <c r="E43" s="6" t="s">
        <v>1328</v>
      </c>
    </row>
    <row r="44" spans="1:5">
      <c r="A44" s="308">
        <v>143</v>
      </c>
      <c r="B44" s="309" t="s">
        <v>724</v>
      </c>
      <c r="C44" s="309" t="s">
        <v>67</v>
      </c>
      <c r="D44" s="6" t="s">
        <v>626</v>
      </c>
      <c r="E44" s="6" t="s">
        <v>1328</v>
      </c>
    </row>
    <row r="45" spans="1:5">
      <c r="A45" s="308">
        <v>144</v>
      </c>
      <c r="B45" s="309" t="s">
        <v>725</v>
      </c>
      <c r="C45" s="309" t="s">
        <v>1278</v>
      </c>
      <c r="D45" s="6" t="s">
        <v>626</v>
      </c>
      <c r="E45" s="6" t="s">
        <v>1328</v>
      </c>
    </row>
    <row r="46" spans="1:5">
      <c r="A46" s="308">
        <v>145</v>
      </c>
      <c r="B46" s="309" t="s">
        <v>726</v>
      </c>
      <c r="C46" s="309" t="s">
        <v>68</v>
      </c>
      <c r="D46" s="6" t="s">
        <v>626</v>
      </c>
      <c r="E46" s="6" t="s">
        <v>1328</v>
      </c>
    </row>
    <row r="47" spans="1:5">
      <c r="A47" s="308">
        <v>146</v>
      </c>
      <c r="B47" s="309" t="s">
        <v>727</v>
      </c>
      <c r="C47" s="309" t="s">
        <v>69</v>
      </c>
      <c r="D47" s="6" t="s">
        <v>626</v>
      </c>
      <c r="E47" s="6" t="s">
        <v>1328</v>
      </c>
    </row>
    <row r="48" spans="1:5">
      <c r="A48" s="308">
        <v>147</v>
      </c>
      <c r="B48" s="309" t="s">
        <v>728</v>
      </c>
      <c r="C48" s="309" t="s">
        <v>1239</v>
      </c>
      <c r="D48" s="6" t="s">
        <v>626</v>
      </c>
      <c r="E48" s="6" t="s">
        <v>1328</v>
      </c>
    </row>
    <row r="49" spans="1:5">
      <c r="A49" s="308">
        <v>148</v>
      </c>
      <c r="B49" s="309" t="s">
        <v>729</v>
      </c>
      <c r="C49" s="309" t="s">
        <v>70</v>
      </c>
      <c r="D49" s="6" t="s">
        <v>626</v>
      </c>
      <c r="E49" s="6" t="s">
        <v>1328</v>
      </c>
    </row>
    <row r="50" spans="1:5">
      <c r="A50" s="310">
        <v>150</v>
      </c>
      <c r="B50" s="311" t="s">
        <v>730</v>
      </c>
      <c r="C50" s="311" t="s">
        <v>71</v>
      </c>
      <c r="D50" s="6" t="s">
        <v>646</v>
      </c>
      <c r="E50" s="6" t="s">
        <v>1326</v>
      </c>
    </row>
    <row r="51" spans="1:5">
      <c r="A51" s="308">
        <v>152</v>
      </c>
      <c r="B51" s="309" t="s">
        <v>731</v>
      </c>
      <c r="C51" s="309" t="s">
        <v>72</v>
      </c>
      <c r="D51" s="6" t="s">
        <v>643</v>
      </c>
      <c r="E51" s="6" t="s">
        <v>1326</v>
      </c>
    </row>
    <row r="52" spans="1:5">
      <c r="A52" s="308">
        <v>153</v>
      </c>
      <c r="B52" s="309" t="s">
        <v>732</v>
      </c>
      <c r="C52" s="309" t="s">
        <v>73</v>
      </c>
      <c r="D52" s="6" t="s">
        <v>643</v>
      </c>
      <c r="E52" s="6" t="s">
        <v>1326</v>
      </c>
    </row>
    <row r="53" spans="1:5">
      <c r="A53" s="308">
        <v>154</v>
      </c>
      <c r="B53" s="309" t="s">
        <v>733</v>
      </c>
      <c r="C53" s="309" t="s">
        <v>74</v>
      </c>
      <c r="D53" s="6" t="s">
        <v>643</v>
      </c>
      <c r="E53" s="6" t="s">
        <v>1326</v>
      </c>
    </row>
    <row r="54" spans="1:5">
      <c r="A54" s="308">
        <v>155</v>
      </c>
      <c r="B54" s="309" t="s">
        <v>734</v>
      </c>
      <c r="C54" s="309" t="s">
        <v>75</v>
      </c>
      <c r="D54" s="6" t="s">
        <v>668</v>
      </c>
      <c r="E54" s="6" t="s">
        <v>1326</v>
      </c>
    </row>
    <row r="55" spans="1:5">
      <c r="A55" s="308">
        <v>156</v>
      </c>
      <c r="B55" s="309" t="s">
        <v>735</v>
      </c>
      <c r="C55" s="309" t="s">
        <v>76</v>
      </c>
      <c r="D55" s="6" t="s">
        <v>668</v>
      </c>
      <c r="E55" s="6" t="s">
        <v>1326</v>
      </c>
    </row>
    <row r="56" spans="1:5">
      <c r="A56" s="308">
        <v>157</v>
      </c>
      <c r="B56" s="309" t="s">
        <v>736</v>
      </c>
      <c r="C56" s="309" t="s">
        <v>77</v>
      </c>
      <c r="D56" s="6" t="s">
        <v>668</v>
      </c>
      <c r="E56" s="6" t="s">
        <v>1326</v>
      </c>
    </row>
    <row r="57" spans="1:5">
      <c r="A57" s="308">
        <v>159</v>
      </c>
      <c r="B57" s="309" t="s">
        <v>737</v>
      </c>
      <c r="C57" s="309" t="s">
        <v>1279</v>
      </c>
      <c r="D57" s="6" t="s">
        <v>668</v>
      </c>
      <c r="E57" s="6" t="s">
        <v>1326</v>
      </c>
    </row>
    <row r="58" spans="1:5">
      <c r="A58" s="308">
        <v>163</v>
      </c>
      <c r="B58" s="309" t="s">
        <v>738</v>
      </c>
      <c r="C58" s="309" t="s">
        <v>78</v>
      </c>
      <c r="D58" s="6" t="s">
        <v>644</v>
      </c>
      <c r="E58" s="6" t="s">
        <v>1326</v>
      </c>
    </row>
    <row r="59" spans="1:5">
      <c r="A59" s="308">
        <v>169</v>
      </c>
      <c r="B59" s="309" t="s">
        <v>739</v>
      </c>
      <c r="C59" s="309" t="s">
        <v>79</v>
      </c>
      <c r="D59" s="6" t="s">
        <v>669</v>
      </c>
      <c r="E59" s="6" t="s">
        <v>1326</v>
      </c>
    </row>
    <row r="60" spans="1:5">
      <c r="A60" s="308">
        <v>170</v>
      </c>
      <c r="B60" s="309" t="s">
        <v>740</v>
      </c>
      <c r="C60" s="309" t="s">
        <v>80</v>
      </c>
      <c r="D60" s="6" t="s">
        <v>643</v>
      </c>
      <c r="E60" s="6" t="s">
        <v>1326</v>
      </c>
    </row>
    <row r="61" spans="1:5">
      <c r="A61" s="308">
        <v>171</v>
      </c>
      <c r="B61" s="309" t="s">
        <v>741</v>
      </c>
      <c r="C61" s="309" t="s">
        <v>81</v>
      </c>
      <c r="D61" s="6" t="s">
        <v>626</v>
      </c>
      <c r="E61" s="6" t="s">
        <v>1326</v>
      </c>
    </row>
    <row r="62" spans="1:5">
      <c r="A62" s="308">
        <v>190</v>
      </c>
      <c r="B62" s="309" t="s">
        <v>742</v>
      </c>
      <c r="C62" s="309" t="s">
        <v>82</v>
      </c>
      <c r="D62" s="6" t="s">
        <v>642</v>
      </c>
      <c r="E62" s="6" t="s">
        <v>1326</v>
      </c>
    </row>
    <row r="63" spans="1:5">
      <c r="A63" s="308">
        <v>192</v>
      </c>
      <c r="B63" s="309" t="s">
        <v>743</v>
      </c>
      <c r="C63" s="309" t="s">
        <v>83</v>
      </c>
      <c r="D63" s="6" t="s">
        <v>668</v>
      </c>
      <c r="E63" s="6" t="s">
        <v>1326</v>
      </c>
    </row>
    <row r="64" spans="1:5">
      <c r="A64" s="308">
        <v>197</v>
      </c>
      <c r="B64" s="309" t="s">
        <v>744</v>
      </c>
      <c r="C64" s="309" t="s">
        <v>744</v>
      </c>
      <c r="D64" s="6" t="s">
        <v>643</v>
      </c>
      <c r="E64" s="6" t="s">
        <v>1326</v>
      </c>
    </row>
    <row r="65" spans="1:5">
      <c r="A65" s="308">
        <v>200</v>
      </c>
      <c r="B65" s="309" t="s">
        <v>745</v>
      </c>
      <c r="C65" s="309" t="s">
        <v>84</v>
      </c>
      <c r="D65" s="6" t="s">
        <v>649</v>
      </c>
      <c r="E65" s="6" t="s">
        <v>1326</v>
      </c>
    </row>
    <row r="66" spans="1:5">
      <c r="A66" s="308">
        <v>201</v>
      </c>
      <c r="B66" s="309" t="s">
        <v>746</v>
      </c>
      <c r="C66" s="309" t="s">
        <v>85</v>
      </c>
      <c r="D66" s="6" t="s">
        <v>643</v>
      </c>
      <c r="E66" s="6" t="s">
        <v>1326</v>
      </c>
    </row>
    <row r="67" spans="1:5">
      <c r="A67" s="308">
        <v>203</v>
      </c>
      <c r="B67" s="309" t="s">
        <v>747</v>
      </c>
      <c r="C67" s="309" t="s">
        <v>86</v>
      </c>
      <c r="D67" s="6" t="s">
        <v>669</v>
      </c>
      <c r="E67" s="6" t="s">
        <v>1326</v>
      </c>
    </row>
    <row r="68" spans="1:5">
      <c r="A68" s="308">
        <v>206</v>
      </c>
      <c r="B68" s="309" t="s">
        <v>748</v>
      </c>
      <c r="C68" s="309" t="s">
        <v>87</v>
      </c>
      <c r="D68" s="6" t="s">
        <v>646</v>
      </c>
      <c r="E68" s="6" t="s">
        <v>1326</v>
      </c>
    </row>
    <row r="69" spans="1:5">
      <c r="A69" s="308">
        <v>210</v>
      </c>
      <c r="B69" s="309" t="s">
        <v>749</v>
      </c>
      <c r="C69" s="309" t="s">
        <v>89</v>
      </c>
      <c r="D69" s="6" t="s">
        <v>669</v>
      </c>
      <c r="E69" s="6" t="s">
        <v>1326</v>
      </c>
    </row>
    <row r="70" spans="1:5">
      <c r="A70" s="308">
        <v>212</v>
      </c>
      <c r="B70" s="309" t="s">
        <v>750</v>
      </c>
      <c r="C70" s="309" t="s">
        <v>90</v>
      </c>
      <c r="D70" s="6" t="s">
        <v>648</v>
      </c>
      <c r="E70" s="6" t="s">
        <v>1326</v>
      </c>
    </row>
    <row r="71" spans="1:5">
      <c r="A71" s="308">
        <v>213</v>
      </c>
      <c r="B71" s="309" t="s">
        <v>751</v>
      </c>
      <c r="C71" s="309" t="s">
        <v>91</v>
      </c>
      <c r="D71" s="6" t="s">
        <v>643</v>
      </c>
      <c r="E71" s="6" t="s">
        <v>1326</v>
      </c>
    </row>
    <row r="72" spans="1:5">
      <c r="A72" s="308">
        <v>221</v>
      </c>
      <c r="B72" s="309" t="s">
        <v>752</v>
      </c>
      <c r="C72" s="309" t="s">
        <v>92</v>
      </c>
      <c r="D72" s="6" t="s">
        <v>668</v>
      </c>
      <c r="E72" s="6" t="s">
        <v>1326</v>
      </c>
    </row>
    <row r="73" spans="1:5">
      <c r="A73" s="308">
        <v>222</v>
      </c>
      <c r="B73" s="309" t="s">
        <v>753</v>
      </c>
      <c r="C73" s="309" t="s">
        <v>93</v>
      </c>
      <c r="D73" s="6" t="s">
        <v>648</v>
      </c>
      <c r="E73" s="6" t="s">
        <v>1326</v>
      </c>
    </row>
    <row r="74" spans="1:5">
      <c r="A74" s="308">
        <v>223</v>
      </c>
      <c r="B74" s="309" t="s">
        <v>754</v>
      </c>
      <c r="C74" s="309" t="s">
        <v>94</v>
      </c>
      <c r="D74" s="6" t="s">
        <v>648</v>
      </c>
      <c r="E74" s="6" t="s">
        <v>1326</v>
      </c>
    </row>
    <row r="75" spans="1:5">
      <c r="A75" s="308">
        <v>224</v>
      </c>
      <c r="B75" s="309" t="s">
        <v>755</v>
      </c>
      <c r="C75" s="309" t="s">
        <v>95</v>
      </c>
      <c r="D75" s="6" t="s">
        <v>642</v>
      </c>
      <c r="E75" s="6" t="s">
        <v>1326</v>
      </c>
    </row>
    <row r="76" spans="1:5">
      <c r="A76" s="308">
        <v>225</v>
      </c>
      <c r="B76" s="309" t="s">
        <v>756</v>
      </c>
      <c r="C76" s="309" t="s">
        <v>96</v>
      </c>
      <c r="D76" s="6" t="s">
        <v>669</v>
      </c>
      <c r="E76" s="6" t="s">
        <v>1326</v>
      </c>
    </row>
    <row r="77" spans="1:5">
      <c r="A77" s="310">
        <v>226</v>
      </c>
      <c r="B77" s="311" t="s">
        <v>757</v>
      </c>
      <c r="C77" s="311" t="s">
        <v>97</v>
      </c>
      <c r="D77" s="6" t="s">
        <v>642</v>
      </c>
      <c r="E77" s="6" t="s">
        <v>1326</v>
      </c>
    </row>
    <row r="78" spans="1:5">
      <c r="A78" s="308">
        <v>227</v>
      </c>
      <c r="B78" s="309" t="s">
        <v>758</v>
      </c>
      <c r="C78" s="309" t="s">
        <v>98</v>
      </c>
      <c r="D78" s="6" t="s">
        <v>643</v>
      </c>
      <c r="E78" s="6" t="s">
        <v>1326</v>
      </c>
    </row>
    <row r="79" spans="1:5">
      <c r="A79" s="308">
        <v>234</v>
      </c>
      <c r="B79" s="309" t="s">
        <v>759</v>
      </c>
      <c r="C79" s="309" t="s">
        <v>614</v>
      </c>
      <c r="D79" s="6" t="s">
        <v>645</v>
      </c>
      <c r="E79" s="6" t="s">
        <v>1326</v>
      </c>
    </row>
    <row r="80" spans="1:5">
      <c r="A80" s="308">
        <v>243</v>
      </c>
      <c r="B80" s="309" t="s">
        <v>760</v>
      </c>
      <c r="C80" s="309" t="s">
        <v>99</v>
      </c>
      <c r="D80" s="6" t="s">
        <v>645</v>
      </c>
      <c r="E80" s="6" t="s">
        <v>1326</v>
      </c>
    </row>
    <row r="81" spans="1:5">
      <c r="A81" s="308">
        <v>244</v>
      </c>
      <c r="B81" s="309" t="s">
        <v>761</v>
      </c>
      <c r="C81" s="309" t="s">
        <v>100</v>
      </c>
      <c r="D81" s="6" t="s">
        <v>649</v>
      </c>
      <c r="E81" s="6" t="s">
        <v>1326</v>
      </c>
    </row>
    <row r="82" spans="1:5">
      <c r="A82" s="308">
        <v>245</v>
      </c>
      <c r="B82" s="309" t="s">
        <v>762</v>
      </c>
      <c r="C82" s="309" t="s">
        <v>101</v>
      </c>
      <c r="D82" s="6" t="s">
        <v>649</v>
      </c>
      <c r="E82" s="6" t="s">
        <v>1326</v>
      </c>
    </row>
    <row r="83" spans="1:5">
      <c r="A83" s="308">
        <v>249</v>
      </c>
      <c r="B83" s="309" t="s">
        <v>763</v>
      </c>
      <c r="C83" s="309" t="s">
        <v>102</v>
      </c>
      <c r="D83" s="6" t="s">
        <v>647</v>
      </c>
      <c r="E83" s="6" t="s">
        <v>1326</v>
      </c>
    </row>
    <row r="84" spans="1:5">
      <c r="A84" s="308">
        <v>251</v>
      </c>
      <c r="B84" s="309" t="s">
        <v>764</v>
      </c>
      <c r="C84" s="309" t="s">
        <v>103</v>
      </c>
      <c r="D84" s="6" t="s">
        <v>647</v>
      </c>
      <c r="E84" s="6" t="s">
        <v>1326</v>
      </c>
    </row>
    <row r="85" spans="1:5">
      <c r="A85" s="308">
        <v>253</v>
      </c>
      <c r="B85" s="309" t="s">
        <v>765</v>
      </c>
      <c r="C85" s="309" t="s">
        <v>104</v>
      </c>
      <c r="D85" s="6" t="s">
        <v>669</v>
      </c>
      <c r="E85" s="6" t="s">
        <v>1326</v>
      </c>
    </row>
    <row r="86" spans="1:5">
      <c r="A86" s="308">
        <v>254</v>
      </c>
      <c r="B86" s="309" t="s">
        <v>766</v>
      </c>
      <c r="C86" s="309" t="s">
        <v>105</v>
      </c>
      <c r="D86" s="6" t="s">
        <v>642</v>
      </c>
      <c r="E86" s="6" t="s">
        <v>1326</v>
      </c>
    </row>
    <row r="87" spans="1:5">
      <c r="A87" s="308">
        <v>265</v>
      </c>
      <c r="B87" s="309" t="s">
        <v>767</v>
      </c>
      <c r="C87" s="309" t="s">
        <v>106</v>
      </c>
      <c r="D87" s="6" t="s">
        <v>643</v>
      </c>
      <c r="E87" s="6" t="s">
        <v>1326</v>
      </c>
    </row>
    <row r="88" spans="1:5">
      <c r="A88" s="308">
        <v>266</v>
      </c>
      <c r="B88" s="309" t="s">
        <v>768</v>
      </c>
      <c r="C88" s="309" t="s">
        <v>1266</v>
      </c>
      <c r="D88" s="6" t="s">
        <v>643</v>
      </c>
      <c r="E88" s="6" t="s">
        <v>1326</v>
      </c>
    </row>
    <row r="89" spans="1:5">
      <c r="A89" s="308">
        <v>267</v>
      </c>
      <c r="B89" s="309" t="s">
        <v>769</v>
      </c>
      <c r="C89" s="309" t="s">
        <v>107</v>
      </c>
      <c r="D89" s="6" t="s">
        <v>643</v>
      </c>
      <c r="E89" s="6" t="s">
        <v>1326</v>
      </c>
    </row>
    <row r="90" spans="1:5">
      <c r="A90" s="308">
        <v>268</v>
      </c>
      <c r="B90" s="309" t="s">
        <v>770</v>
      </c>
      <c r="C90" s="309" t="s">
        <v>108</v>
      </c>
      <c r="D90" s="6" t="s">
        <v>643</v>
      </c>
      <c r="E90" s="6" t="s">
        <v>1326</v>
      </c>
    </row>
    <row r="91" spans="1:5">
      <c r="A91" s="308">
        <v>269</v>
      </c>
      <c r="B91" s="309" t="s">
        <v>771</v>
      </c>
      <c r="C91" s="309" t="s">
        <v>109</v>
      </c>
      <c r="D91" s="6" t="s">
        <v>643</v>
      </c>
      <c r="E91" s="6" t="s">
        <v>1326</v>
      </c>
    </row>
    <row r="92" spans="1:5">
      <c r="A92" s="308">
        <v>270</v>
      </c>
      <c r="B92" s="309" t="s">
        <v>772</v>
      </c>
      <c r="C92" s="309" t="s">
        <v>110</v>
      </c>
      <c r="D92" s="6" t="s">
        <v>643</v>
      </c>
      <c r="E92" s="6" t="s">
        <v>1326</v>
      </c>
    </row>
    <row r="93" spans="1:5">
      <c r="A93" s="308">
        <v>271</v>
      </c>
      <c r="B93" s="309" t="s">
        <v>773</v>
      </c>
      <c r="C93" s="309" t="s">
        <v>111</v>
      </c>
      <c r="D93" s="6" t="s">
        <v>643</v>
      </c>
      <c r="E93" s="6" t="s">
        <v>1326</v>
      </c>
    </row>
    <row r="94" spans="1:5">
      <c r="A94" s="308">
        <v>272</v>
      </c>
      <c r="B94" s="309" t="s">
        <v>774</v>
      </c>
      <c r="C94" s="309" t="s">
        <v>112</v>
      </c>
      <c r="D94" s="6" t="s">
        <v>643</v>
      </c>
      <c r="E94" s="6" t="s">
        <v>1326</v>
      </c>
    </row>
    <row r="95" spans="1:5">
      <c r="A95" s="308">
        <v>273</v>
      </c>
      <c r="B95" s="309" t="s">
        <v>775</v>
      </c>
      <c r="C95" s="309" t="s">
        <v>113</v>
      </c>
      <c r="D95" s="6" t="s">
        <v>643</v>
      </c>
      <c r="E95" s="6" t="s">
        <v>1326</v>
      </c>
    </row>
    <row r="96" spans="1:5">
      <c r="A96" s="308">
        <v>281</v>
      </c>
      <c r="B96" s="309" t="s">
        <v>776</v>
      </c>
      <c r="C96" s="309" t="s">
        <v>114</v>
      </c>
      <c r="D96" s="6" t="s">
        <v>648</v>
      </c>
      <c r="E96" s="6" t="s">
        <v>1326</v>
      </c>
    </row>
    <row r="97" spans="1:5">
      <c r="A97" s="308">
        <v>283</v>
      </c>
      <c r="B97" s="309" t="s">
        <v>777</v>
      </c>
      <c r="C97" s="309" t="s">
        <v>115</v>
      </c>
      <c r="D97" s="6" t="s">
        <v>643</v>
      </c>
      <c r="E97" s="6" t="s">
        <v>1326</v>
      </c>
    </row>
    <row r="98" spans="1:5">
      <c r="A98" s="308">
        <v>287</v>
      </c>
      <c r="B98" s="309" t="s">
        <v>778</v>
      </c>
      <c r="C98" s="309" t="s">
        <v>116</v>
      </c>
      <c r="D98" s="6" t="s">
        <v>669</v>
      </c>
      <c r="E98" s="6" t="s">
        <v>1326</v>
      </c>
    </row>
    <row r="99" spans="1:5">
      <c r="A99" s="310">
        <v>288</v>
      </c>
      <c r="B99" s="311" t="s">
        <v>779</v>
      </c>
      <c r="C99" s="311" t="s">
        <v>117</v>
      </c>
      <c r="D99" s="6" t="s">
        <v>668</v>
      </c>
      <c r="E99" s="6" t="s">
        <v>1326</v>
      </c>
    </row>
    <row r="100" spans="1:5">
      <c r="A100" s="312">
        <v>290</v>
      </c>
      <c r="B100" s="313" t="s">
        <v>780</v>
      </c>
      <c r="C100" s="313" t="s">
        <v>118</v>
      </c>
      <c r="D100" s="6" t="s">
        <v>643</v>
      </c>
      <c r="E100" s="6" t="s">
        <v>1326</v>
      </c>
    </row>
    <row r="101" spans="1:5">
      <c r="A101" s="308">
        <v>291</v>
      </c>
      <c r="B101" s="309" t="s">
        <v>781</v>
      </c>
      <c r="C101" s="309" t="s">
        <v>119</v>
      </c>
      <c r="D101" s="6" t="s">
        <v>648</v>
      </c>
      <c r="E101" s="6" t="s">
        <v>1326</v>
      </c>
    </row>
    <row r="102" spans="1:5">
      <c r="A102" s="308">
        <v>292</v>
      </c>
      <c r="B102" s="309" t="s">
        <v>782</v>
      </c>
      <c r="C102" s="309" t="s">
        <v>120</v>
      </c>
      <c r="D102" s="6" t="s">
        <v>647</v>
      </c>
      <c r="E102" s="6" t="s">
        <v>1326</v>
      </c>
    </row>
    <row r="103" spans="1:5">
      <c r="A103" s="308">
        <v>293</v>
      </c>
      <c r="B103" s="309" t="s">
        <v>783</v>
      </c>
      <c r="C103" s="309" t="s">
        <v>121</v>
      </c>
      <c r="D103" s="6" t="s">
        <v>647</v>
      </c>
      <c r="E103" s="6" t="s">
        <v>1326</v>
      </c>
    </row>
    <row r="104" spans="1:5">
      <c r="A104" s="308">
        <v>294</v>
      </c>
      <c r="B104" s="309" t="s">
        <v>784</v>
      </c>
      <c r="C104" s="309" t="s">
        <v>122</v>
      </c>
      <c r="D104" s="6" t="s">
        <v>646</v>
      </c>
      <c r="E104" s="6" t="s">
        <v>1326</v>
      </c>
    </row>
    <row r="105" spans="1:5">
      <c r="A105" s="308">
        <v>295</v>
      </c>
      <c r="B105" s="309" t="s">
        <v>785</v>
      </c>
      <c r="C105" s="309" t="s">
        <v>123</v>
      </c>
      <c r="D105" s="6" t="s">
        <v>626</v>
      </c>
      <c r="E105" s="6" t="s">
        <v>1326</v>
      </c>
    </row>
    <row r="106" spans="1:5">
      <c r="A106" s="308">
        <v>296</v>
      </c>
      <c r="B106" s="309" t="s">
        <v>786</v>
      </c>
      <c r="C106" s="309" t="s">
        <v>124</v>
      </c>
      <c r="D106" s="6" t="s">
        <v>626</v>
      </c>
      <c r="E106" s="6" t="s">
        <v>1326</v>
      </c>
    </row>
    <row r="107" spans="1:5">
      <c r="A107" s="308">
        <v>298</v>
      </c>
      <c r="B107" s="309" t="s">
        <v>787</v>
      </c>
      <c r="C107" s="309" t="s">
        <v>125</v>
      </c>
      <c r="D107" s="6" t="s">
        <v>668</v>
      </c>
      <c r="E107" s="6" t="s">
        <v>1326</v>
      </c>
    </row>
    <row r="108" spans="1:5">
      <c r="A108" s="308">
        <v>299</v>
      </c>
      <c r="B108" s="309" t="s">
        <v>788</v>
      </c>
      <c r="C108" s="309" t="s">
        <v>126</v>
      </c>
      <c r="D108" s="6" t="s">
        <v>668</v>
      </c>
      <c r="E108" s="6" t="s">
        <v>1326</v>
      </c>
    </row>
    <row r="109" spans="1:5">
      <c r="A109" s="308">
        <v>300</v>
      </c>
      <c r="B109" s="309" t="s">
        <v>789</v>
      </c>
      <c r="C109" s="309" t="s">
        <v>127</v>
      </c>
      <c r="D109" s="6" t="s">
        <v>668</v>
      </c>
      <c r="E109" s="6" t="s">
        <v>1326</v>
      </c>
    </row>
    <row r="110" spans="1:5">
      <c r="A110" s="308">
        <v>301</v>
      </c>
      <c r="B110" s="309" t="s">
        <v>790</v>
      </c>
      <c r="C110" s="309" t="s">
        <v>128</v>
      </c>
      <c r="D110" s="6" t="s">
        <v>668</v>
      </c>
      <c r="E110" s="6" t="s">
        <v>1326</v>
      </c>
    </row>
    <row r="111" spans="1:5">
      <c r="A111" s="308">
        <v>302</v>
      </c>
      <c r="B111" s="309" t="s">
        <v>791</v>
      </c>
      <c r="C111" s="309" t="s">
        <v>129</v>
      </c>
      <c r="D111" s="6" t="s">
        <v>668</v>
      </c>
      <c r="E111" s="6" t="s">
        <v>1326</v>
      </c>
    </row>
    <row r="112" spans="1:5">
      <c r="A112" s="308">
        <v>303</v>
      </c>
      <c r="B112" s="309" t="s">
        <v>792</v>
      </c>
      <c r="C112" s="309" t="s">
        <v>130</v>
      </c>
      <c r="D112" s="6" t="s">
        <v>668</v>
      </c>
      <c r="E112" s="6" t="s">
        <v>1326</v>
      </c>
    </row>
    <row r="113" spans="1:5">
      <c r="A113" s="308">
        <v>309</v>
      </c>
      <c r="B113" s="309" t="s">
        <v>793</v>
      </c>
      <c r="C113" s="309" t="s">
        <v>1240</v>
      </c>
      <c r="D113" s="6" t="s">
        <v>645</v>
      </c>
      <c r="E113" s="6" t="s">
        <v>1326</v>
      </c>
    </row>
    <row r="114" spans="1:5">
      <c r="A114" s="308">
        <v>310</v>
      </c>
      <c r="B114" s="309" t="s">
        <v>794</v>
      </c>
      <c r="C114" s="309" t="s">
        <v>131</v>
      </c>
      <c r="D114" s="6" t="s">
        <v>649</v>
      </c>
      <c r="E114" s="6" t="s">
        <v>1326</v>
      </c>
    </row>
    <row r="115" spans="1:5">
      <c r="A115" s="308">
        <v>311</v>
      </c>
      <c r="B115" s="309" t="s">
        <v>795</v>
      </c>
      <c r="C115" s="309" t="s">
        <v>132</v>
      </c>
      <c r="D115" s="6" t="s">
        <v>649</v>
      </c>
      <c r="E115" s="6" t="s">
        <v>1326</v>
      </c>
    </row>
    <row r="116" spans="1:5">
      <c r="A116" s="308">
        <v>312</v>
      </c>
      <c r="B116" s="309" t="s">
        <v>796</v>
      </c>
      <c r="C116" s="309" t="s">
        <v>133</v>
      </c>
      <c r="D116" s="6" t="s">
        <v>647</v>
      </c>
      <c r="E116" s="6" t="s">
        <v>1326</v>
      </c>
    </row>
    <row r="117" spans="1:5">
      <c r="A117" s="308">
        <v>313</v>
      </c>
      <c r="B117" s="309" t="s">
        <v>797</v>
      </c>
      <c r="C117" s="309" t="s">
        <v>134</v>
      </c>
      <c r="D117" s="6" t="s">
        <v>669</v>
      </c>
      <c r="E117" s="6" t="s">
        <v>1326</v>
      </c>
    </row>
    <row r="118" spans="1:5">
      <c r="A118" s="308">
        <v>314</v>
      </c>
      <c r="B118" s="309" t="s">
        <v>1397</v>
      </c>
      <c r="C118" s="309" t="s">
        <v>1377</v>
      </c>
      <c r="D118" s="6" t="s">
        <v>669</v>
      </c>
      <c r="E118" s="6" t="s">
        <v>1326</v>
      </c>
    </row>
    <row r="119" spans="1:5">
      <c r="A119" s="308">
        <v>315</v>
      </c>
      <c r="B119" s="309" t="s">
        <v>798</v>
      </c>
      <c r="C119" s="309" t="s">
        <v>1241</v>
      </c>
      <c r="D119" s="6" t="s">
        <v>642</v>
      </c>
      <c r="E119" s="6" t="s">
        <v>1326</v>
      </c>
    </row>
    <row r="120" spans="1:5">
      <c r="A120" s="308">
        <v>324</v>
      </c>
      <c r="B120" s="309" t="s">
        <v>799</v>
      </c>
      <c r="C120" s="309" t="s">
        <v>135</v>
      </c>
      <c r="D120" s="6" t="s">
        <v>642</v>
      </c>
      <c r="E120" s="6" t="s">
        <v>1326</v>
      </c>
    </row>
    <row r="121" spans="1:5">
      <c r="A121" s="308">
        <v>340</v>
      </c>
      <c r="B121" s="309" t="s">
        <v>800</v>
      </c>
      <c r="C121" s="309" t="s">
        <v>136</v>
      </c>
      <c r="D121" s="6" t="s">
        <v>669</v>
      </c>
      <c r="E121" s="6" t="s">
        <v>1326</v>
      </c>
    </row>
    <row r="122" spans="1:5">
      <c r="A122" s="308">
        <v>342</v>
      </c>
      <c r="B122" s="309" t="s">
        <v>801</v>
      </c>
      <c r="C122" s="309" t="s">
        <v>137</v>
      </c>
      <c r="D122" s="6" t="s">
        <v>645</v>
      </c>
      <c r="E122" s="6" t="s">
        <v>1326</v>
      </c>
    </row>
    <row r="123" spans="1:5">
      <c r="A123" s="308">
        <v>343</v>
      </c>
      <c r="B123" s="309" t="s">
        <v>802</v>
      </c>
      <c r="C123" s="309" t="s">
        <v>138</v>
      </c>
      <c r="D123" s="6" t="s">
        <v>645</v>
      </c>
      <c r="E123" s="6" t="s">
        <v>1326</v>
      </c>
    </row>
    <row r="124" spans="1:5">
      <c r="A124" s="308">
        <v>344</v>
      </c>
      <c r="B124" s="309" t="s">
        <v>803</v>
      </c>
      <c r="C124" s="309" t="s">
        <v>139</v>
      </c>
      <c r="D124" s="6" t="s">
        <v>669</v>
      </c>
      <c r="E124" s="6" t="s">
        <v>1326</v>
      </c>
    </row>
    <row r="125" spans="1:5">
      <c r="A125" s="308">
        <v>345</v>
      </c>
      <c r="B125" s="309" t="s">
        <v>804</v>
      </c>
      <c r="C125" s="309" t="s">
        <v>140</v>
      </c>
      <c r="D125" s="6" t="s">
        <v>644</v>
      </c>
      <c r="E125" s="6" t="s">
        <v>1326</v>
      </c>
    </row>
    <row r="126" spans="1:5">
      <c r="A126" s="308">
        <v>346</v>
      </c>
      <c r="B126" s="309" t="s">
        <v>805</v>
      </c>
      <c r="C126" s="309" t="s">
        <v>141</v>
      </c>
      <c r="D126" s="6" t="s">
        <v>644</v>
      </c>
      <c r="E126" s="6" t="s">
        <v>1326</v>
      </c>
    </row>
    <row r="127" spans="1:5">
      <c r="A127" s="308">
        <v>347</v>
      </c>
      <c r="B127" s="309" t="s">
        <v>806</v>
      </c>
      <c r="C127" s="309" t="s">
        <v>142</v>
      </c>
      <c r="D127" s="6" t="s">
        <v>644</v>
      </c>
      <c r="E127" s="6" t="s">
        <v>1326</v>
      </c>
    </row>
    <row r="128" spans="1:5">
      <c r="A128" s="310">
        <v>348</v>
      </c>
      <c r="B128" s="311" t="s">
        <v>807</v>
      </c>
      <c r="C128" s="311" t="s">
        <v>143</v>
      </c>
      <c r="D128" s="6" t="s">
        <v>647</v>
      </c>
      <c r="E128" s="6" t="s">
        <v>1326</v>
      </c>
    </row>
    <row r="129" spans="1:5">
      <c r="A129" s="308">
        <v>349</v>
      </c>
      <c r="B129" s="309" t="s">
        <v>808</v>
      </c>
      <c r="C129" s="309" t="s">
        <v>144</v>
      </c>
      <c r="D129" s="6" t="s">
        <v>646</v>
      </c>
      <c r="E129" s="6" t="s">
        <v>1326</v>
      </c>
    </row>
    <row r="130" spans="1:5">
      <c r="A130" s="308">
        <v>371</v>
      </c>
      <c r="B130" s="309" t="s">
        <v>809</v>
      </c>
      <c r="C130" s="309" t="s">
        <v>145</v>
      </c>
      <c r="D130" s="6" t="s">
        <v>645</v>
      </c>
      <c r="E130" s="6" t="s">
        <v>1326</v>
      </c>
    </row>
    <row r="131" spans="1:5">
      <c r="A131" s="308">
        <v>373</v>
      </c>
      <c r="B131" s="309" t="s">
        <v>810</v>
      </c>
      <c r="C131" s="309" t="s">
        <v>607</v>
      </c>
      <c r="D131" s="6" t="s">
        <v>643</v>
      </c>
      <c r="E131" s="6" t="s">
        <v>1326</v>
      </c>
    </row>
    <row r="132" spans="1:5">
      <c r="A132" s="308">
        <v>374</v>
      </c>
      <c r="B132" s="309" t="s">
        <v>811</v>
      </c>
      <c r="C132" s="309" t="s">
        <v>608</v>
      </c>
      <c r="D132" s="6" t="s">
        <v>649</v>
      </c>
      <c r="E132" s="6" t="s">
        <v>1326</v>
      </c>
    </row>
    <row r="133" spans="1:5">
      <c r="A133" s="310">
        <v>376</v>
      </c>
      <c r="B133" s="311" t="s">
        <v>812</v>
      </c>
      <c r="C133" s="311" t="s">
        <v>609</v>
      </c>
      <c r="D133" s="6" t="s">
        <v>644</v>
      </c>
      <c r="E133" s="6" t="s">
        <v>1326</v>
      </c>
    </row>
    <row r="134" spans="1:5">
      <c r="A134" s="308">
        <v>378</v>
      </c>
      <c r="B134" s="309" t="s">
        <v>813</v>
      </c>
      <c r="C134" s="309" t="s">
        <v>610</v>
      </c>
      <c r="D134" s="6" t="s">
        <v>668</v>
      </c>
      <c r="E134" s="6" t="s">
        <v>1326</v>
      </c>
    </row>
    <row r="135" spans="1:5">
      <c r="A135" s="308">
        <v>379</v>
      </c>
      <c r="B135" s="309" t="s">
        <v>814</v>
      </c>
      <c r="C135" s="309" t="s">
        <v>1242</v>
      </c>
      <c r="D135" s="6" t="s">
        <v>643</v>
      </c>
      <c r="E135" s="6" t="s">
        <v>1326</v>
      </c>
    </row>
    <row r="136" spans="1:5">
      <c r="A136" s="308">
        <v>382</v>
      </c>
      <c r="B136" s="309" t="s">
        <v>815</v>
      </c>
      <c r="C136" s="309" t="s">
        <v>1243</v>
      </c>
      <c r="D136" s="6" t="s">
        <v>645</v>
      </c>
      <c r="E136" s="6" t="s">
        <v>1326</v>
      </c>
    </row>
    <row r="137" spans="1:5">
      <c r="A137" s="308">
        <v>383</v>
      </c>
      <c r="B137" s="309" t="s">
        <v>816</v>
      </c>
      <c r="C137" s="309" t="s">
        <v>1244</v>
      </c>
      <c r="D137" s="6" t="s">
        <v>669</v>
      </c>
      <c r="E137" s="6" t="s">
        <v>1326</v>
      </c>
    </row>
    <row r="138" spans="1:5">
      <c r="A138" s="308">
        <v>385</v>
      </c>
      <c r="B138" s="309" t="s">
        <v>817</v>
      </c>
      <c r="C138" s="309" t="s">
        <v>690</v>
      </c>
      <c r="D138" s="6" t="s">
        <v>669</v>
      </c>
      <c r="E138" s="6" t="s">
        <v>1326</v>
      </c>
    </row>
    <row r="139" spans="1:5">
      <c r="A139" s="308">
        <v>386</v>
      </c>
      <c r="B139" s="309" t="s">
        <v>1321</v>
      </c>
      <c r="C139" s="309" t="s">
        <v>1280</v>
      </c>
      <c r="D139" s="6" t="s">
        <v>668</v>
      </c>
      <c r="E139" s="6" t="s">
        <v>1326</v>
      </c>
    </row>
    <row r="140" spans="1:5">
      <c r="A140" s="308">
        <v>387</v>
      </c>
      <c r="B140" s="309" t="s">
        <v>1322</v>
      </c>
      <c r="C140" s="309" t="s">
        <v>1265</v>
      </c>
      <c r="D140" s="6" t="s">
        <v>668</v>
      </c>
      <c r="E140" s="6" t="s">
        <v>1326</v>
      </c>
    </row>
    <row r="141" spans="1:5">
      <c r="A141" s="308">
        <v>389</v>
      </c>
      <c r="B141" s="309" t="s">
        <v>1407</v>
      </c>
      <c r="C141" s="309" t="s">
        <v>1405</v>
      </c>
      <c r="D141" s="305" t="s">
        <v>1406</v>
      </c>
      <c r="E141" s="6" t="s">
        <v>1326</v>
      </c>
    </row>
    <row r="142" spans="1:5">
      <c r="A142" s="308">
        <v>411</v>
      </c>
      <c r="B142" s="309" t="s">
        <v>818</v>
      </c>
      <c r="C142" s="309" t="s">
        <v>146</v>
      </c>
      <c r="D142" s="6" t="s">
        <v>626</v>
      </c>
      <c r="E142" s="6" t="s">
        <v>1330</v>
      </c>
    </row>
    <row r="143" spans="1:5">
      <c r="A143" s="308">
        <v>417</v>
      </c>
      <c r="B143" s="309" t="s">
        <v>819</v>
      </c>
      <c r="C143" s="309" t="s">
        <v>147</v>
      </c>
      <c r="D143" s="6" t="s">
        <v>626</v>
      </c>
      <c r="E143" s="6" t="s">
        <v>1330</v>
      </c>
    </row>
    <row r="144" spans="1:5">
      <c r="A144" s="308">
        <v>418</v>
      </c>
      <c r="B144" s="309" t="s">
        <v>820</v>
      </c>
      <c r="C144" s="309" t="s">
        <v>148</v>
      </c>
      <c r="D144" s="6" t="s">
        <v>626</v>
      </c>
      <c r="E144" s="6" t="s">
        <v>1330</v>
      </c>
    </row>
    <row r="145" spans="1:5">
      <c r="A145" s="308">
        <v>422</v>
      </c>
      <c r="B145" s="309" t="s">
        <v>821</v>
      </c>
      <c r="C145" s="309" t="s">
        <v>149</v>
      </c>
      <c r="D145" s="6" t="s">
        <v>626</v>
      </c>
      <c r="E145" s="6" t="s">
        <v>1330</v>
      </c>
    </row>
    <row r="146" spans="1:5">
      <c r="A146" s="308">
        <v>423</v>
      </c>
      <c r="B146" s="309" t="s">
        <v>822</v>
      </c>
      <c r="C146" s="309" t="s">
        <v>150</v>
      </c>
      <c r="D146" s="6" t="s">
        <v>626</v>
      </c>
      <c r="E146" s="6" t="s">
        <v>1330</v>
      </c>
    </row>
    <row r="147" spans="1:5">
      <c r="A147" s="308">
        <v>424</v>
      </c>
      <c r="B147" s="309" t="s">
        <v>823</v>
      </c>
      <c r="C147" s="309" t="s">
        <v>1281</v>
      </c>
      <c r="D147" s="6" t="s">
        <v>626</v>
      </c>
      <c r="E147" s="6" t="s">
        <v>1330</v>
      </c>
    </row>
    <row r="148" spans="1:5">
      <c r="A148" s="308">
        <v>425</v>
      </c>
      <c r="B148" s="309" t="s">
        <v>824</v>
      </c>
      <c r="C148" s="309" t="s">
        <v>151</v>
      </c>
      <c r="D148" s="6" t="s">
        <v>626</v>
      </c>
      <c r="E148" s="6" t="s">
        <v>1330</v>
      </c>
    </row>
    <row r="149" spans="1:5">
      <c r="A149" s="308">
        <v>426</v>
      </c>
      <c r="B149" s="309" t="s">
        <v>825</v>
      </c>
      <c r="C149" s="309" t="s">
        <v>152</v>
      </c>
      <c r="D149" s="6" t="s">
        <v>626</v>
      </c>
      <c r="E149" s="6" t="s">
        <v>1330</v>
      </c>
    </row>
    <row r="150" spans="1:5">
      <c r="A150" s="308">
        <v>427</v>
      </c>
      <c r="B150" s="309" t="s">
        <v>826</v>
      </c>
      <c r="C150" s="309" t="s">
        <v>153</v>
      </c>
      <c r="D150" s="6" t="s">
        <v>626</v>
      </c>
      <c r="E150" s="6" t="s">
        <v>1330</v>
      </c>
    </row>
    <row r="151" spans="1:5">
      <c r="A151" s="308">
        <v>428</v>
      </c>
      <c r="B151" s="309" t="s">
        <v>827</v>
      </c>
      <c r="C151" s="309" t="s">
        <v>154</v>
      </c>
      <c r="D151" s="6" t="s">
        <v>626</v>
      </c>
      <c r="E151" s="6" t="s">
        <v>1330</v>
      </c>
    </row>
    <row r="152" spans="1:5">
      <c r="A152" s="308">
        <v>429</v>
      </c>
      <c r="B152" s="309" t="s">
        <v>828</v>
      </c>
      <c r="C152" s="309" t="s">
        <v>155</v>
      </c>
      <c r="D152" s="6" t="s">
        <v>626</v>
      </c>
      <c r="E152" s="6" t="s">
        <v>1330</v>
      </c>
    </row>
    <row r="153" spans="1:5">
      <c r="A153" s="308">
        <v>432</v>
      </c>
      <c r="B153" s="309" t="s">
        <v>829</v>
      </c>
      <c r="C153" s="309" t="s">
        <v>156</v>
      </c>
      <c r="D153" s="6" t="s">
        <v>626</v>
      </c>
      <c r="E153" s="6" t="s">
        <v>1330</v>
      </c>
    </row>
    <row r="154" spans="1:5">
      <c r="A154" s="308">
        <v>433</v>
      </c>
      <c r="B154" s="309" t="s">
        <v>830</v>
      </c>
      <c r="C154" s="309" t="s">
        <v>157</v>
      </c>
      <c r="D154" s="6" t="s">
        <v>626</v>
      </c>
      <c r="E154" s="6" t="s">
        <v>1330</v>
      </c>
    </row>
    <row r="155" spans="1:5">
      <c r="A155" s="308">
        <v>434</v>
      </c>
      <c r="B155" s="309" t="s">
        <v>831</v>
      </c>
      <c r="C155" s="309" t="s">
        <v>158</v>
      </c>
      <c r="D155" s="6" t="s">
        <v>626</v>
      </c>
      <c r="E155" s="6" t="s">
        <v>1330</v>
      </c>
    </row>
    <row r="156" spans="1:5">
      <c r="A156" s="308">
        <v>435</v>
      </c>
      <c r="B156" s="309" t="s">
        <v>832</v>
      </c>
      <c r="C156" s="309" t="s">
        <v>159</v>
      </c>
      <c r="D156" s="6" t="s">
        <v>626</v>
      </c>
      <c r="E156" s="6" t="s">
        <v>1330</v>
      </c>
    </row>
    <row r="157" spans="1:5">
      <c r="A157" s="308">
        <v>512</v>
      </c>
      <c r="B157" s="309" t="s">
        <v>833</v>
      </c>
      <c r="C157" s="309" t="s">
        <v>691</v>
      </c>
      <c r="D157" s="6" t="s">
        <v>646</v>
      </c>
      <c r="E157" s="6" t="s">
        <v>1331</v>
      </c>
    </row>
    <row r="158" spans="1:5">
      <c r="A158" s="308">
        <v>513</v>
      </c>
      <c r="B158" s="309" t="s">
        <v>834</v>
      </c>
      <c r="C158" s="309" t="s">
        <v>160</v>
      </c>
      <c r="D158" s="6" t="s">
        <v>643</v>
      </c>
      <c r="E158" s="6" t="s">
        <v>1331</v>
      </c>
    </row>
    <row r="159" spans="1:5">
      <c r="A159" s="308">
        <v>514</v>
      </c>
      <c r="B159" s="309" t="s">
        <v>835</v>
      </c>
      <c r="C159" s="309" t="s">
        <v>161</v>
      </c>
      <c r="D159" s="6" t="s">
        <v>669</v>
      </c>
      <c r="E159" s="6" t="s">
        <v>1331</v>
      </c>
    </row>
    <row r="160" spans="1:5">
      <c r="A160" s="308">
        <v>517</v>
      </c>
      <c r="B160" s="309" t="s">
        <v>836</v>
      </c>
      <c r="C160" s="309" t="s">
        <v>162</v>
      </c>
      <c r="D160" s="6" t="s">
        <v>669</v>
      </c>
      <c r="E160" s="6" t="s">
        <v>1331</v>
      </c>
    </row>
    <row r="161" spans="1:5">
      <c r="A161" s="308">
        <v>520</v>
      </c>
      <c r="B161" s="309" t="s">
        <v>837</v>
      </c>
      <c r="C161" s="309" t="s">
        <v>1282</v>
      </c>
      <c r="D161" s="6" t="s">
        <v>642</v>
      </c>
      <c r="E161" s="6" t="s">
        <v>1331</v>
      </c>
    </row>
    <row r="162" spans="1:5">
      <c r="A162" s="310">
        <v>522</v>
      </c>
      <c r="B162" s="311" t="s">
        <v>838</v>
      </c>
      <c r="C162" s="311" t="s">
        <v>163</v>
      </c>
      <c r="D162" s="6" t="s">
        <v>642</v>
      </c>
      <c r="E162" s="6" t="s">
        <v>1331</v>
      </c>
    </row>
    <row r="163" spans="1:5">
      <c r="A163" s="310">
        <v>525</v>
      </c>
      <c r="B163" s="311" t="s">
        <v>839</v>
      </c>
      <c r="C163" s="311" t="s">
        <v>164</v>
      </c>
      <c r="D163" s="6" t="s">
        <v>649</v>
      </c>
      <c r="E163" s="6" t="s">
        <v>1331</v>
      </c>
    </row>
    <row r="164" spans="1:5">
      <c r="A164" s="308">
        <v>526</v>
      </c>
      <c r="B164" s="309" t="s">
        <v>840</v>
      </c>
      <c r="C164" s="309" t="s">
        <v>1264</v>
      </c>
      <c r="D164" s="6" t="s">
        <v>642</v>
      </c>
      <c r="E164" s="6" t="s">
        <v>1331</v>
      </c>
    </row>
    <row r="165" spans="1:5">
      <c r="A165" s="308">
        <v>548</v>
      </c>
      <c r="B165" s="309" t="s">
        <v>841</v>
      </c>
      <c r="C165" s="309" t="s">
        <v>1283</v>
      </c>
      <c r="D165" s="6" t="s">
        <v>648</v>
      </c>
      <c r="E165" s="6" t="s">
        <v>1331</v>
      </c>
    </row>
    <row r="166" spans="1:5">
      <c r="A166" s="308">
        <v>551</v>
      </c>
      <c r="B166" s="309" t="s">
        <v>842</v>
      </c>
      <c r="C166" s="309" t="s">
        <v>165</v>
      </c>
      <c r="D166" s="6" t="s">
        <v>649</v>
      </c>
      <c r="E166" s="6" t="s">
        <v>1331</v>
      </c>
    </row>
    <row r="167" spans="1:5">
      <c r="A167" s="308">
        <v>572</v>
      </c>
      <c r="B167" s="309" t="s">
        <v>843</v>
      </c>
      <c r="C167" s="309" t="s">
        <v>166</v>
      </c>
      <c r="D167" s="6" t="s">
        <v>648</v>
      </c>
      <c r="E167" s="6" t="s">
        <v>1331</v>
      </c>
    </row>
    <row r="168" spans="1:5">
      <c r="A168" s="308">
        <v>573</v>
      </c>
      <c r="B168" s="309" t="s">
        <v>844</v>
      </c>
      <c r="C168" s="309" t="s">
        <v>167</v>
      </c>
      <c r="D168" s="6" t="s">
        <v>642</v>
      </c>
      <c r="E168" s="6" t="s">
        <v>1331</v>
      </c>
    </row>
    <row r="169" spans="1:5">
      <c r="A169" s="308">
        <v>576</v>
      </c>
      <c r="B169" s="309" t="s">
        <v>845</v>
      </c>
      <c r="C169" s="309" t="s">
        <v>1245</v>
      </c>
      <c r="D169" s="6" t="s">
        <v>647</v>
      </c>
      <c r="E169" s="6" t="s">
        <v>1331</v>
      </c>
    </row>
    <row r="170" spans="1:5">
      <c r="A170" s="308">
        <v>578</v>
      </c>
      <c r="B170" s="309" t="s">
        <v>846</v>
      </c>
      <c r="C170" s="309" t="s">
        <v>168</v>
      </c>
      <c r="D170" s="6" t="s">
        <v>642</v>
      </c>
      <c r="E170" s="6" t="s">
        <v>1331</v>
      </c>
    </row>
    <row r="171" spans="1:5">
      <c r="A171" s="308">
        <v>580</v>
      </c>
      <c r="B171" s="309" t="s">
        <v>847</v>
      </c>
      <c r="C171" s="309" t="s">
        <v>169</v>
      </c>
      <c r="D171" s="6" t="s">
        <v>669</v>
      </c>
      <c r="E171" s="6" t="s">
        <v>1331</v>
      </c>
    </row>
    <row r="172" spans="1:5">
      <c r="A172" s="308">
        <v>584</v>
      </c>
      <c r="B172" s="309" t="s">
        <v>848</v>
      </c>
      <c r="C172" s="309" t="s">
        <v>170</v>
      </c>
      <c r="D172" s="6" t="s">
        <v>646</v>
      </c>
      <c r="E172" s="6" t="s">
        <v>1331</v>
      </c>
    </row>
    <row r="173" spans="1:5">
      <c r="A173" s="308">
        <v>585</v>
      </c>
      <c r="B173" s="309" t="s">
        <v>849</v>
      </c>
      <c r="C173" s="309" t="s">
        <v>171</v>
      </c>
      <c r="D173" s="6" t="s">
        <v>643</v>
      </c>
      <c r="E173" s="6" t="s">
        <v>1331</v>
      </c>
    </row>
    <row r="174" spans="1:5">
      <c r="A174" s="308">
        <v>586</v>
      </c>
      <c r="B174" s="309" t="s">
        <v>850</v>
      </c>
      <c r="C174" s="309" t="s">
        <v>172</v>
      </c>
      <c r="D174" s="6" t="s">
        <v>643</v>
      </c>
      <c r="E174" s="6" t="s">
        <v>1331</v>
      </c>
    </row>
    <row r="175" spans="1:5">
      <c r="A175" s="310">
        <v>587</v>
      </c>
      <c r="B175" s="311" t="s">
        <v>851</v>
      </c>
      <c r="C175" s="311" t="s">
        <v>671</v>
      </c>
      <c r="D175" s="6" t="s">
        <v>669</v>
      </c>
      <c r="E175" s="6" t="s">
        <v>1331</v>
      </c>
    </row>
    <row r="176" spans="1:5">
      <c r="A176" s="308">
        <v>590</v>
      </c>
      <c r="B176" s="309" t="s">
        <v>852</v>
      </c>
      <c r="C176" s="309" t="s">
        <v>1284</v>
      </c>
      <c r="D176" s="6" t="s">
        <v>645</v>
      </c>
      <c r="E176" s="6" t="s">
        <v>1331</v>
      </c>
    </row>
    <row r="177" spans="1:5">
      <c r="A177" s="308">
        <v>591</v>
      </c>
      <c r="B177" s="309" t="s">
        <v>853</v>
      </c>
      <c r="C177" s="309" t="s">
        <v>672</v>
      </c>
      <c r="D177" s="6" t="s">
        <v>644</v>
      </c>
      <c r="E177" s="6" t="s">
        <v>1331</v>
      </c>
    </row>
    <row r="178" spans="1:5">
      <c r="A178" s="308">
        <v>592</v>
      </c>
      <c r="B178" s="309" t="s">
        <v>854</v>
      </c>
      <c r="C178" s="309" t="s">
        <v>615</v>
      </c>
      <c r="D178" s="6" t="s">
        <v>647</v>
      </c>
      <c r="E178" s="6" t="s">
        <v>1331</v>
      </c>
    </row>
    <row r="179" spans="1:5">
      <c r="A179" s="308">
        <v>593</v>
      </c>
      <c r="B179" s="309" t="s">
        <v>855</v>
      </c>
      <c r="C179" s="309" t="s">
        <v>1285</v>
      </c>
      <c r="D179" s="6" t="s">
        <v>647</v>
      </c>
      <c r="E179" s="6" t="s">
        <v>1331</v>
      </c>
    </row>
    <row r="180" spans="1:5">
      <c r="A180" s="308">
        <v>594</v>
      </c>
      <c r="B180" s="309" t="s">
        <v>856</v>
      </c>
      <c r="C180" s="309" t="s">
        <v>88</v>
      </c>
      <c r="D180" s="6" t="s">
        <v>642</v>
      </c>
      <c r="E180" s="6" t="s">
        <v>1331</v>
      </c>
    </row>
    <row r="181" spans="1:5">
      <c r="A181" s="308">
        <v>595</v>
      </c>
      <c r="B181" s="309" t="s">
        <v>857</v>
      </c>
      <c r="C181" s="309" t="s">
        <v>611</v>
      </c>
      <c r="D181" s="6" t="s">
        <v>642</v>
      </c>
      <c r="E181" s="6" t="s">
        <v>1331</v>
      </c>
    </row>
    <row r="182" spans="1:5">
      <c r="A182" s="308">
        <v>596</v>
      </c>
      <c r="B182" s="309" t="s">
        <v>858</v>
      </c>
      <c r="C182" s="309" t="s">
        <v>1246</v>
      </c>
      <c r="D182" s="6" t="s">
        <v>644</v>
      </c>
      <c r="E182" s="6" t="s">
        <v>1331</v>
      </c>
    </row>
    <row r="183" spans="1:5">
      <c r="A183" s="308">
        <v>597</v>
      </c>
      <c r="B183" s="309" t="s">
        <v>859</v>
      </c>
      <c r="C183" s="309" t="s">
        <v>675</v>
      </c>
      <c r="D183" s="6" t="s">
        <v>668</v>
      </c>
      <c r="E183" s="6" t="s">
        <v>1331</v>
      </c>
    </row>
    <row r="184" spans="1:5">
      <c r="A184" s="308">
        <v>598</v>
      </c>
      <c r="B184" s="309" t="s">
        <v>860</v>
      </c>
      <c r="C184" s="309" t="s">
        <v>670</v>
      </c>
      <c r="D184" s="6" t="s">
        <v>668</v>
      </c>
      <c r="E184" s="6" t="s">
        <v>1331</v>
      </c>
    </row>
    <row r="185" spans="1:5">
      <c r="A185" s="308">
        <v>599</v>
      </c>
      <c r="B185" s="309" t="s">
        <v>861</v>
      </c>
      <c r="C185" s="309" t="s">
        <v>1247</v>
      </c>
      <c r="D185" s="6" t="s">
        <v>644</v>
      </c>
      <c r="E185" s="6" t="s">
        <v>1331</v>
      </c>
    </row>
    <row r="186" spans="1:5">
      <c r="A186" s="308">
        <v>600</v>
      </c>
      <c r="B186" s="309" t="s">
        <v>1323</v>
      </c>
      <c r="C186" s="309" t="s">
        <v>1286</v>
      </c>
      <c r="D186" s="6" t="s">
        <v>668</v>
      </c>
      <c r="E186" s="6" t="s">
        <v>1331</v>
      </c>
    </row>
    <row r="187" spans="1:5">
      <c r="A187" s="310">
        <v>633</v>
      </c>
      <c r="B187" s="311" t="s">
        <v>862</v>
      </c>
      <c r="C187" s="311" t="s">
        <v>173</v>
      </c>
      <c r="D187" s="6" t="s">
        <v>648</v>
      </c>
      <c r="E187" s="6" t="s">
        <v>1331</v>
      </c>
    </row>
    <row r="188" spans="1:5">
      <c r="A188" s="308">
        <v>634</v>
      </c>
      <c r="B188" s="309" t="s">
        <v>863</v>
      </c>
      <c r="C188" s="309" t="s">
        <v>174</v>
      </c>
      <c r="D188" s="6" t="s">
        <v>668</v>
      </c>
      <c r="E188" s="6" t="s">
        <v>1331</v>
      </c>
    </row>
    <row r="189" spans="1:5">
      <c r="A189" s="308">
        <v>650</v>
      </c>
      <c r="B189" s="309" t="s">
        <v>864</v>
      </c>
      <c r="C189" s="309" t="s">
        <v>175</v>
      </c>
      <c r="D189" s="6" t="s">
        <v>669</v>
      </c>
      <c r="E189" s="6" t="s">
        <v>1326</v>
      </c>
    </row>
    <row r="190" spans="1:5">
      <c r="A190" s="308">
        <v>660</v>
      </c>
      <c r="B190" s="309" t="s">
        <v>865</v>
      </c>
      <c r="C190" s="309" t="s">
        <v>176</v>
      </c>
      <c r="D190" s="6" t="s">
        <v>648</v>
      </c>
      <c r="E190" s="6" t="s">
        <v>1326</v>
      </c>
    </row>
    <row r="191" spans="1:5">
      <c r="A191" s="308">
        <v>661</v>
      </c>
      <c r="B191" s="309" t="s">
        <v>866</v>
      </c>
      <c r="C191" s="309" t="s">
        <v>177</v>
      </c>
      <c r="D191" s="6" t="s">
        <v>648</v>
      </c>
      <c r="E191" s="6" t="s">
        <v>1326</v>
      </c>
    </row>
    <row r="192" spans="1:5">
      <c r="A192" s="308">
        <v>670</v>
      </c>
      <c r="B192" s="309" t="s">
        <v>867</v>
      </c>
      <c r="C192" s="309" t="s">
        <v>178</v>
      </c>
      <c r="D192" s="6" t="s">
        <v>669</v>
      </c>
      <c r="E192" s="6" t="s">
        <v>1326</v>
      </c>
    </row>
    <row r="193" spans="1:5">
      <c r="A193" s="308">
        <v>680</v>
      </c>
      <c r="B193" s="309" t="s">
        <v>868</v>
      </c>
      <c r="C193" s="309" t="s">
        <v>179</v>
      </c>
      <c r="D193" s="6" t="s">
        <v>646</v>
      </c>
      <c r="E193" s="6" t="s">
        <v>1326</v>
      </c>
    </row>
    <row r="194" spans="1:5">
      <c r="A194" s="308">
        <v>681</v>
      </c>
      <c r="B194" s="309" t="s">
        <v>869</v>
      </c>
      <c r="C194" s="309" t="s">
        <v>180</v>
      </c>
      <c r="D194" s="6" t="s">
        <v>668</v>
      </c>
      <c r="E194" s="6" t="s">
        <v>1326</v>
      </c>
    </row>
    <row r="195" spans="1:5">
      <c r="A195" s="308">
        <v>682</v>
      </c>
      <c r="B195" s="309" t="s">
        <v>870</v>
      </c>
      <c r="C195" s="309" t="s">
        <v>1248</v>
      </c>
      <c r="D195" s="6" t="s">
        <v>648</v>
      </c>
      <c r="E195" s="6" t="s">
        <v>1326</v>
      </c>
    </row>
    <row r="196" spans="1:5">
      <c r="A196" s="308">
        <v>683</v>
      </c>
      <c r="B196" s="309" t="s">
        <v>871</v>
      </c>
      <c r="C196" s="309" t="s">
        <v>1249</v>
      </c>
      <c r="D196" s="6" t="s">
        <v>646</v>
      </c>
      <c r="E196" s="6" t="s">
        <v>1326</v>
      </c>
    </row>
    <row r="197" spans="1:5">
      <c r="A197" s="310">
        <v>716</v>
      </c>
      <c r="B197" s="311" t="s">
        <v>872</v>
      </c>
      <c r="C197" s="311" t="s">
        <v>181</v>
      </c>
      <c r="D197" s="6" t="s">
        <v>626</v>
      </c>
      <c r="E197" s="6" t="s">
        <v>1333</v>
      </c>
    </row>
    <row r="198" spans="1:5">
      <c r="A198" s="310">
        <v>761</v>
      </c>
      <c r="B198" s="311" t="s">
        <v>873</v>
      </c>
      <c r="C198" s="311" t="s">
        <v>182</v>
      </c>
      <c r="D198" s="6" t="s">
        <v>626</v>
      </c>
      <c r="E198" s="6" t="s">
        <v>1333</v>
      </c>
    </row>
    <row r="199" spans="1:5">
      <c r="A199" s="310">
        <v>781</v>
      </c>
      <c r="B199" s="311" t="s">
        <v>874</v>
      </c>
      <c r="C199" s="311" t="s">
        <v>183</v>
      </c>
      <c r="D199" s="6" t="s">
        <v>626</v>
      </c>
      <c r="E199" s="6" t="s">
        <v>1333</v>
      </c>
    </row>
    <row r="200" spans="1:5">
      <c r="A200" s="308">
        <v>802</v>
      </c>
      <c r="B200" s="314" t="s">
        <v>875</v>
      </c>
      <c r="C200" s="314" t="s">
        <v>184</v>
      </c>
      <c r="D200" s="6" t="s">
        <v>626</v>
      </c>
      <c r="E200" s="6" t="s">
        <v>1333</v>
      </c>
    </row>
    <row r="201" spans="1:5">
      <c r="A201" s="308">
        <v>821</v>
      </c>
      <c r="B201" s="309" t="s">
        <v>876</v>
      </c>
      <c r="C201" s="309" t="s">
        <v>185</v>
      </c>
      <c r="D201" s="6" t="s">
        <v>626</v>
      </c>
      <c r="E201" s="6" t="s">
        <v>1333</v>
      </c>
    </row>
    <row r="202" spans="1:5">
      <c r="A202" s="308">
        <v>831</v>
      </c>
      <c r="B202" s="309" t="s">
        <v>877</v>
      </c>
      <c r="C202" s="309" t="s">
        <v>186</v>
      </c>
      <c r="D202" s="6" t="s">
        <v>626</v>
      </c>
      <c r="E202" s="6" t="s">
        <v>1333</v>
      </c>
    </row>
    <row r="203" spans="1:5">
      <c r="A203" s="308">
        <v>862</v>
      </c>
      <c r="B203" s="309" t="s">
        <v>878</v>
      </c>
      <c r="C203" s="309" t="s">
        <v>187</v>
      </c>
      <c r="D203" s="6" t="s">
        <v>646</v>
      </c>
      <c r="E203" s="6" t="s">
        <v>1327</v>
      </c>
    </row>
    <row r="204" spans="1:5">
      <c r="A204" s="308">
        <v>865</v>
      </c>
      <c r="B204" s="309" t="s">
        <v>879</v>
      </c>
      <c r="C204" s="309" t="s">
        <v>188</v>
      </c>
      <c r="D204" s="6" t="s">
        <v>648</v>
      </c>
      <c r="E204" s="6" t="s">
        <v>1327</v>
      </c>
    </row>
    <row r="205" spans="1:5">
      <c r="A205" s="308">
        <v>867</v>
      </c>
      <c r="B205" s="309" t="s">
        <v>880</v>
      </c>
      <c r="C205" s="309" t="s">
        <v>189</v>
      </c>
      <c r="D205" s="6" t="s">
        <v>648</v>
      </c>
      <c r="E205" s="6" t="s">
        <v>1334</v>
      </c>
    </row>
    <row r="206" spans="1:5">
      <c r="A206" s="308">
        <v>901</v>
      </c>
      <c r="B206" s="309" t="s">
        <v>881</v>
      </c>
      <c r="C206" s="309" t="s">
        <v>190</v>
      </c>
      <c r="D206" s="6" t="s">
        <v>626</v>
      </c>
      <c r="E206" s="6" t="s">
        <v>1335</v>
      </c>
    </row>
    <row r="207" spans="1:5">
      <c r="A207" s="308">
        <v>902</v>
      </c>
      <c r="B207" s="309" t="s">
        <v>882</v>
      </c>
      <c r="C207" s="309" t="s">
        <v>191</v>
      </c>
      <c r="D207" s="6" t="s">
        <v>626</v>
      </c>
      <c r="E207" s="6" t="s">
        <v>1335</v>
      </c>
    </row>
    <row r="208" spans="1:5">
      <c r="A208" s="308">
        <v>903</v>
      </c>
      <c r="B208" s="309" t="s">
        <v>883</v>
      </c>
      <c r="C208" s="309" t="s">
        <v>192</v>
      </c>
      <c r="D208" s="6" t="s">
        <v>626</v>
      </c>
      <c r="E208" s="6" t="s">
        <v>1335</v>
      </c>
    </row>
    <row r="209" spans="1:5">
      <c r="A209" s="308">
        <v>904</v>
      </c>
      <c r="B209" s="309" t="s">
        <v>884</v>
      </c>
      <c r="C209" s="309" t="s">
        <v>193</v>
      </c>
      <c r="D209" s="6" t="s">
        <v>626</v>
      </c>
      <c r="E209" s="6" t="s">
        <v>1335</v>
      </c>
    </row>
    <row r="210" spans="1:5">
      <c r="A210" s="308">
        <v>905</v>
      </c>
      <c r="B210" s="309" t="s">
        <v>885</v>
      </c>
      <c r="C210" s="309" t="s">
        <v>194</v>
      </c>
      <c r="D210" s="6" t="s">
        <v>626</v>
      </c>
      <c r="E210" s="6" t="s">
        <v>1335</v>
      </c>
    </row>
    <row r="211" spans="1:5">
      <c r="A211" s="308">
        <v>906</v>
      </c>
      <c r="B211" s="309" t="s">
        <v>886</v>
      </c>
      <c r="C211" s="309" t="s">
        <v>195</v>
      </c>
      <c r="D211" s="6" t="s">
        <v>626</v>
      </c>
      <c r="E211" s="6" t="s">
        <v>1335</v>
      </c>
    </row>
    <row r="212" spans="1:5">
      <c r="A212" s="308">
        <v>907</v>
      </c>
      <c r="B212" s="309" t="s">
        <v>887</v>
      </c>
      <c r="C212" s="309" t="s">
        <v>196</v>
      </c>
      <c r="D212" s="6" t="s">
        <v>626</v>
      </c>
      <c r="E212" s="6" t="s">
        <v>1335</v>
      </c>
    </row>
    <row r="213" spans="1:5">
      <c r="A213" s="308">
        <v>908</v>
      </c>
      <c r="B213" s="309" t="s">
        <v>888</v>
      </c>
      <c r="C213" s="309" t="s">
        <v>197</v>
      </c>
      <c r="D213" s="6" t="s">
        <v>626</v>
      </c>
      <c r="E213" s="6" t="s">
        <v>1335</v>
      </c>
    </row>
    <row r="214" spans="1:5">
      <c r="A214" s="308">
        <v>909</v>
      </c>
      <c r="B214" s="309" t="s">
        <v>889</v>
      </c>
      <c r="C214" s="309" t="s">
        <v>198</v>
      </c>
      <c r="D214" s="6" t="s">
        <v>626</v>
      </c>
      <c r="E214" s="6" t="s">
        <v>1335</v>
      </c>
    </row>
    <row r="215" spans="1:5">
      <c r="A215" s="308">
        <v>951</v>
      </c>
      <c r="B215" s="309" t="s">
        <v>890</v>
      </c>
      <c r="C215" s="309" t="s">
        <v>199</v>
      </c>
      <c r="D215" s="6" t="s">
        <v>626</v>
      </c>
      <c r="E215" s="6" t="s">
        <v>1336</v>
      </c>
    </row>
    <row r="216" spans="1:5">
      <c r="A216" s="308">
        <v>1101</v>
      </c>
      <c r="B216" s="309" t="s">
        <v>891</v>
      </c>
      <c r="C216" s="315" t="s">
        <v>200</v>
      </c>
      <c r="D216" s="6" t="s">
        <v>626</v>
      </c>
      <c r="E216" s="6" t="s">
        <v>1337</v>
      </c>
    </row>
    <row r="217" spans="1:5">
      <c r="A217" s="308">
        <v>1102</v>
      </c>
      <c r="B217" s="309" t="s">
        <v>892</v>
      </c>
      <c r="C217" s="309" t="s">
        <v>201</v>
      </c>
      <c r="D217" s="6" t="s">
        <v>626</v>
      </c>
      <c r="E217" s="6" t="s">
        <v>1337</v>
      </c>
    </row>
    <row r="218" spans="1:5">
      <c r="A218" s="308">
        <v>1103</v>
      </c>
      <c r="B218" s="309" t="s">
        <v>893</v>
      </c>
      <c r="C218" s="309" t="s">
        <v>202</v>
      </c>
      <c r="D218" s="6" t="s">
        <v>626</v>
      </c>
      <c r="E218" s="6" t="s">
        <v>1337</v>
      </c>
    </row>
    <row r="219" spans="1:5">
      <c r="A219" s="308">
        <v>1104</v>
      </c>
      <c r="B219" s="309" t="s">
        <v>894</v>
      </c>
      <c r="C219" s="309" t="s">
        <v>203</v>
      </c>
      <c r="D219" s="6" t="s">
        <v>626</v>
      </c>
      <c r="E219" s="6" t="s">
        <v>1337</v>
      </c>
    </row>
    <row r="220" spans="1:5">
      <c r="A220" s="308">
        <v>1105</v>
      </c>
      <c r="B220" s="309" t="s">
        <v>895</v>
      </c>
      <c r="C220" s="309" t="s">
        <v>204</v>
      </c>
      <c r="D220" s="6" t="s">
        <v>626</v>
      </c>
      <c r="E220" s="6" t="s">
        <v>1337</v>
      </c>
    </row>
    <row r="221" spans="1:5">
      <c r="A221" s="308">
        <v>1106</v>
      </c>
      <c r="B221" s="309" t="s">
        <v>896</v>
      </c>
      <c r="C221" s="309" t="s">
        <v>205</v>
      </c>
      <c r="D221" s="6" t="s">
        <v>626</v>
      </c>
      <c r="E221" s="6" t="s">
        <v>1337</v>
      </c>
    </row>
    <row r="222" spans="1:5">
      <c r="A222" s="308">
        <v>1107</v>
      </c>
      <c r="B222" s="309" t="s">
        <v>897</v>
      </c>
      <c r="C222" s="309" t="s">
        <v>206</v>
      </c>
      <c r="D222" s="6" t="s">
        <v>626</v>
      </c>
      <c r="E222" s="6" t="s">
        <v>1337</v>
      </c>
    </row>
    <row r="223" spans="1:5">
      <c r="A223" s="308">
        <v>1108</v>
      </c>
      <c r="B223" s="309" t="s">
        <v>898</v>
      </c>
      <c r="C223" s="309" t="s">
        <v>207</v>
      </c>
      <c r="D223" s="6" t="s">
        <v>626</v>
      </c>
      <c r="E223" s="6" t="s">
        <v>1337</v>
      </c>
    </row>
    <row r="224" spans="1:5">
      <c r="A224" s="308">
        <v>1109</v>
      </c>
      <c r="B224" s="309" t="s">
        <v>899</v>
      </c>
      <c r="C224" s="309" t="s">
        <v>208</v>
      </c>
      <c r="D224" s="6" t="s">
        <v>626</v>
      </c>
      <c r="E224" s="6" t="s">
        <v>1337</v>
      </c>
    </row>
    <row r="225" spans="1:5">
      <c r="A225" s="308">
        <v>1110</v>
      </c>
      <c r="B225" s="309" t="s">
        <v>900</v>
      </c>
      <c r="C225" s="309" t="s">
        <v>209</v>
      </c>
      <c r="D225" s="6" t="s">
        <v>626</v>
      </c>
      <c r="E225" s="6" t="s">
        <v>1337</v>
      </c>
    </row>
    <row r="226" spans="1:5">
      <c r="A226" s="308">
        <v>1111</v>
      </c>
      <c r="B226" s="309" t="s">
        <v>901</v>
      </c>
      <c r="C226" s="309" t="s">
        <v>210</v>
      </c>
      <c r="D226" s="6" t="s">
        <v>626</v>
      </c>
      <c r="E226" s="6" t="s">
        <v>1337</v>
      </c>
    </row>
    <row r="227" spans="1:5">
      <c r="A227" s="308">
        <v>1112</v>
      </c>
      <c r="B227" s="309" t="s">
        <v>902</v>
      </c>
      <c r="C227" s="309" t="s">
        <v>211</v>
      </c>
      <c r="D227" s="6" t="s">
        <v>626</v>
      </c>
      <c r="E227" s="6" t="s">
        <v>1337</v>
      </c>
    </row>
    <row r="228" spans="1:5">
      <c r="A228" s="308">
        <v>1113</v>
      </c>
      <c r="B228" s="309" t="s">
        <v>903</v>
      </c>
      <c r="C228" s="309" t="s">
        <v>212</v>
      </c>
      <c r="D228" s="6" t="s">
        <v>626</v>
      </c>
      <c r="E228" s="6" t="s">
        <v>1337</v>
      </c>
    </row>
    <row r="229" spans="1:5">
      <c r="A229" s="308">
        <v>1114</v>
      </c>
      <c r="B229" s="309" t="s">
        <v>904</v>
      </c>
      <c r="C229" s="309" t="s">
        <v>1378</v>
      </c>
      <c r="D229" s="6" t="s">
        <v>626</v>
      </c>
      <c r="E229" s="6" t="s">
        <v>1337</v>
      </c>
    </row>
    <row r="230" spans="1:5">
      <c r="A230" s="308">
        <v>1115</v>
      </c>
      <c r="B230" s="309" t="s">
        <v>905</v>
      </c>
      <c r="C230" s="309" t="s">
        <v>213</v>
      </c>
      <c r="D230" s="6" t="s">
        <v>626</v>
      </c>
      <c r="E230" s="6" t="s">
        <v>1337</v>
      </c>
    </row>
    <row r="231" spans="1:5">
      <c r="A231" s="308">
        <v>1116</v>
      </c>
      <c r="B231" s="309" t="s">
        <v>906</v>
      </c>
      <c r="C231" s="309" t="s">
        <v>214</v>
      </c>
      <c r="D231" s="6" t="s">
        <v>626</v>
      </c>
      <c r="E231" s="6" t="s">
        <v>1337</v>
      </c>
    </row>
    <row r="232" spans="1:5">
      <c r="A232" s="308">
        <v>1117</v>
      </c>
      <c r="B232" s="309" t="s">
        <v>907</v>
      </c>
      <c r="C232" s="309" t="s">
        <v>215</v>
      </c>
      <c r="D232" s="6" t="s">
        <v>626</v>
      </c>
      <c r="E232" s="6" t="s">
        <v>1337</v>
      </c>
    </row>
    <row r="233" spans="1:5">
      <c r="A233" s="308">
        <v>1118</v>
      </c>
      <c r="B233" s="309" t="s">
        <v>908</v>
      </c>
      <c r="C233" s="309" t="s">
        <v>216</v>
      </c>
      <c r="D233" s="6" t="s">
        <v>626</v>
      </c>
      <c r="E233" s="6" t="s">
        <v>1337</v>
      </c>
    </row>
    <row r="234" spans="1:5">
      <c r="A234" s="308">
        <v>1119</v>
      </c>
      <c r="B234" s="309" t="s">
        <v>909</v>
      </c>
      <c r="C234" s="309" t="s">
        <v>217</v>
      </c>
      <c r="D234" s="6" t="s">
        <v>626</v>
      </c>
      <c r="E234" s="6" t="s">
        <v>1337</v>
      </c>
    </row>
    <row r="235" spans="1:5">
      <c r="A235" s="308">
        <v>1120</v>
      </c>
      <c r="B235" s="309" t="s">
        <v>910</v>
      </c>
      <c r="C235" s="309" t="s">
        <v>218</v>
      </c>
      <c r="D235" s="6" t="s">
        <v>626</v>
      </c>
      <c r="E235" s="6" t="s">
        <v>1337</v>
      </c>
    </row>
    <row r="236" spans="1:5">
      <c r="A236" s="308">
        <v>1121</v>
      </c>
      <c r="B236" s="309" t="s">
        <v>911</v>
      </c>
      <c r="C236" s="309" t="s">
        <v>219</v>
      </c>
      <c r="D236" s="6" t="s">
        <v>626</v>
      </c>
      <c r="E236" s="6" t="s">
        <v>1337</v>
      </c>
    </row>
    <row r="237" spans="1:5">
      <c r="A237" s="308">
        <v>1122</v>
      </c>
      <c r="B237" s="309" t="s">
        <v>912</v>
      </c>
      <c r="C237" s="309" t="s">
        <v>220</v>
      </c>
      <c r="D237" s="6" t="s">
        <v>626</v>
      </c>
      <c r="E237" s="6" t="s">
        <v>1337</v>
      </c>
    </row>
    <row r="238" spans="1:5">
      <c r="A238" s="308">
        <v>1123</v>
      </c>
      <c r="B238" s="309" t="s">
        <v>913</v>
      </c>
      <c r="C238" s="309" t="s">
        <v>221</v>
      </c>
      <c r="D238" s="6" t="s">
        <v>626</v>
      </c>
      <c r="E238" s="6" t="s">
        <v>1337</v>
      </c>
    </row>
    <row r="239" spans="1:5">
      <c r="A239" s="308">
        <v>1124</v>
      </c>
      <c r="B239" s="309" t="s">
        <v>914</v>
      </c>
      <c r="C239" s="309" t="s">
        <v>222</v>
      </c>
      <c r="D239" s="6" t="s">
        <v>626</v>
      </c>
      <c r="E239" s="6" t="s">
        <v>1337</v>
      </c>
    </row>
    <row r="240" spans="1:5">
      <c r="A240" s="308">
        <v>1125</v>
      </c>
      <c r="B240" s="309" t="s">
        <v>915</v>
      </c>
      <c r="C240" s="309" t="s">
        <v>223</v>
      </c>
      <c r="D240" s="6" t="s">
        <v>626</v>
      </c>
      <c r="E240" s="6" t="s">
        <v>1337</v>
      </c>
    </row>
    <row r="241" spans="1:5">
      <c r="A241" s="308">
        <v>1126</v>
      </c>
      <c r="B241" s="309" t="s">
        <v>916</v>
      </c>
      <c r="C241" s="309" t="s">
        <v>224</v>
      </c>
      <c r="D241" s="6" t="s">
        <v>626</v>
      </c>
      <c r="E241" s="6" t="s">
        <v>1337</v>
      </c>
    </row>
    <row r="242" spans="1:5">
      <c r="A242" s="308">
        <v>1127</v>
      </c>
      <c r="B242" s="309" t="s">
        <v>917</v>
      </c>
      <c r="C242" s="309" t="s">
        <v>225</v>
      </c>
      <c r="D242" s="6" t="s">
        <v>626</v>
      </c>
      <c r="E242" s="6" t="s">
        <v>1337</v>
      </c>
    </row>
    <row r="243" spans="1:5">
      <c r="A243" s="308">
        <v>1128</v>
      </c>
      <c r="B243" s="309" t="s">
        <v>918</v>
      </c>
      <c r="C243" s="309" t="s">
        <v>226</v>
      </c>
      <c r="D243" s="6" t="s">
        <v>626</v>
      </c>
      <c r="E243" s="6" t="s">
        <v>1337</v>
      </c>
    </row>
    <row r="244" spans="1:5">
      <c r="A244" s="308">
        <v>1129</v>
      </c>
      <c r="B244" s="309" t="s">
        <v>919</v>
      </c>
      <c r="C244" s="309" t="s">
        <v>227</v>
      </c>
      <c r="D244" s="6" t="s">
        <v>626</v>
      </c>
      <c r="E244" s="6" t="s">
        <v>1337</v>
      </c>
    </row>
    <row r="245" spans="1:5">
      <c r="A245" s="308">
        <v>1201</v>
      </c>
      <c r="B245" s="309" t="s">
        <v>920</v>
      </c>
      <c r="C245" s="309" t="s">
        <v>228</v>
      </c>
      <c r="D245" s="6" t="s">
        <v>626</v>
      </c>
      <c r="E245" s="6" t="s">
        <v>1337</v>
      </c>
    </row>
    <row r="246" spans="1:5">
      <c r="A246" s="308">
        <v>1202</v>
      </c>
      <c r="B246" s="309" t="s">
        <v>921</v>
      </c>
      <c r="C246" s="309" t="s">
        <v>229</v>
      </c>
      <c r="D246" s="6" t="s">
        <v>626</v>
      </c>
      <c r="E246" s="6" t="s">
        <v>1337</v>
      </c>
    </row>
    <row r="247" spans="1:5">
      <c r="A247" s="308">
        <v>1203</v>
      </c>
      <c r="B247" s="309" t="s">
        <v>922</v>
      </c>
      <c r="C247" s="309" t="s">
        <v>230</v>
      </c>
      <c r="D247" s="6" t="s">
        <v>626</v>
      </c>
      <c r="E247" s="6" t="s">
        <v>1337</v>
      </c>
    </row>
    <row r="248" spans="1:5">
      <c r="A248" s="308">
        <v>1204</v>
      </c>
      <c r="B248" s="309" t="s">
        <v>923</v>
      </c>
      <c r="C248" s="309" t="s">
        <v>231</v>
      </c>
      <c r="D248" s="6" t="s">
        <v>626</v>
      </c>
      <c r="E248" s="6" t="s">
        <v>1337</v>
      </c>
    </row>
    <row r="249" spans="1:5">
      <c r="A249" s="308">
        <v>1205</v>
      </c>
      <c r="B249" s="309" t="s">
        <v>924</v>
      </c>
      <c r="C249" s="309" t="s">
        <v>232</v>
      </c>
      <c r="D249" s="6" t="s">
        <v>626</v>
      </c>
      <c r="E249" s="6" t="s">
        <v>1337</v>
      </c>
    </row>
    <row r="250" spans="1:5">
      <c r="A250" s="308">
        <v>1206</v>
      </c>
      <c r="B250" s="309" t="s">
        <v>925</v>
      </c>
      <c r="C250" s="309" t="s">
        <v>233</v>
      </c>
      <c r="D250" s="6" t="s">
        <v>626</v>
      </c>
      <c r="E250" s="6" t="s">
        <v>1337</v>
      </c>
    </row>
    <row r="251" spans="1:5">
      <c r="A251" s="308">
        <v>1207</v>
      </c>
      <c r="B251" s="309" t="s">
        <v>926</v>
      </c>
      <c r="C251" s="309" t="s">
        <v>234</v>
      </c>
      <c r="D251" s="6" t="s">
        <v>626</v>
      </c>
      <c r="E251" s="6" t="s">
        <v>1337</v>
      </c>
    </row>
    <row r="252" spans="1:5">
      <c r="A252" s="308">
        <v>1208</v>
      </c>
      <c r="B252" s="309" t="s">
        <v>927</v>
      </c>
      <c r="C252" s="309" t="s">
        <v>235</v>
      </c>
      <c r="D252" s="6" t="s">
        <v>626</v>
      </c>
      <c r="E252" s="6" t="s">
        <v>1337</v>
      </c>
    </row>
    <row r="253" spans="1:5">
      <c r="A253" s="308">
        <v>1209</v>
      </c>
      <c r="B253" s="309" t="s">
        <v>928</v>
      </c>
      <c r="C253" s="309" t="s">
        <v>236</v>
      </c>
      <c r="D253" s="6" t="s">
        <v>626</v>
      </c>
      <c r="E253" s="6" t="s">
        <v>1337</v>
      </c>
    </row>
    <row r="254" spans="1:5">
      <c r="A254" s="308">
        <v>1210</v>
      </c>
      <c r="B254" s="309" t="s">
        <v>929</v>
      </c>
      <c r="C254" s="309" t="s">
        <v>237</v>
      </c>
      <c r="D254" s="6" t="s">
        <v>626</v>
      </c>
      <c r="E254" s="6" t="s">
        <v>1337</v>
      </c>
    </row>
    <row r="255" spans="1:5">
      <c r="A255" s="308">
        <v>1211</v>
      </c>
      <c r="B255" s="309" t="s">
        <v>930</v>
      </c>
      <c r="C255" s="309" t="s">
        <v>238</v>
      </c>
      <c r="D255" s="6" t="s">
        <v>626</v>
      </c>
      <c r="E255" s="6" t="s">
        <v>1337</v>
      </c>
    </row>
    <row r="256" spans="1:5">
      <c r="A256" s="308">
        <v>1212</v>
      </c>
      <c r="B256" s="309" t="s">
        <v>931</v>
      </c>
      <c r="C256" s="309" t="s">
        <v>239</v>
      </c>
      <c r="D256" s="6" t="s">
        <v>626</v>
      </c>
      <c r="E256" s="6" t="s">
        <v>1337</v>
      </c>
    </row>
    <row r="257" spans="1:5">
      <c r="A257" s="308">
        <v>1213</v>
      </c>
      <c r="B257" s="309" t="s">
        <v>932</v>
      </c>
      <c r="C257" s="309" t="s">
        <v>240</v>
      </c>
      <c r="D257" s="6" t="s">
        <v>626</v>
      </c>
      <c r="E257" s="6" t="s">
        <v>1337</v>
      </c>
    </row>
    <row r="258" spans="1:5">
      <c r="A258" s="308">
        <v>1214</v>
      </c>
      <c r="B258" s="309" t="s">
        <v>933</v>
      </c>
      <c r="C258" s="309" t="s">
        <v>241</v>
      </c>
      <c r="D258" s="6" t="s">
        <v>626</v>
      </c>
      <c r="E258" s="6" t="s">
        <v>1337</v>
      </c>
    </row>
    <row r="259" spans="1:5">
      <c r="A259" s="308">
        <v>1215</v>
      </c>
      <c r="B259" s="309" t="s">
        <v>934</v>
      </c>
      <c r="C259" s="309" t="s">
        <v>242</v>
      </c>
      <c r="D259" s="6" t="s">
        <v>626</v>
      </c>
      <c r="E259" s="6" t="s">
        <v>1337</v>
      </c>
    </row>
    <row r="260" spans="1:5">
      <c r="A260" s="308">
        <v>1216</v>
      </c>
      <c r="B260" s="309" t="s">
        <v>935</v>
      </c>
      <c r="C260" s="309" t="s">
        <v>243</v>
      </c>
      <c r="D260" s="6" t="s">
        <v>626</v>
      </c>
      <c r="E260" s="6" t="s">
        <v>1337</v>
      </c>
    </row>
    <row r="261" spans="1:5">
      <c r="A261" s="308">
        <v>1217</v>
      </c>
      <c r="B261" s="309" t="s">
        <v>936</v>
      </c>
      <c r="C261" s="309" t="s">
        <v>244</v>
      </c>
      <c r="D261" s="6" t="s">
        <v>626</v>
      </c>
      <c r="E261" s="6" t="s">
        <v>1337</v>
      </c>
    </row>
    <row r="262" spans="1:5">
      <c r="A262" s="308">
        <v>1218</v>
      </c>
      <c r="B262" s="309" t="s">
        <v>937</v>
      </c>
      <c r="C262" s="309" t="s">
        <v>245</v>
      </c>
      <c r="D262" s="6" t="s">
        <v>626</v>
      </c>
      <c r="E262" s="6" t="s">
        <v>1337</v>
      </c>
    </row>
    <row r="263" spans="1:5">
      <c r="A263" s="308">
        <v>1219</v>
      </c>
      <c r="B263" s="309" t="s">
        <v>938</v>
      </c>
      <c r="C263" s="309" t="s">
        <v>246</v>
      </c>
      <c r="D263" s="6" t="s">
        <v>626</v>
      </c>
      <c r="E263" s="6" t="s">
        <v>1337</v>
      </c>
    </row>
    <row r="264" spans="1:5">
      <c r="A264" s="308">
        <v>1220</v>
      </c>
      <c r="B264" s="309" t="s">
        <v>939</v>
      </c>
      <c r="C264" s="309" t="s">
        <v>247</v>
      </c>
      <c r="D264" s="6" t="s">
        <v>626</v>
      </c>
      <c r="E264" s="6" t="s">
        <v>1337</v>
      </c>
    </row>
    <row r="265" spans="1:5">
      <c r="A265" s="308">
        <v>1221</v>
      </c>
      <c r="B265" s="309" t="s">
        <v>940</v>
      </c>
      <c r="C265" s="309" t="s">
        <v>248</v>
      </c>
      <c r="D265" s="6" t="s">
        <v>626</v>
      </c>
      <c r="E265" s="6" t="s">
        <v>1337</v>
      </c>
    </row>
    <row r="266" spans="1:5">
      <c r="A266" s="308">
        <v>1222</v>
      </c>
      <c r="B266" s="309" t="s">
        <v>941</v>
      </c>
      <c r="C266" s="309" t="s">
        <v>249</v>
      </c>
      <c r="D266" s="6" t="s">
        <v>626</v>
      </c>
      <c r="E266" s="6" t="s">
        <v>1337</v>
      </c>
    </row>
    <row r="267" spans="1:5">
      <c r="A267" s="308">
        <v>1223</v>
      </c>
      <c r="B267" s="309" t="s">
        <v>942</v>
      </c>
      <c r="C267" s="309" t="s">
        <v>250</v>
      </c>
      <c r="D267" s="6" t="s">
        <v>626</v>
      </c>
      <c r="E267" s="6" t="s">
        <v>1337</v>
      </c>
    </row>
    <row r="268" spans="1:5">
      <c r="A268" s="308">
        <v>1224</v>
      </c>
      <c r="B268" s="309" t="s">
        <v>943</v>
      </c>
      <c r="C268" s="309" t="s">
        <v>251</v>
      </c>
      <c r="D268" s="6" t="s">
        <v>626</v>
      </c>
      <c r="E268" s="6" t="s">
        <v>1337</v>
      </c>
    </row>
    <row r="269" spans="1:5">
      <c r="A269" s="308">
        <v>1225</v>
      </c>
      <c r="B269" s="309" t="s">
        <v>944</v>
      </c>
      <c r="C269" s="309" t="s">
        <v>252</v>
      </c>
      <c r="D269" s="6" t="s">
        <v>626</v>
      </c>
      <c r="E269" s="6" t="s">
        <v>1337</v>
      </c>
    </row>
    <row r="270" spans="1:5">
      <c r="A270" s="308">
        <v>1226</v>
      </c>
      <c r="B270" s="309" t="s">
        <v>945</v>
      </c>
      <c r="C270" s="309" t="s">
        <v>253</v>
      </c>
      <c r="D270" s="6" t="s">
        <v>626</v>
      </c>
      <c r="E270" s="6" t="s">
        <v>1337</v>
      </c>
    </row>
    <row r="271" spans="1:5">
      <c r="A271" s="308">
        <v>1227</v>
      </c>
      <c r="B271" s="309" t="s">
        <v>946</v>
      </c>
      <c r="C271" s="309" t="s">
        <v>254</v>
      </c>
      <c r="D271" s="6" t="s">
        <v>626</v>
      </c>
      <c r="E271" s="6" t="s">
        <v>1337</v>
      </c>
    </row>
    <row r="272" spans="1:5">
      <c r="A272" s="308">
        <v>1228</v>
      </c>
      <c r="B272" s="309" t="s">
        <v>947</v>
      </c>
      <c r="C272" s="309" t="s">
        <v>255</v>
      </c>
      <c r="D272" s="6" t="s">
        <v>626</v>
      </c>
      <c r="E272" s="6" t="s">
        <v>1337</v>
      </c>
    </row>
    <row r="273" spans="1:5">
      <c r="A273" s="308">
        <v>1229</v>
      </c>
      <c r="B273" s="309" t="s">
        <v>948</v>
      </c>
      <c r="C273" s="309" t="s">
        <v>256</v>
      </c>
      <c r="D273" s="6" t="s">
        <v>626</v>
      </c>
      <c r="E273" s="6" t="s">
        <v>1337</v>
      </c>
    </row>
    <row r="274" spans="1:5">
      <c r="A274" s="308">
        <v>1230</v>
      </c>
      <c r="B274" s="309" t="s">
        <v>949</v>
      </c>
      <c r="C274" s="309" t="s">
        <v>257</v>
      </c>
      <c r="D274" s="6" t="s">
        <v>626</v>
      </c>
      <c r="E274" s="6" t="s">
        <v>1337</v>
      </c>
    </row>
    <row r="275" spans="1:5">
      <c r="A275" s="308">
        <v>1231</v>
      </c>
      <c r="B275" s="309" t="s">
        <v>950</v>
      </c>
      <c r="C275" s="309" t="s">
        <v>258</v>
      </c>
      <c r="D275" s="6" t="s">
        <v>626</v>
      </c>
      <c r="E275" s="6" t="s">
        <v>1337</v>
      </c>
    </row>
    <row r="276" spans="1:5">
      <c r="A276" s="308">
        <v>1232</v>
      </c>
      <c r="B276" s="309" t="s">
        <v>951</v>
      </c>
      <c r="C276" s="309" t="s">
        <v>259</v>
      </c>
      <c r="D276" s="6" t="s">
        <v>626</v>
      </c>
      <c r="E276" s="6" t="s">
        <v>1337</v>
      </c>
    </row>
    <row r="277" spans="1:5">
      <c r="A277" s="308">
        <v>1233</v>
      </c>
      <c r="B277" s="309" t="s">
        <v>952</v>
      </c>
      <c r="C277" s="309" t="s">
        <v>260</v>
      </c>
      <c r="D277" s="6" t="s">
        <v>626</v>
      </c>
      <c r="E277" s="6" t="s">
        <v>1337</v>
      </c>
    </row>
    <row r="278" spans="1:5">
      <c r="A278" s="308">
        <v>1234</v>
      </c>
      <c r="B278" s="309" t="s">
        <v>953</v>
      </c>
      <c r="C278" s="309" t="s">
        <v>261</v>
      </c>
      <c r="D278" s="6" t="s">
        <v>626</v>
      </c>
      <c r="E278" s="6" t="s">
        <v>1337</v>
      </c>
    </row>
    <row r="279" spans="1:5">
      <c r="A279" s="308">
        <v>1235</v>
      </c>
      <c r="B279" s="309" t="s">
        <v>954</v>
      </c>
      <c r="C279" s="309" t="s">
        <v>262</v>
      </c>
      <c r="D279" s="6" t="s">
        <v>626</v>
      </c>
      <c r="E279" s="6" t="s">
        <v>1337</v>
      </c>
    </row>
    <row r="280" spans="1:5">
      <c r="A280" s="308">
        <v>1236</v>
      </c>
      <c r="B280" s="309" t="s">
        <v>955</v>
      </c>
      <c r="C280" s="309" t="s">
        <v>263</v>
      </c>
      <c r="D280" s="6" t="s">
        <v>626</v>
      </c>
      <c r="E280" s="6" t="s">
        <v>1337</v>
      </c>
    </row>
    <row r="281" spans="1:5">
      <c r="A281" s="308">
        <v>1237</v>
      </c>
      <c r="B281" s="309" t="s">
        <v>956</v>
      </c>
      <c r="C281" s="309" t="s">
        <v>264</v>
      </c>
      <c r="D281" s="6" t="s">
        <v>626</v>
      </c>
      <c r="E281" s="6" t="s">
        <v>1337</v>
      </c>
    </row>
    <row r="282" spans="1:5">
      <c r="A282" s="308">
        <v>1238</v>
      </c>
      <c r="B282" s="309" t="s">
        <v>957</v>
      </c>
      <c r="C282" s="309" t="s">
        <v>265</v>
      </c>
      <c r="D282" s="6" t="s">
        <v>626</v>
      </c>
      <c r="E282" s="6" t="s">
        <v>1337</v>
      </c>
    </row>
    <row r="283" spans="1:5">
      <c r="A283" s="308">
        <v>1239</v>
      </c>
      <c r="B283" s="309" t="s">
        <v>958</v>
      </c>
      <c r="C283" s="309" t="s">
        <v>266</v>
      </c>
      <c r="D283" s="6" t="s">
        <v>626</v>
      </c>
      <c r="E283" s="6" t="s">
        <v>1337</v>
      </c>
    </row>
    <row r="284" spans="1:5">
      <c r="A284" s="308">
        <v>1240</v>
      </c>
      <c r="B284" s="309" t="s">
        <v>959</v>
      </c>
      <c r="C284" s="309" t="s">
        <v>267</v>
      </c>
      <c r="D284" s="6" t="s">
        <v>626</v>
      </c>
      <c r="E284" s="6" t="s">
        <v>1337</v>
      </c>
    </row>
    <row r="285" spans="1:5">
      <c r="A285" s="308">
        <v>1241</v>
      </c>
      <c r="B285" s="309" t="s">
        <v>960</v>
      </c>
      <c r="C285" s="309" t="s">
        <v>268</v>
      </c>
      <c r="D285" s="6" t="s">
        <v>626</v>
      </c>
      <c r="E285" s="6" t="s">
        <v>1337</v>
      </c>
    </row>
    <row r="286" spans="1:5">
      <c r="A286" s="308">
        <v>1242</v>
      </c>
      <c r="B286" s="309" t="s">
        <v>961</v>
      </c>
      <c r="C286" s="309" t="s">
        <v>269</v>
      </c>
      <c r="D286" s="6" t="s">
        <v>626</v>
      </c>
      <c r="E286" s="6" t="s">
        <v>1337</v>
      </c>
    </row>
    <row r="287" spans="1:5">
      <c r="A287" s="308">
        <v>1243</v>
      </c>
      <c r="B287" s="309" t="s">
        <v>962</v>
      </c>
      <c r="C287" s="309" t="s">
        <v>270</v>
      </c>
      <c r="D287" s="6" t="s">
        <v>626</v>
      </c>
      <c r="E287" s="6" t="s">
        <v>1337</v>
      </c>
    </row>
    <row r="288" spans="1:5">
      <c r="A288" s="308">
        <v>1244</v>
      </c>
      <c r="B288" s="309" t="s">
        <v>963</v>
      </c>
      <c r="C288" s="309" t="s">
        <v>271</v>
      </c>
      <c r="D288" s="6" t="s">
        <v>626</v>
      </c>
      <c r="E288" s="6" t="s">
        <v>1337</v>
      </c>
    </row>
    <row r="289" spans="1:5">
      <c r="A289" s="308">
        <v>1245</v>
      </c>
      <c r="B289" s="309" t="s">
        <v>964</v>
      </c>
      <c r="C289" s="309" t="s">
        <v>272</v>
      </c>
      <c r="D289" s="6" t="s">
        <v>626</v>
      </c>
      <c r="E289" s="6" t="s">
        <v>1337</v>
      </c>
    </row>
    <row r="290" spans="1:5">
      <c r="A290" s="308">
        <v>1246</v>
      </c>
      <c r="B290" s="309" t="s">
        <v>965</v>
      </c>
      <c r="C290" s="309" t="s">
        <v>273</v>
      </c>
      <c r="D290" s="6" t="s">
        <v>626</v>
      </c>
      <c r="E290" s="6" t="s">
        <v>1337</v>
      </c>
    </row>
    <row r="291" spans="1:5">
      <c r="A291" s="308">
        <v>1247</v>
      </c>
      <c r="B291" s="309" t="s">
        <v>966</v>
      </c>
      <c r="C291" s="309" t="s">
        <v>274</v>
      </c>
      <c r="D291" s="6" t="s">
        <v>626</v>
      </c>
      <c r="E291" s="6" t="s">
        <v>1337</v>
      </c>
    </row>
    <row r="292" spans="1:5">
      <c r="A292" s="308">
        <v>1248</v>
      </c>
      <c r="B292" s="309" t="s">
        <v>967</v>
      </c>
      <c r="C292" s="309" t="s">
        <v>275</v>
      </c>
      <c r="D292" s="6" t="s">
        <v>626</v>
      </c>
      <c r="E292" s="6" t="s">
        <v>1337</v>
      </c>
    </row>
    <row r="293" spans="1:5">
      <c r="A293" s="308">
        <v>1249</v>
      </c>
      <c r="B293" s="309" t="s">
        <v>968</v>
      </c>
      <c r="C293" s="309" t="s">
        <v>276</v>
      </c>
      <c r="D293" s="6" t="s">
        <v>626</v>
      </c>
      <c r="E293" s="6" t="s">
        <v>1337</v>
      </c>
    </row>
    <row r="294" spans="1:5">
      <c r="A294" s="308">
        <v>1250</v>
      </c>
      <c r="B294" s="309" t="s">
        <v>969</v>
      </c>
      <c r="C294" s="309" t="s">
        <v>277</v>
      </c>
      <c r="D294" s="6" t="s">
        <v>626</v>
      </c>
      <c r="E294" s="6" t="s">
        <v>1337</v>
      </c>
    </row>
    <row r="295" spans="1:5">
      <c r="A295" s="308">
        <v>1251</v>
      </c>
      <c r="B295" s="309" t="s">
        <v>970</v>
      </c>
      <c r="C295" s="309" t="s">
        <v>278</v>
      </c>
      <c r="D295" s="6" t="s">
        <v>626</v>
      </c>
      <c r="E295" s="6" t="s">
        <v>1337</v>
      </c>
    </row>
    <row r="296" spans="1:5">
      <c r="A296" s="308">
        <v>1252</v>
      </c>
      <c r="B296" s="309" t="s">
        <v>971</v>
      </c>
      <c r="C296" s="309" t="s">
        <v>279</v>
      </c>
      <c r="D296" s="6" t="s">
        <v>626</v>
      </c>
      <c r="E296" s="6" t="s">
        <v>1337</v>
      </c>
    </row>
    <row r="297" spans="1:5">
      <c r="A297" s="308">
        <v>1253</v>
      </c>
      <c r="B297" s="309" t="s">
        <v>972</v>
      </c>
      <c r="C297" s="309" t="s">
        <v>280</v>
      </c>
      <c r="D297" s="6" t="s">
        <v>626</v>
      </c>
      <c r="E297" s="6" t="s">
        <v>1337</v>
      </c>
    </row>
    <row r="298" spans="1:5">
      <c r="A298" s="308">
        <v>1254</v>
      </c>
      <c r="B298" s="309" t="s">
        <v>973</v>
      </c>
      <c r="C298" s="309" t="s">
        <v>281</v>
      </c>
      <c r="D298" s="6" t="s">
        <v>626</v>
      </c>
      <c r="E298" s="6" t="s">
        <v>1337</v>
      </c>
    </row>
    <row r="299" spans="1:5">
      <c r="A299" s="308">
        <v>1255</v>
      </c>
      <c r="B299" s="309" t="s">
        <v>974</v>
      </c>
      <c r="C299" s="309" t="s">
        <v>282</v>
      </c>
      <c r="D299" s="6" t="s">
        <v>626</v>
      </c>
      <c r="E299" s="6" t="s">
        <v>1337</v>
      </c>
    </row>
    <row r="300" spans="1:5">
      <c r="A300" s="308">
        <v>1256</v>
      </c>
      <c r="B300" s="309" t="s">
        <v>975</v>
      </c>
      <c r="C300" s="309" t="s">
        <v>283</v>
      </c>
      <c r="D300" s="6" t="s">
        <v>626</v>
      </c>
      <c r="E300" s="6" t="s">
        <v>1337</v>
      </c>
    </row>
    <row r="301" spans="1:5">
      <c r="A301" s="308">
        <v>1257</v>
      </c>
      <c r="B301" s="309" t="s">
        <v>976</v>
      </c>
      <c r="C301" s="309" t="s">
        <v>284</v>
      </c>
      <c r="D301" s="6" t="s">
        <v>626</v>
      </c>
      <c r="E301" s="6" t="s">
        <v>1337</v>
      </c>
    </row>
    <row r="302" spans="1:5">
      <c r="A302" s="308">
        <v>1258</v>
      </c>
      <c r="B302" s="309" t="s">
        <v>977</v>
      </c>
      <c r="C302" s="309" t="s">
        <v>285</v>
      </c>
      <c r="D302" s="6" t="s">
        <v>626</v>
      </c>
      <c r="E302" s="6" t="s">
        <v>1337</v>
      </c>
    </row>
    <row r="303" spans="1:5">
      <c r="A303" s="308">
        <v>1259</v>
      </c>
      <c r="B303" s="309" t="s">
        <v>978</v>
      </c>
      <c r="C303" s="309" t="s">
        <v>286</v>
      </c>
      <c r="D303" s="6" t="s">
        <v>626</v>
      </c>
      <c r="E303" s="6" t="s">
        <v>1337</v>
      </c>
    </row>
    <row r="304" spans="1:5">
      <c r="A304" s="308">
        <v>1260</v>
      </c>
      <c r="B304" s="309" t="s">
        <v>979</v>
      </c>
      <c r="C304" s="309" t="s">
        <v>287</v>
      </c>
      <c r="D304" s="6" t="s">
        <v>626</v>
      </c>
      <c r="E304" s="6" t="s">
        <v>1337</v>
      </c>
    </row>
    <row r="305" spans="1:5">
      <c r="A305" s="308">
        <v>1261</v>
      </c>
      <c r="B305" s="309" t="s">
        <v>980</v>
      </c>
      <c r="C305" s="309" t="s">
        <v>288</v>
      </c>
      <c r="D305" s="6" t="s">
        <v>626</v>
      </c>
      <c r="E305" s="6" t="s">
        <v>1337</v>
      </c>
    </row>
    <row r="306" spans="1:5">
      <c r="A306" s="308">
        <v>1262</v>
      </c>
      <c r="B306" s="309" t="s">
        <v>981</v>
      </c>
      <c r="C306" s="309" t="s">
        <v>289</v>
      </c>
      <c r="D306" s="6" t="s">
        <v>626</v>
      </c>
      <c r="E306" s="6" t="s">
        <v>1337</v>
      </c>
    </row>
    <row r="307" spans="1:5">
      <c r="A307" s="308">
        <v>1263</v>
      </c>
      <c r="B307" s="309" t="s">
        <v>982</v>
      </c>
      <c r="C307" s="309" t="s">
        <v>290</v>
      </c>
      <c r="D307" s="6" t="s">
        <v>626</v>
      </c>
      <c r="E307" s="6" t="s">
        <v>1337</v>
      </c>
    </row>
    <row r="308" spans="1:5">
      <c r="A308" s="308">
        <v>1264</v>
      </c>
      <c r="B308" s="309" t="s">
        <v>983</v>
      </c>
      <c r="C308" s="309" t="s">
        <v>291</v>
      </c>
      <c r="D308" s="6" t="s">
        <v>626</v>
      </c>
      <c r="E308" s="6" t="s">
        <v>1337</v>
      </c>
    </row>
    <row r="309" spans="1:5">
      <c r="A309" s="308">
        <v>1265</v>
      </c>
      <c r="B309" s="309" t="s">
        <v>984</v>
      </c>
      <c r="C309" s="309" t="s">
        <v>292</v>
      </c>
      <c r="D309" s="6" t="s">
        <v>626</v>
      </c>
      <c r="E309" s="6" t="s">
        <v>1337</v>
      </c>
    </row>
    <row r="310" spans="1:5">
      <c r="A310" s="308">
        <v>1266</v>
      </c>
      <c r="B310" s="309" t="s">
        <v>985</v>
      </c>
      <c r="C310" s="309" t="s">
        <v>293</v>
      </c>
      <c r="D310" s="6" t="s">
        <v>626</v>
      </c>
      <c r="E310" s="6" t="s">
        <v>1337</v>
      </c>
    </row>
    <row r="311" spans="1:5">
      <c r="A311" s="308">
        <v>1267</v>
      </c>
      <c r="B311" s="309" t="s">
        <v>986</v>
      </c>
      <c r="C311" s="309" t="s">
        <v>294</v>
      </c>
      <c r="D311" s="6" t="s">
        <v>626</v>
      </c>
      <c r="E311" s="6" t="s">
        <v>1337</v>
      </c>
    </row>
    <row r="312" spans="1:5">
      <c r="A312" s="308">
        <v>1268</v>
      </c>
      <c r="B312" s="309" t="s">
        <v>987</v>
      </c>
      <c r="C312" s="309" t="s">
        <v>295</v>
      </c>
      <c r="D312" s="6" t="s">
        <v>626</v>
      </c>
      <c r="E312" s="6" t="s">
        <v>1337</v>
      </c>
    </row>
    <row r="313" spans="1:5">
      <c r="A313" s="308">
        <v>1269</v>
      </c>
      <c r="B313" s="309" t="s">
        <v>988</v>
      </c>
      <c r="C313" s="309" t="s">
        <v>296</v>
      </c>
      <c r="D313" s="6" t="s">
        <v>626</v>
      </c>
      <c r="E313" s="6" t="s">
        <v>1337</v>
      </c>
    </row>
    <row r="314" spans="1:5">
      <c r="A314" s="308">
        <v>1270</v>
      </c>
      <c r="B314" s="309" t="s">
        <v>989</v>
      </c>
      <c r="C314" s="309" t="s">
        <v>297</v>
      </c>
      <c r="D314" s="6" t="s">
        <v>626</v>
      </c>
      <c r="E314" s="6" t="s">
        <v>1337</v>
      </c>
    </row>
    <row r="315" spans="1:5">
      <c r="A315" s="308">
        <v>1271</v>
      </c>
      <c r="B315" s="309" t="s">
        <v>990</v>
      </c>
      <c r="C315" s="309" t="s">
        <v>298</v>
      </c>
      <c r="D315" s="6" t="s">
        <v>626</v>
      </c>
      <c r="E315" s="6" t="s">
        <v>1337</v>
      </c>
    </row>
    <row r="316" spans="1:5">
      <c r="A316" s="308">
        <v>1272</v>
      </c>
      <c r="B316" s="309" t="s">
        <v>991</v>
      </c>
      <c r="C316" s="309" t="s">
        <v>299</v>
      </c>
      <c r="D316" s="6" t="s">
        <v>626</v>
      </c>
      <c r="E316" s="6" t="s">
        <v>1337</v>
      </c>
    </row>
    <row r="317" spans="1:5">
      <c r="A317" s="308">
        <v>1273</v>
      </c>
      <c r="B317" s="309" t="s">
        <v>992</v>
      </c>
      <c r="C317" s="309" t="s">
        <v>300</v>
      </c>
      <c r="D317" s="6" t="s">
        <v>626</v>
      </c>
      <c r="E317" s="6" t="s">
        <v>1337</v>
      </c>
    </row>
    <row r="318" spans="1:5">
      <c r="A318" s="308">
        <v>1274</v>
      </c>
      <c r="B318" s="309" t="s">
        <v>993</v>
      </c>
      <c r="C318" s="309" t="s">
        <v>301</v>
      </c>
      <c r="D318" s="6" t="s">
        <v>626</v>
      </c>
      <c r="E318" s="6" t="s">
        <v>1337</v>
      </c>
    </row>
    <row r="319" spans="1:5">
      <c r="A319" s="308">
        <v>1275</v>
      </c>
      <c r="B319" s="309" t="s">
        <v>994</v>
      </c>
      <c r="C319" s="309" t="s">
        <v>302</v>
      </c>
      <c r="D319" s="6" t="s">
        <v>626</v>
      </c>
      <c r="E319" s="6" t="s">
        <v>1337</v>
      </c>
    </row>
    <row r="320" spans="1:5">
      <c r="A320" s="308">
        <v>1276</v>
      </c>
      <c r="B320" s="309" t="s">
        <v>995</v>
      </c>
      <c r="C320" s="309" t="s">
        <v>303</v>
      </c>
      <c r="D320" s="6" t="s">
        <v>626</v>
      </c>
      <c r="E320" s="6" t="s">
        <v>1337</v>
      </c>
    </row>
    <row r="321" spans="1:5">
      <c r="A321" s="308">
        <v>1277</v>
      </c>
      <c r="B321" s="309" t="s">
        <v>996</v>
      </c>
      <c r="C321" s="309" t="s">
        <v>304</v>
      </c>
      <c r="D321" s="6" t="s">
        <v>626</v>
      </c>
      <c r="E321" s="6" t="s">
        <v>1337</v>
      </c>
    </row>
    <row r="322" spans="1:5">
      <c r="A322" s="308">
        <v>1278</v>
      </c>
      <c r="B322" s="309" t="s">
        <v>997</v>
      </c>
      <c r="C322" s="309" t="s">
        <v>305</v>
      </c>
      <c r="D322" s="6" t="s">
        <v>626</v>
      </c>
      <c r="E322" s="6" t="s">
        <v>1337</v>
      </c>
    </row>
    <row r="323" spans="1:5">
      <c r="A323" s="308">
        <v>1279</v>
      </c>
      <c r="B323" s="309" t="s">
        <v>998</v>
      </c>
      <c r="C323" s="309" t="s">
        <v>306</v>
      </c>
      <c r="D323" s="6" t="s">
        <v>626</v>
      </c>
      <c r="E323" s="6" t="s">
        <v>1337</v>
      </c>
    </row>
    <row r="324" spans="1:5">
      <c r="A324" s="308">
        <v>1280</v>
      </c>
      <c r="B324" s="309" t="s">
        <v>999</v>
      </c>
      <c r="C324" s="309" t="s">
        <v>307</v>
      </c>
      <c r="D324" s="6" t="s">
        <v>626</v>
      </c>
      <c r="E324" s="6" t="s">
        <v>1337</v>
      </c>
    </row>
    <row r="325" spans="1:5">
      <c r="A325" s="308">
        <v>1281</v>
      </c>
      <c r="B325" s="309" t="s">
        <v>1000</v>
      </c>
      <c r="C325" s="309" t="s">
        <v>308</v>
      </c>
      <c r="D325" s="6" t="s">
        <v>626</v>
      </c>
      <c r="E325" s="6" t="s">
        <v>1337</v>
      </c>
    </row>
    <row r="326" spans="1:5">
      <c r="A326" s="308">
        <v>1282</v>
      </c>
      <c r="B326" s="309" t="s">
        <v>1001</v>
      </c>
      <c r="C326" s="309" t="s">
        <v>309</v>
      </c>
      <c r="D326" s="6" t="s">
        <v>626</v>
      </c>
      <c r="E326" s="6" t="s">
        <v>1337</v>
      </c>
    </row>
    <row r="327" spans="1:5">
      <c r="A327" s="308">
        <v>1283</v>
      </c>
      <c r="B327" s="309" t="s">
        <v>1002</v>
      </c>
      <c r="C327" s="309" t="s">
        <v>310</v>
      </c>
      <c r="D327" s="6" t="s">
        <v>626</v>
      </c>
      <c r="E327" s="6" t="s">
        <v>1337</v>
      </c>
    </row>
    <row r="328" spans="1:5">
      <c r="A328" s="308">
        <v>1284</v>
      </c>
      <c r="B328" s="309" t="s">
        <v>1003</v>
      </c>
      <c r="C328" s="309" t="s">
        <v>311</v>
      </c>
      <c r="D328" s="6" t="s">
        <v>626</v>
      </c>
      <c r="E328" s="6" t="s">
        <v>1337</v>
      </c>
    </row>
    <row r="329" spans="1:5">
      <c r="A329" s="308">
        <v>1285</v>
      </c>
      <c r="B329" s="309" t="s">
        <v>1004</v>
      </c>
      <c r="C329" s="309" t="s">
        <v>312</v>
      </c>
      <c r="D329" s="6" t="s">
        <v>626</v>
      </c>
      <c r="E329" s="6" t="s">
        <v>1337</v>
      </c>
    </row>
    <row r="330" spans="1:5">
      <c r="A330" s="308">
        <v>1286</v>
      </c>
      <c r="B330" s="309" t="s">
        <v>1005</v>
      </c>
      <c r="C330" s="309" t="s">
        <v>313</v>
      </c>
      <c r="D330" s="6" t="s">
        <v>626</v>
      </c>
      <c r="E330" s="6" t="s">
        <v>1337</v>
      </c>
    </row>
    <row r="331" spans="1:5">
      <c r="A331" s="308">
        <v>1287</v>
      </c>
      <c r="B331" s="309" t="s">
        <v>1006</v>
      </c>
      <c r="C331" s="309" t="s">
        <v>314</v>
      </c>
      <c r="D331" s="6" t="s">
        <v>626</v>
      </c>
      <c r="E331" s="6" t="s">
        <v>1337</v>
      </c>
    </row>
    <row r="332" spans="1:5">
      <c r="A332" s="308">
        <v>1301</v>
      </c>
      <c r="B332" s="309" t="s">
        <v>1007</v>
      </c>
      <c r="C332" s="309" t="s">
        <v>315</v>
      </c>
      <c r="D332" s="6" t="s">
        <v>626</v>
      </c>
      <c r="E332" s="6" t="s">
        <v>1337</v>
      </c>
    </row>
    <row r="333" spans="1:5">
      <c r="A333" s="308">
        <v>1302</v>
      </c>
      <c r="B333" s="309" t="s">
        <v>1008</v>
      </c>
      <c r="C333" s="309" t="s">
        <v>316</v>
      </c>
      <c r="D333" s="6" t="s">
        <v>626</v>
      </c>
      <c r="E333" s="6" t="s">
        <v>1337</v>
      </c>
    </row>
    <row r="334" spans="1:5">
      <c r="A334" s="308">
        <v>1303</v>
      </c>
      <c r="B334" s="309" t="s">
        <v>1009</v>
      </c>
      <c r="C334" s="309" t="s">
        <v>317</v>
      </c>
      <c r="D334" s="6" t="s">
        <v>626</v>
      </c>
      <c r="E334" s="6" t="s">
        <v>1337</v>
      </c>
    </row>
    <row r="335" spans="1:5">
      <c r="A335" s="308">
        <v>1304</v>
      </c>
      <c r="B335" s="309" t="s">
        <v>1010</v>
      </c>
      <c r="C335" s="309" t="s">
        <v>318</v>
      </c>
      <c r="D335" s="6" t="s">
        <v>626</v>
      </c>
      <c r="E335" s="6" t="s">
        <v>1337</v>
      </c>
    </row>
    <row r="336" spans="1:5">
      <c r="A336" s="308">
        <v>1305</v>
      </c>
      <c r="B336" s="309" t="s">
        <v>1011</v>
      </c>
      <c r="C336" s="309" t="s">
        <v>319</v>
      </c>
      <c r="D336" s="6" t="s">
        <v>626</v>
      </c>
      <c r="E336" s="6" t="s">
        <v>1337</v>
      </c>
    </row>
    <row r="337" spans="1:5">
      <c r="A337" s="308">
        <v>1306</v>
      </c>
      <c r="B337" s="309" t="s">
        <v>1012</v>
      </c>
      <c r="C337" s="309" t="s">
        <v>320</v>
      </c>
      <c r="D337" s="6" t="s">
        <v>626</v>
      </c>
      <c r="E337" s="6" t="s">
        <v>1337</v>
      </c>
    </row>
    <row r="338" spans="1:5">
      <c r="A338" s="308">
        <v>1307</v>
      </c>
      <c r="B338" s="309" t="s">
        <v>1013</v>
      </c>
      <c r="C338" s="309" t="s">
        <v>321</v>
      </c>
      <c r="D338" s="6" t="s">
        <v>626</v>
      </c>
      <c r="E338" s="6" t="s">
        <v>1337</v>
      </c>
    </row>
    <row r="339" spans="1:5">
      <c r="A339" s="308">
        <v>1308</v>
      </c>
      <c r="B339" s="309" t="s">
        <v>1014</v>
      </c>
      <c r="C339" s="309" t="s">
        <v>322</v>
      </c>
      <c r="D339" s="6" t="s">
        <v>626</v>
      </c>
      <c r="E339" s="6" t="s">
        <v>1337</v>
      </c>
    </row>
    <row r="340" spans="1:5">
      <c r="A340" s="308">
        <v>1309</v>
      </c>
      <c r="B340" s="309" t="s">
        <v>1015</v>
      </c>
      <c r="C340" s="309" t="s">
        <v>323</v>
      </c>
      <c r="D340" s="6" t="s">
        <v>626</v>
      </c>
      <c r="E340" s="6" t="s">
        <v>1337</v>
      </c>
    </row>
    <row r="341" spans="1:5">
      <c r="A341" s="308">
        <v>1310</v>
      </c>
      <c r="B341" s="309" t="s">
        <v>1016</v>
      </c>
      <c r="C341" s="309" t="s">
        <v>324</v>
      </c>
      <c r="D341" s="6" t="s">
        <v>626</v>
      </c>
      <c r="E341" s="6" t="s">
        <v>1337</v>
      </c>
    </row>
    <row r="342" spans="1:5">
      <c r="A342" s="308">
        <v>1311</v>
      </c>
      <c r="B342" s="309" t="s">
        <v>1017</v>
      </c>
      <c r="C342" s="309" t="s">
        <v>325</v>
      </c>
      <c r="D342" s="6" t="s">
        <v>626</v>
      </c>
      <c r="E342" s="6" t="s">
        <v>1337</v>
      </c>
    </row>
    <row r="343" spans="1:5">
      <c r="A343" s="308">
        <v>1312</v>
      </c>
      <c r="B343" s="309" t="s">
        <v>1018</v>
      </c>
      <c r="C343" s="309" t="s">
        <v>326</v>
      </c>
      <c r="D343" s="6" t="s">
        <v>626</v>
      </c>
      <c r="E343" s="6" t="s">
        <v>1337</v>
      </c>
    </row>
    <row r="344" spans="1:5">
      <c r="A344" s="308">
        <v>1313</v>
      </c>
      <c r="B344" s="309" t="s">
        <v>1019</v>
      </c>
      <c r="C344" s="309" t="s">
        <v>327</v>
      </c>
      <c r="D344" s="6" t="s">
        <v>626</v>
      </c>
      <c r="E344" s="6" t="s">
        <v>1337</v>
      </c>
    </row>
    <row r="345" spans="1:5">
      <c r="A345" s="308">
        <v>1314</v>
      </c>
      <c r="B345" s="309" t="s">
        <v>1020</v>
      </c>
      <c r="C345" s="309" t="s">
        <v>328</v>
      </c>
      <c r="D345" s="6" t="s">
        <v>626</v>
      </c>
      <c r="E345" s="6" t="s">
        <v>1337</v>
      </c>
    </row>
    <row r="346" spans="1:5">
      <c r="A346" s="308">
        <v>1315</v>
      </c>
      <c r="B346" s="309" t="s">
        <v>1021</v>
      </c>
      <c r="C346" s="309" t="s">
        <v>329</v>
      </c>
      <c r="D346" s="6" t="s">
        <v>626</v>
      </c>
      <c r="E346" s="6" t="s">
        <v>1337</v>
      </c>
    </row>
    <row r="347" spans="1:5">
      <c r="A347" s="308">
        <v>1316</v>
      </c>
      <c r="B347" s="309" t="s">
        <v>1022</v>
      </c>
      <c r="C347" s="309" t="s">
        <v>330</v>
      </c>
      <c r="D347" s="6" t="s">
        <v>626</v>
      </c>
      <c r="E347" s="6" t="s">
        <v>1337</v>
      </c>
    </row>
    <row r="348" spans="1:5">
      <c r="A348" s="308">
        <v>1317</v>
      </c>
      <c r="B348" s="309" t="s">
        <v>1023</v>
      </c>
      <c r="C348" s="309" t="s">
        <v>331</v>
      </c>
      <c r="D348" s="6" t="s">
        <v>626</v>
      </c>
      <c r="E348" s="6" t="s">
        <v>1337</v>
      </c>
    </row>
    <row r="349" spans="1:5">
      <c r="A349" s="308">
        <v>1318</v>
      </c>
      <c r="B349" s="309" t="s">
        <v>1024</v>
      </c>
      <c r="C349" s="309" t="s">
        <v>332</v>
      </c>
      <c r="D349" s="6" t="s">
        <v>626</v>
      </c>
      <c r="E349" s="6" t="s">
        <v>1337</v>
      </c>
    </row>
    <row r="350" spans="1:5">
      <c r="A350" s="308">
        <v>1319</v>
      </c>
      <c r="B350" s="309" t="s">
        <v>1025</v>
      </c>
      <c r="C350" s="309" t="s">
        <v>333</v>
      </c>
      <c r="D350" s="6" t="s">
        <v>626</v>
      </c>
      <c r="E350" s="6" t="s">
        <v>1337</v>
      </c>
    </row>
    <row r="351" spans="1:5">
      <c r="A351" s="308">
        <v>1320</v>
      </c>
      <c r="B351" s="309" t="s">
        <v>1026</v>
      </c>
      <c r="C351" s="309" t="s">
        <v>334</v>
      </c>
      <c r="D351" s="6" t="s">
        <v>626</v>
      </c>
      <c r="E351" s="6" t="s">
        <v>1337</v>
      </c>
    </row>
    <row r="352" spans="1:5">
      <c r="A352" s="308">
        <v>1321</v>
      </c>
      <c r="B352" s="309" t="s">
        <v>1027</v>
      </c>
      <c r="C352" s="309" t="s">
        <v>335</v>
      </c>
      <c r="D352" s="6" t="s">
        <v>626</v>
      </c>
      <c r="E352" s="6" t="s">
        <v>1337</v>
      </c>
    </row>
    <row r="353" spans="1:5">
      <c r="A353" s="308">
        <v>1322</v>
      </c>
      <c r="B353" s="309" t="s">
        <v>1028</v>
      </c>
      <c r="C353" s="309" t="s">
        <v>336</v>
      </c>
      <c r="D353" s="6" t="s">
        <v>626</v>
      </c>
      <c r="E353" s="6" t="s">
        <v>1337</v>
      </c>
    </row>
    <row r="354" spans="1:5">
      <c r="A354" s="308">
        <v>1323</v>
      </c>
      <c r="B354" s="309" t="s">
        <v>1029</v>
      </c>
      <c r="C354" s="309" t="s">
        <v>337</v>
      </c>
      <c r="D354" s="6" t="s">
        <v>626</v>
      </c>
      <c r="E354" s="6" t="s">
        <v>1337</v>
      </c>
    </row>
    <row r="355" spans="1:5">
      <c r="A355" s="308">
        <v>1324</v>
      </c>
      <c r="B355" s="309" t="s">
        <v>1030</v>
      </c>
      <c r="C355" s="309" t="s">
        <v>338</v>
      </c>
      <c r="D355" s="6" t="s">
        <v>626</v>
      </c>
      <c r="E355" s="6" t="s">
        <v>1337</v>
      </c>
    </row>
    <row r="356" spans="1:5">
      <c r="A356" s="308">
        <v>1325</v>
      </c>
      <c r="B356" s="309" t="s">
        <v>1031</v>
      </c>
      <c r="C356" s="309" t="s">
        <v>339</v>
      </c>
      <c r="D356" s="6" t="s">
        <v>626</v>
      </c>
      <c r="E356" s="6" t="s">
        <v>1337</v>
      </c>
    </row>
    <row r="357" spans="1:5">
      <c r="A357" s="308">
        <v>1326</v>
      </c>
      <c r="B357" s="309" t="s">
        <v>1032</v>
      </c>
      <c r="C357" s="309" t="s">
        <v>340</v>
      </c>
      <c r="D357" s="6" t="s">
        <v>626</v>
      </c>
      <c r="E357" s="6" t="s">
        <v>1337</v>
      </c>
    </row>
    <row r="358" spans="1:5">
      <c r="A358" s="308">
        <v>1327</v>
      </c>
      <c r="B358" s="309" t="s">
        <v>1033</v>
      </c>
      <c r="C358" s="309" t="s">
        <v>341</v>
      </c>
      <c r="D358" s="6" t="s">
        <v>626</v>
      </c>
      <c r="E358" s="6" t="s">
        <v>1337</v>
      </c>
    </row>
    <row r="359" spans="1:5">
      <c r="A359" s="308">
        <v>1328</v>
      </c>
      <c r="B359" s="309" t="s">
        <v>1034</v>
      </c>
      <c r="C359" s="309" t="s">
        <v>342</v>
      </c>
      <c r="D359" s="6" t="s">
        <v>626</v>
      </c>
      <c r="E359" s="6" t="s">
        <v>1337</v>
      </c>
    </row>
    <row r="360" spans="1:5">
      <c r="A360" s="308">
        <v>1329</v>
      </c>
      <c r="B360" s="309" t="s">
        <v>1035</v>
      </c>
      <c r="C360" s="309" t="s">
        <v>343</v>
      </c>
      <c r="D360" s="6" t="s">
        <v>626</v>
      </c>
      <c r="E360" s="6" t="s">
        <v>1337</v>
      </c>
    </row>
    <row r="361" spans="1:5">
      <c r="A361" s="308">
        <v>1330</v>
      </c>
      <c r="B361" s="309" t="s">
        <v>1036</v>
      </c>
      <c r="C361" s="309" t="s">
        <v>344</v>
      </c>
      <c r="D361" s="6" t="s">
        <v>626</v>
      </c>
      <c r="E361" s="6" t="s">
        <v>1337</v>
      </c>
    </row>
    <row r="362" spans="1:5">
      <c r="A362" s="308">
        <v>1331</v>
      </c>
      <c r="B362" s="309" t="s">
        <v>1037</v>
      </c>
      <c r="C362" s="309" t="s">
        <v>345</v>
      </c>
      <c r="D362" s="6" t="s">
        <v>626</v>
      </c>
      <c r="E362" s="6" t="s">
        <v>1337</v>
      </c>
    </row>
    <row r="363" spans="1:5">
      <c r="A363" s="308">
        <v>1332</v>
      </c>
      <c r="B363" s="309" t="s">
        <v>1038</v>
      </c>
      <c r="C363" s="309" t="s">
        <v>346</v>
      </c>
      <c r="D363" s="6" t="s">
        <v>626</v>
      </c>
      <c r="E363" s="6" t="s">
        <v>1337</v>
      </c>
    </row>
    <row r="364" spans="1:5">
      <c r="A364" s="308">
        <v>1333</v>
      </c>
      <c r="B364" s="309" t="s">
        <v>1039</v>
      </c>
      <c r="C364" s="309" t="s">
        <v>347</v>
      </c>
      <c r="D364" s="6" t="s">
        <v>626</v>
      </c>
      <c r="E364" s="6" t="s">
        <v>1337</v>
      </c>
    </row>
    <row r="365" spans="1:5">
      <c r="A365" s="308">
        <v>1334</v>
      </c>
      <c r="B365" s="309" t="s">
        <v>1040</v>
      </c>
      <c r="C365" s="309" t="s">
        <v>348</v>
      </c>
      <c r="D365" s="6" t="s">
        <v>626</v>
      </c>
      <c r="E365" s="6" t="s">
        <v>1337</v>
      </c>
    </row>
    <row r="366" spans="1:5">
      <c r="A366" s="308">
        <v>1335</v>
      </c>
      <c r="B366" s="309" t="s">
        <v>1041</v>
      </c>
      <c r="C366" s="309" t="s">
        <v>349</v>
      </c>
      <c r="D366" s="6" t="s">
        <v>626</v>
      </c>
      <c r="E366" s="6" t="s">
        <v>1337</v>
      </c>
    </row>
    <row r="367" spans="1:5">
      <c r="A367" s="308">
        <v>1336</v>
      </c>
      <c r="B367" s="309" t="s">
        <v>1042</v>
      </c>
      <c r="C367" s="309" t="s">
        <v>350</v>
      </c>
      <c r="D367" s="6" t="s">
        <v>626</v>
      </c>
      <c r="E367" s="6" t="s">
        <v>1337</v>
      </c>
    </row>
    <row r="368" spans="1:5">
      <c r="A368" s="308">
        <v>1337</v>
      </c>
      <c r="B368" s="309" t="s">
        <v>1043</v>
      </c>
      <c r="C368" s="309" t="s">
        <v>351</v>
      </c>
      <c r="D368" s="6" t="s">
        <v>626</v>
      </c>
      <c r="E368" s="6" t="s">
        <v>1337</v>
      </c>
    </row>
    <row r="369" spans="1:5">
      <c r="A369" s="308">
        <v>1338</v>
      </c>
      <c r="B369" s="309" t="s">
        <v>1044</v>
      </c>
      <c r="C369" s="309" t="s">
        <v>352</v>
      </c>
      <c r="D369" s="6" t="s">
        <v>626</v>
      </c>
      <c r="E369" s="6" t="s">
        <v>1337</v>
      </c>
    </row>
    <row r="370" spans="1:5">
      <c r="A370" s="308">
        <v>1339</v>
      </c>
      <c r="B370" s="309" t="s">
        <v>1045</v>
      </c>
      <c r="C370" s="309" t="s">
        <v>353</v>
      </c>
      <c r="D370" s="6" t="s">
        <v>626</v>
      </c>
      <c r="E370" s="6" t="s">
        <v>1337</v>
      </c>
    </row>
    <row r="371" spans="1:5">
      <c r="A371" s="308">
        <v>1340</v>
      </c>
      <c r="B371" s="309" t="s">
        <v>1046</v>
      </c>
      <c r="C371" s="309" t="s">
        <v>354</v>
      </c>
      <c r="D371" s="6" t="s">
        <v>626</v>
      </c>
      <c r="E371" s="6" t="s">
        <v>1337</v>
      </c>
    </row>
    <row r="372" spans="1:5">
      <c r="A372" s="308">
        <v>1341</v>
      </c>
      <c r="B372" s="309" t="s">
        <v>1047</v>
      </c>
      <c r="C372" s="309" t="s">
        <v>355</v>
      </c>
      <c r="D372" s="6" t="s">
        <v>626</v>
      </c>
      <c r="E372" s="6" t="s">
        <v>1337</v>
      </c>
    </row>
    <row r="373" spans="1:5">
      <c r="A373" s="308">
        <v>1342</v>
      </c>
      <c r="B373" s="309" t="s">
        <v>1048</v>
      </c>
      <c r="C373" s="309" t="s">
        <v>356</v>
      </c>
      <c r="D373" s="6" t="s">
        <v>626</v>
      </c>
      <c r="E373" s="6" t="s">
        <v>1337</v>
      </c>
    </row>
    <row r="374" spans="1:5">
      <c r="A374" s="308">
        <v>1343</v>
      </c>
      <c r="B374" s="309" t="s">
        <v>1049</v>
      </c>
      <c r="C374" s="309" t="s">
        <v>357</v>
      </c>
      <c r="D374" s="6" t="s">
        <v>626</v>
      </c>
      <c r="E374" s="6" t="s">
        <v>1337</v>
      </c>
    </row>
    <row r="375" spans="1:5">
      <c r="A375" s="308">
        <v>1344</v>
      </c>
      <c r="B375" s="309" t="s">
        <v>1050</v>
      </c>
      <c r="C375" s="309" t="s">
        <v>358</v>
      </c>
      <c r="D375" s="6" t="s">
        <v>626</v>
      </c>
      <c r="E375" s="6" t="s">
        <v>1337</v>
      </c>
    </row>
    <row r="376" spans="1:5">
      <c r="A376" s="308">
        <v>1345</v>
      </c>
      <c r="B376" s="309" t="s">
        <v>1051</v>
      </c>
      <c r="C376" s="309" t="s">
        <v>359</v>
      </c>
      <c r="D376" s="6" t="s">
        <v>626</v>
      </c>
      <c r="E376" s="6" t="s">
        <v>1337</v>
      </c>
    </row>
    <row r="377" spans="1:5">
      <c r="A377" s="308">
        <v>1346</v>
      </c>
      <c r="B377" s="309" t="s">
        <v>1052</v>
      </c>
      <c r="C377" s="309" t="s">
        <v>360</v>
      </c>
      <c r="D377" s="6" t="s">
        <v>626</v>
      </c>
      <c r="E377" s="6" t="s">
        <v>1337</v>
      </c>
    </row>
    <row r="378" spans="1:5">
      <c r="A378" s="308">
        <v>1347</v>
      </c>
      <c r="B378" s="309" t="s">
        <v>1053</v>
      </c>
      <c r="C378" s="309" t="s">
        <v>361</v>
      </c>
      <c r="D378" s="6" t="s">
        <v>626</v>
      </c>
      <c r="E378" s="6" t="s">
        <v>1337</v>
      </c>
    </row>
    <row r="379" spans="1:5">
      <c r="A379" s="308">
        <v>1401</v>
      </c>
      <c r="B379" s="309" t="s">
        <v>1054</v>
      </c>
      <c r="C379" s="309" t="s">
        <v>362</v>
      </c>
      <c r="D379" s="6" t="s">
        <v>626</v>
      </c>
      <c r="E379" s="6" t="s">
        <v>1337</v>
      </c>
    </row>
    <row r="380" spans="1:5">
      <c r="A380" s="308">
        <v>1402</v>
      </c>
      <c r="B380" s="309" t="s">
        <v>1055</v>
      </c>
      <c r="C380" s="309" t="s">
        <v>363</v>
      </c>
      <c r="D380" s="6" t="s">
        <v>626</v>
      </c>
      <c r="E380" s="6" t="s">
        <v>1337</v>
      </c>
    </row>
    <row r="381" spans="1:5">
      <c r="A381" s="308">
        <v>1403</v>
      </c>
      <c r="B381" s="309" t="s">
        <v>1056</v>
      </c>
      <c r="C381" s="309" t="s">
        <v>1379</v>
      </c>
      <c r="D381" s="6" t="s">
        <v>626</v>
      </c>
      <c r="E381" s="6" t="s">
        <v>1337</v>
      </c>
    </row>
    <row r="382" spans="1:5">
      <c r="A382" s="308">
        <v>1404</v>
      </c>
      <c r="B382" s="309" t="s">
        <v>1057</v>
      </c>
      <c r="C382" s="309" t="s">
        <v>364</v>
      </c>
      <c r="D382" s="6" t="s">
        <v>626</v>
      </c>
      <c r="E382" s="6" t="s">
        <v>1337</v>
      </c>
    </row>
    <row r="383" spans="1:5">
      <c r="A383" s="308">
        <v>1405</v>
      </c>
      <c r="B383" s="309" t="s">
        <v>1058</v>
      </c>
      <c r="C383" s="309" t="s">
        <v>365</v>
      </c>
      <c r="D383" s="6" t="s">
        <v>626</v>
      </c>
      <c r="E383" s="6" t="s">
        <v>1337</v>
      </c>
    </row>
    <row r="384" spans="1:5">
      <c r="A384" s="308">
        <v>1406</v>
      </c>
      <c r="B384" s="309" t="s">
        <v>1059</v>
      </c>
      <c r="C384" s="309" t="s">
        <v>366</v>
      </c>
      <c r="D384" s="6" t="s">
        <v>626</v>
      </c>
      <c r="E384" s="6" t="s">
        <v>1337</v>
      </c>
    </row>
    <row r="385" spans="1:5">
      <c r="A385" s="308">
        <v>1407</v>
      </c>
      <c r="B385" s="309" t="s">
        <v>1060</v>
      </c>
      <c r="C385" s="309" t="s">
        <v>367</v>
      </c>
      <c r="D385" s="6" t="s">
        <v>626</v>
      </c>
      <c r="E385" s="6" t="s">
        <v>1337</v>
      </c>
    </row>
    <row r="386" spans="1:5">
      <c r="A386" s="308">
        <v>1408</v>
      </c>
      <c r="B386" s="309" t="s">
        <v>1061</v>
      </c>
      <c r="C386" s="309" t="s">
        <v>368</v>
      </c>
      <c r="D386" s="6" t="s">
        <v>626</v>
      </c>
      <c r="E386" s="6" t="s">
        <v>1337</v>
      </c>
    </row>
    <row r="387" spans="1:5">
      <c r="A387" s="308">
        <v>1409</v>
      </c>
      <c r="B387" s="309" t="s">
        <v>1062</v>
      </c>
      <c r="C387" s="309" t="s">
        <v>369</v>
      </c>
      <c r="D387" s="6" t="s">
        <v>626</v>
      </c>
      <c r="E387" s="6" t="s">
        <v>1337</v>
      </c>
    </row>
    <row r="388" spans="1:5">
      <c r="A388" s="308">
        <v>1410</v>
      </c>
      <c r="B388" s="309" t="s">
        <v>1063</v>
      </c>
      <c r="C388" s="309" t="s">
        <v>370</v>
      </c>
      <c r="D388" s="6" t="s">
        <v>626</v>
      </c>
      <c r="E388" s="6" t="s">
        <v>1337</v>
      </c>
    </row>
    <row r="389" spans="1:5">
      <c r="A389" s="308">
        <v>1411</v>
      </c>
      <c r="B389" s="309" t="s">
        <v>1064</v>
      </c>
      <c r="C389" s="309" t="s">
        <v>371</v>
      </c>
      <c r="D389" s="6" t="s">
        <v>626</v>
      </c>
      <c r="E389" s="6" t="s">
        <v>1337</v>
      </c>
    </row>
    <row r="390" spans="1:5">
      <c r="A390" s="308">
        <v>1412</v>
      </c>
      <c r="B390" s="309" t="s">
        <v>1065</v>
      </c>
      <c r="C390" s="309" t="s">
        <v>372</v>
      </c>
      <c r="D390" s="6" t="s">
        <v>626</v>
      </c>
      <c r="E390" s="6" t="s">
        <v>1337</v>
      </c>
    </row>
    <row r="391" spans="1:5">
      <c r="A391" s="308">
        <v>1413</v>
      </c>
      <c r="B391" s="309" t="s">
        <v>1037</v>
      </c>
      <c r="C391" s="309" t="s">
        <v>345</v>
      </c>
      <c r="D391" s="6" t="s">
        <v>626</v>
      </c>
      <c r="E391" s="6" t="s">
        <v>1337</v>
      </c>
    </row>
    <row r="392" spans="1:5">
      <c r="A392" s="308">
        <v>1414</v>
      </c>
      <c r="B392" s="309" t="s">
        <v>1066</v>
      </c>
      <c r="C392" s="309" t="s">
        <v>373</v>
      </c>
      <c r="D392" s="6" t="s">
        <v>626</v>
      </c>
      <c r="E392" s="6" t="s">
        <v>1337</v>
      </c>
    </row>
    <row r="393" spans="1:5">
      <c r="A393" s="308">
        <v>1415</v>
      </c>
      <c r="B393" s="309" t="s">
        <v>1067</v>
      </c>
      <c r="C393" s="309" t="s">
        <v>374</v>
      </c>
      <c r="D393" s="6" t="s">
        <v>626</v>
      </c>
      <c r="E393" s="6" t="s">
        <v>1337</v>
      </c>
    </row>
    <row r="394" spans="1:5">
      <c r="A394" s="308">
        <v>1416</v>
      </c>
      <c r="B394" s="309" t="s">
        <v>1068</v>
      </c>
      <c r="C394" s="309" t="s">
        <v>375</v>
      </c>
      <c r="D394" s="6" t="s">
        <v>626</v>
      </c>
      <c r="E394" s="6" t="s">
        <v>1337</v>
      </c>
    </row>
    <row r="395" spans="1:5">
      <c r="A395" s="308">
        <v>1417</v>
      </c>
      <c r="B395" s="309" t="s">
        <v>1069</v>
      </c>
      <c r="C395" s="309" t="s">
        <v>376</v>
      </c>
      <c r="D395" s="6" t="s">
        <v>626</v>
      </c>
      <c r="E395" s="6" t="s">
        <v>1337</v>
      </c>
    </row>
    <row r="396" spans="1:5">
      <c r="A396" s="308">
        <v>1418</v>
      </c>
      <c r="B396" s="309" t="s">
        <v>1070</v>
      </c>
      <c r="C396" s="309" t="s">
        <v>377</v>
      </c>
      <c r="D396" s="6" t="s">
        <v>626</v>
      </c>
      <c r="E396" s="6" t="s">
        <v>1337</v>
      </c>
    </row>
    <row r="397" spans="1:5">
      <c r="A397" s="308">
        <v>1419</v>
      </c>
      <c r="B397" s="309" t="s">
        <v>1071</v>
      </c>
      <c r="C397" s="309" t="s">
        <v>378</v>
      </c>
      <c r="D397" s="6" t="s">
        <v>626</v>
      </c>
      <c r="E397" s="6" t="s">
        <v>1337</v>
      </c>
    </row>
    <row r="398" spans="1:5">
      <c r="A398" s="308">
        <v>1420</v>
      </c>
      <c r="B398" s="309" t="s">
        <v>1072</v>
      </c>
      <c r="C398" s="309" t="s">
        <v>379</v>
      </c>
      <c r="D398" s="6" t="s">
        <v>626</v>
      </c>
      <c r="E398" s="6" t="s">
        <v>1337</v>
      </c>
    </row>
    <row r="399" spans="1:5">
      <c r="A399" s="308">
        <v>1421</v>
      </c>
      <c r="B399" s="309" t="s">
        <v>1073</v>
      </c>
      <c r="C399" s="309" t="s">
        <v>380</v>
      </c>
      <c r="D399" s="6" t="s">
        <v>626</v>
      </c>
      <c r="E399" s="6" t="s">
        <v>1337</v>
      </c>
    </row>
    <row r="400" spans="1:5">
      <c r="A400" s="308">
        <v>1422</v>
      </c>
      <c r="B400" s="309" t="s">
        <v>1074</v>
      </c>
      <c r="C400" s="309" t="s">
        <v>381</v>
      </c>
      <c r="D400" s="6" t="s">
        <v>626</v>
      </c>
      <c r="E400" s="6" t="s">
        <v>1337</v>
      </c>
    </row>
    <row r="401" spans="1:5">
      <c r="A401" s="308">
        <v>1423</v>
      </c>
      <c r="B401" s="309" t="s">
        <v>1075</v>
      </c>
      <c r="C401" s="309" t="s">
        <v>382</v>
      </c>
      <c r="D401" s="6" t="s">
        <v>626</v>
      </c>
      <c r="E401" s="6" t="s">
        <v>1337</v>
      </c>
    </row>
    <row r="402" spans="1:5">
      <c r="A402" s="308">
        <v>1424</v>
      </c>
      <c r="B402" s="309" t="s">
        <v>1076</v>
      </c>
      <c r="C402" s="309" t="s">
        <v>383</v>
      </c>
      <c r="D402" s="6" t="s">
        <v>626</v>
      </c>
      <c r="E402" s="6" t="s">
        <v>1337</v>
      </c>
    </row>
    <row r="403" spans="1:5">
      <c r="A403" s="308">
        <v>1425</v>
      </c>
      <c r="B403" s="309" t="s">
        <v>1077</v>
      </c>
      <c r="C403" s="309" t="s">
        <v>384</v>
      </c>
      <c r="D403" s="6" t="s">
        <v>626</v>
      </c>
      <c r="E403" s="6" t="s">
        <v>1337</v>
      </c>
    </row>
    <row r="404" spans="1:5">
      <c r="A404" s="308">
        <v>1426</v>
      </c>
      <c r="B404" s="309" t="s">
        <v>1078</v>
      </c>
      <c r="C404" s="309" t="s">
        <v>385</v>
      </c>
      <c r="D404" s="6" t="s">
        <v>626</v>
      </c>
      <c r="E404" s="6" t="s">
        <v>1337</v>
      </c>
    </row>
    <row r="405" spans="1:5">
      <c r="A405" s="308">
        <v>1427</v>
      </c>
      <c r="B405" s="309" t="s">
        <v>1079</v>
      </c>
      <c r="C405" s="309" t="s">
        <v>386</v>
      </c>
      <c r="D405" s="6" t="s">
        <v>626</v>
      </c>
      <c r="E405" s="6" t="s">
        <v>1337</v>
      </c>
    </row>
    <row r="406" spans="1:5">
      <c r="A406" s="308">
        <v>1428</v>
      </c>
      <c r="B406" s="309" t="s">
        <v>1080</v>
      </c>
      <c r="C406" s="309" t="s">
        <v>1380</v>
      </c>
      <c r="D406" s="6" t="s">
        <v>626</v>
      </c>
      <c r="E406" s="6" t="s">
        <v>1337</v>
      </c>
    </row>
    <row r="407" spans="1:5">
      <c r="A407" s="308">
        <v>1429</v>
      </c>
      <c r="B407" s="309" t="s">
        <v>1081</v>
      </c>
      <c r="C407" s="309" t="s">
        <v>387</v>
      </c>
      <c r="D407" s="6" t="s">
        <v>626</v>
      </c>
      <c r="E407" s="6" t="s">
        <v>1337</v>
      </c>
    </row>
    <row r="408" spans="1:5">
      <c r="A408" s="308">
        <v>1430</v>
      </c>
      <c r="B408" s="309" t="s">
        <v>1082</v>
      </c>
      <c r="C408" s="309" t="s">
        <v>388</v>
      </c>
      <c r="D408" s="6" t="s">
        <v>626</v>
      </c>
      <c r="E408" s="6" t="s">
        <v>1337</v>
      </c>
    </row>
    <row r="409" spans="1:5">
      <c r="A409" s="308">
        <v>1431</v>
      </c>
      <c r="B409" s="309" t="s">
        <v>1083</v>
      </c>
      <c r="C409" s="309" t="s">
        <v>389</v>
      </c>
      <c r="D409" s="6" t="s">
        <v>626</v>
      </c>
      <c r="E409" s="6" t="s">
        <v>1337</v>
      </c>
    </row>
    <row r="410" spans="1:5">
      <c r="A410" s="308">
        <v>1432</v>
      </c>
      <c r="B410" s="309" t="s">
        <v>1084</v>
      </c>
      <c r="C410" s="309" t="s">
        <v>390</v>
      </c>
      <c r="D410" s="6" t="s">
        <v>626</v>
      </c>
      <c r="E410" s="6" t="s">
        <v>1337</v>
      </c>
    </row>
    <row r="411" spans="1:5">
      <c r="A411" s="308">
        <v>1434</v>
      </c>
      <c r="B411" s="309" t="s">
        <v>1085</v>
      </c>
      <c r="C411" s="309" t="s">
        <v>391</v>
      </c>
      <c r="D411" s="6" t="s">
        <v>626</v>
      </c>
      <c r="E411" s="6" t="s">
        <v>1337</v>
      </c>
    </row>
    <row r="412" spans="1:5">
      <c r="A412" s="308">
        <v>1435</v>
      </c>
      <c r="B412" s="309" t="s">
        <v>1086</v>
      </c>
      <c r="C412" s="309" t="s">
        <v>392</v>
      </c>
      <c r="D412" s="6" t="s">
        <v>626</v>
      </c>
      <c r="E412" s="6" t="s">
        <v>1337</v>
      </c>
    </row>
    <row r="413" spans="1:5">
      <c r="A413" s="308">
        <v>1501</v>
      </c>
      <c r="B413" s="309" t="s">
        <v>1087</v>
      </c>
      <c r="C413" s="309" t="s">
        <v>393</v>
      </c>
      <c r="D413" s="6" t="s">
        <v>626</v>
      </c>
      <c r="E413" s="6" t="s">
        <v>1337</v>
      </c>
    </row>
    <row r="414" spans="1:5">
      <c r="A414" s="308">
        <v>1502</v>
      </c>
      <c r="B414" s="309" t="s">
        <v>1088</v>
      </c>
      <c r="C414" s="309" t="s">
        <v>394</v>
      </c>
      <c r="D414" s="6" t="s">
        <v>626</v>
      </c>
      <c r="E414" s="6" t="s">
        <v>1337</v>
      </c>
    </row>
    <row r="415" spans="1:5">
      <c r="A415" s="308">
        <v>1503</v>
      </c>
      <c r="B415" s="309" t="s">
        <v>1089</v>
      </c>
      <c r="C415" s="309" t="s">
        <v>395</v>
      </c>
      <c r="D415" s="6" t="s">
        <v>626</v>
      </c>
      <c r="E415" s="6" t="s">
        <v>1337</v>
      </c>
    </row>
    <row r="416" spans="1:5">
      <c r="A416" s="308">
        <v>1504</v>
      </c>
      <c r="B416" s="309" t="s">
        <v>1090</v>
      </c>
      <c r="C416" s="309" t="s">
        <v>396</v>
      </c>
      <c r="D416" s="6" t="s">
        <v>626</v>
      </c>
      <c r="E416" s="6" t="s">
        <v>1337</v>
      </c>
    </row>
    <row r="417" spans="1:5">
      <c r="A417" s="308">
        <v>1505</v>
      </c>
      <c r="B417" s="309" t="s">
        <v>1091</v>
      </c>
      <c r="C417" s="309" t="s">
        <v>397</v>
      </c>
      <c r="D417" s="6" t="s">
        <v>626</v>
      </c>
      <c r="E417" s="6" t="s">
        <v>1337</v>
      </c>
    </row>
    <row r="418" spans="1:5">
      <c r="A418" s="308">
        <v>1506</v>
      </c>
      <c r="B418" s="309" t="s">
        <v>1092</v>
      </c>
      <c r="C418" s="309" t="s">
        <v>398</v>
      </c>
      <c r="D418" s="6" t="s">
        <v>626</v>
      </c>
      <c r="E418" s="6" t="s">
        <v>1337</v>
      </c>
    </row>
    <row r="419" spans="1:5">
      <c r="A419" s="308">
        <v>1507</v>
      </c>
      <c r="B419" s="309" t="s">
        <v>1093</v>
      </c>
      <c r="C419" s="309" t="s">
        <v>399</v>
      </c>
      <c r="D419" s="6" t="s">
        <v>626</v>
      </c>
      <c r="E419" s="6" t="s">
        <v>1337</v>
      </c>
    </row>
    <row r="420" spans="1:5">
      <c r="A420" s="308">
        <v>1508</v>
      </c>
      <c r="B420" s="309" t="s">
        <v>1094</v>
      </c>
      <c r="C420" s="309" t="s">
        <v>400</v>
      </c>
      <c r="D420" s="6" t="s">
        <v>626</v>
      </c>
      <c r="E420" s="6" t="s">
        <v>1337</v>
      </c>
    </row>
    <row r="421" spans="1:5">
      <c r="A421" s="308">
        <v>1509</v>
      </c>
      <c r="B421" s="309" t="s">
        <v>1095</v>
      </c>
      <c r="C421" s="309" t="s">
        <v>401</v>
      </c>
      <c r="D421" s="6" t="s">
        <v>626</v>
      </c>
      <c r="E421" s="6" t="s">
        <v>1337</v>
      </c>
    </row>
    <row r="422" spans="1:5">
      <c r="A422" s="308">
        <v>1510</v>
      </c>
      <c r="B422" s="309" t="s">
        <v>1096</v>
      </c>
      <c r="C422" s="309" t="s">
        <v>402</v>
      </c>
      <c r="D422" s="6" t="s">
        <v>626</v>
      </c>
      <c r="E422" s="6" t="s">
        <v>1337</v>
      </c>
    </row>
    <row r="423" spans="1:5">
      <c r="A423" s="308">
        <v>1511</v>
      </c>
      <c r="B423" s="309" t="s">
        <v>1097</v>
      </c>
      <c r="C423" s="309" t="s">
        <v>403</v>
      </c>
      <c r="D423" s="6" t="s">
        <v>626</v>
      </c>
      <c r="E423" s="6" t="s">
        <v>1337</v>
      </c>
    </row>
    <row r="424" spans="1:5">
      <c r="A424" s="308">
        <v>1512</v>
      </c>
      <c r="B424" s="309" t="s">
        <v>1098</v>
      </c>
      <c r="C424" s="309" t="s">
        <v>404</v>
      </c>
      <c r="D424" s="6" t="s">
        <v>626</v>
      </c>
      <c r="E424" s="6" t="s">
        <v>1337</v>
      </c>
    </row>
    <row r="425" spans="1:5">
      <c r="A425" s="308">
        <v>1513</v>
      </c>
      <c r="B425" s="309" t="s">
        <v>1099</v>
      </c>
      <c r="C425" s="309" t="s">
        <v>405</v>
      </c>
      <c r="D425" s="6" t="s">
        <v>626</v>
      </c>
      <c r="E425" s="6" t="s">
        <v>1337</v>
      </c>
    </row>
    <row r="426" spans="1:5">
      <c r="A426" s="308">
        <v>1514</v>
      </c>
      <c r="B426" s="309" t="s">
        <v>1100</v>
      </c>
      <c r="C426" s="309" t="s">
        <v>406</v>
      </c>
      <c r="D426" s="6" t="s">
        <v>626</v>
      </c>
      <c r="E426" s="6" t="s">
        <v>1337</v>
      </c>
    </row>
    <row r="427" spans="1:5">
      <c r="A427" s="308">
        <v>1515</v>
      </c>
      <c r="B427" s="309" t="s">
        <v>1101</v>
      </c>
      <c r="C427" s="309" t="s">
        <v>407</v>
      </c>
      <c r="D427" s="6" t="s">
        <v>626</v>
      </c>
      <c r="E427" s="6" t="s">
        <v>1337</v>
      </c>
    </row>
    <row r="428" spans="1:5">
      <c r="A428" s="308">
        <v>1516</v>
      </c>
      <c r="B428" s="309" t="s">
        <v>1102</v>
      </c>
      <c r="C428" s="309" t="s">
        <v>408</v>
      </c>
      <c r="D428" s="6" t="s">
        <v>626</v>
      </c>
      <c r="E428" s="6" t="s">
        <v>1337</v>
      </c>
    </row>
    <row r="429" spans="1:5">
      <c r="A429" s="308">
        <v>1517</v>
      </c>
      <c r="B429" s="309" t="s">
        <v>1103</v>
      </c>
      <c r="C429" s="309" t="s">
        <v>409</v>
      </c>
      <c r="D429" s="6" t="s">
        <v>626</v>
      </c>
      <c r="E429" s="6" t="s">
        <v>1337</v>
      </c>
    </row>
    <row r="430" spans="1:5">
      <c r="A430" s="308">
        <v>1518</v>
      </c>
      <c r="B430" s="309" t="s">
        <v>1104</v>
      </c>
      <c r="C430" s="309" t="s">
        <v>410</v>
      </c>
      <c r="D430" s="6" t="s">
        <v>626</v>
      </c>
      <c r="E430" s="6" t="s">
        <v>1337</v>
      </c>
    </row>
    <row r="431" spans="1:5">
      <c r="A431" s="308">
        <v>1519</v>
      </c>
      <c r="B431" s="309" t="s">
        <v>1105</v>
      </c>
      <c r="C431" s="309" t="s">
        <v>411</v>
      </c>
      <c r="D431" s="6" t="s">
        <v>626</v>
      </c>
      <c r="E431" s="6" t="s">
        <v>1337</v>
      </c>
    </row>
    <row r="432" spans="1:5">
      <c r="A432" s="308">
        <v>1520</v>
      </c>
      <c r="B432" s="309" t="s">
        <v>1106</v>
      </c>
      <c r="C432" s="309" t="s">
        <v>412</v>
      </c>
      <c r="D432" s="6" t="s">
        <v>626</v>
      </c>
      <c r="E432" s="6" t="s">
        <v>1337</v>
      </c>
    </row>
    <row r="433" spans="1:5">
      <c r="A433" s="308">
        <v>1521</v>
      </c>
      <c r="B433" s="309" t="s">
        <v>1107</v>
      </c>
      <c r="C433" s="309" t="s">
        <v>413</v>
      </c>
      <c r="D433" s="6" t="s">
        <v>626</v>
      </c>
      <c r="E433" s="6" t="s">
        <v>1337</v>
      </c>
    </row>
    <row r="434" spans="1:5">
      <c r="A434" s="308">
        <v>1522</v>
      </c>
      <c r="B434" s="309" t="s">
        <v>1108</v>
      </c>
      <c r="C434" s="309" t="s">
        <v>414</v>
      </c>
      <c r="D434" s="6" t="s">
        <v>626</v>
      </c>
      <c r="E434" s="6" t="s">
        <v>1337</v>
      </c>
    </row>
    <row r="435" spans="1:5">
      <c r="A435" s="308">
        <v>1523</v>
      </c>
      <c r="B435" s="309" t="s">
        <v>1109</v>
      </c>
      <c r="C435" s="309" t="s">
        <v>415</v>
      </c>
      <c r="D435" s="6" t="s">
        <v>626</v>
      </c>
      <c r="E435" s="6" t="s">
        <v>1337</v>
      </c>
    </row>
    <row r="436" spans="1:5">
      <c r="A436" s="308">
        <v>1524</v>
      </c>
      <c r="B436" s="309" t="s">
        <v>1110</v>
      </c>
      <c r="C436" s="309" t="s">
        <v>416</v>
      </c>
      <c r="D436" s="6" t="s">
        <v>626</v>
      </c>
      <c r="E436" s="6" t="s">
        <v>1337</v>
      </c>
    </row>
    <row r="437" spans="1:5">
      <c r="A437" s="308">
        <v>1525</v>
      </c>
      <c r="B437" s="309" t="s">
        <v>1111</v>
      </c>
      <c r="C437" s="309" t="s">
        <v>417</v>
      </c>
      <c r="D437" s="6" t="s">
        <v>626</v>
      </c>
      <c r="E437" s="6" t="s">
        <v>1337</v>
      </c>
    </row>
    <row r="438" spans="1:5">
      <c r="A438" s="308">
        <v>1526</v>
      </c>
      <c r="B438" s="309" t="s">
        <v>1112</v>
      </c>
      <c r="C438" s="309" t="s">
        <v>418</v>
      </c>
      <c r="D438" s="6" t="s">
        <v>626</v>
      </c>
      <c r="E438" s="6" t="s">
        <v>1337</v>
      </c>
    </row>
    <row r="439" spans="1:5">
      <c r="A439" s="308">
        <v>1527</v>
      </c>
      <c r="B439" s="309" t="s">
        <v>1113</v>
      </c>
      <c r="C439" s="309" t="s">
        <v>419</v>
      </c>
      <c r="D439" s="6" t="s">
        <v>626</v>
      </c>
      <c r="E439" s="6" t="s">
        <v>1337</v>
      </c>
    </row>
    <row r="440" spans="1:5">
      <c r="A440" s="308">
        <v>1528</v>
      </c>
      <c r="B440" s="309" t="s">
        <v>1114</v>
      </c>
      <c r="C440" s="309" t="s">
        <v>420</v>
      </c>
      <c r="D440" s="6" t="s">
        <v>626</v>
      </c>
      <c r="E440" s="6" t="s">
        <v>1337</v>
      </c>
    </row>
    <row r="441" spans="1:5">
      <c r="A441" s="308">
        <v>1529</v>
      </c>
      <c r="B441" s="309" t="s">
        <v>1115</v>
      </c>
      <c r="C441" s="309" t="s">
        <v>421</v>
      </c>
      <c r="D441" s="6" t="s">
        <v>626</v>
      </c>
      <c r="E441" s="6" t="s">
        <v>1337</v>
      </c>
    </row>
    <row r="442" spans="1:5">
      <c r="A442" s="308">
        <v>1530</v>
      </c>
      <c r="B442" s="309" t="s">
        <v>1116</v>
      </c>
      <c r="C442" s="309" t="s">
        <v>422</v>
      </c>
      <c r="D442" s="6" t="s">
        <v>626</v>
      </c>
      <c r="E442" s="6" t="s">
        <v>1337</v>
      </c>
    </row>
    <row r="443" spans="1:5">
      <c r="A443" s="308">
        <v>1531</v>
      </c>
      <c r="B443" s="309" t="s">
        <v>1117</v>
      </c>
      <c r="C443" s="309" t="s">
        <v>423</v>
      </c>
      <c r="D443" s="6" t="s">
        <v>626</v>
      </c>
      <c r="E443" s="6" t="s">
        <v>1337</v>
      </c>
    </row>
    <row r="444" spans="1:5">
      <c r="A444" s="308">
        <v>1532</v>
      </c>
      <c r="B444" s="309" t="s">
        <v>1118</v>
      </c>
      <c r="C444" s="309" t="s">
        <v>424</v>
      </c>
      <c r="D444" s="6" t="s">
        <v>626</v>
      </c>
      <c r="E444" s="6" t="s">
        <v>1337</v>
      </c>
    </row>
    <row r="445" spans="1:5">
      <c r="A445" s="308">
        <v>1533</v>
      </c>
      <c r="B445" s="309" t="s">
        <v>1119</v>
      </c>
      <c r="C445" s="309" t="s">
        <v>425</v>
      </c>
      <c r="D445" s="6" t="s">
        <v>626</v>
      </c>
      <c r="E445" s="6" t="s">
        <v>1337</v>
      </c>
    </row>
    <row r="446" spans="1:5">
      <c r="A446" s="308">
        <v>1534</v>
      </c>
      <c r="B446" s="309" t="s">
        <v>1120</v>
      </c>
      <c r="C446" s="309" t="s">
        <v>426</v>
      </c>
      <c r="D446" s="6" t="s">
        <v>626</v>
      </c>
      <c r="E446" s="6" t="s">
        <v>1337</v>
      </c>
    </row>
    <row r="447" spans="1:5">
      <c r="A447" s="308">
        <v>1535</v>
      </c>
      <c r="B447" s="309" t="s">
        <v>1121</v>
      </c>
      <c r="C447" s="309" t="s">
        <v>427</v>
      </c>
      <c r="D447" s="6" t="s">
        <v>626</v>
      </c>
      <c r="E447" s="6" t="s">
        <v>1337</v>
      </c>
    </row>
    <row r="448" spans="1:5">
      <c r="A448" s="308">
        <v>1536</v>
      </c>
      <c r="B448" s="309" t="s">
        <v>1122</v>
      </c>
      <c r="C448" s="309" t="s">
        <v>428</v>
      </c>
      <c r="D448" s="6" t="s">
        <v>626</v>
      </c>
      <c r="E448" s="6" t="s">
        <v>1337</v>
      </c>
    </row>
    <row r="449" spans="1:5">
      <c r="A449" s="308">
        <v>1537</v>
      </c>
      <c r="B449" s="309" t="s">
        <v>1123</v>
      </c>
      <c r="C449" s="309" t="s">
        <v>429</v>
      </c>
      <c r="D449" s="6" t="s">
        <v>626</v>
      </c>
      <c r="E449" s="6" t="s">
        <v>1337</v>
      </c>
    </row>
    <row r="450" spans="1:5">
      <c r="A450" s="308">
        <v>1538</v>
      </c>
      <c r="B450" s="309" t="s">
        <v>1124</v>
      </c>
      <c r="C450" s="309" t="s">
        <v>430</v>
      </c>
      <c r="D450" s="6" t="s">
        <v>626</v>
      </c>
      <c r="E450" s="6" t="s">
        <v>1337</v>
      </c>
    </row>
    <row r="451" spans="1:5">
      <c r="A451" s="308">
        <v>1539</v>
      </c>
      <c r="B451" s="309" t="s">
        <v>1125</v>
      </c>
      <c r="C451" s="309" t="s">
        <v>431</v>
      </c>
      <c r="D451" s="6" t="s">
        <v>626</v>
      </c>
      <c r="E451" s="6" t="s">
        <v>1337</v>
      </c>
    </row>
    <row r="452" spans="1:5">
      <c r="A452" s="308">
        <v>1540</v>
      </c>
      <c r="B452" s="309" t="s">
        <v>1126</v>
      </c>
      <c r="C452" s="309" t="s">
        <v>1250</v>
      </c>
      <c r="D452" s="6" t="s">
        <v>626</v>
      </c>
      <c r="E452" s="6" t="s">
        <v>1337</v>
      </c>
    </row>
    <row r="453" spans="1:5">
      <c r="A453" s="308">
        <v>1601</v>
      </c>
      <c r="B453" s="309" t="s">
        <v>1127</v>
      </c>
      <c r="C453" s="309" t="s">
        <v>432</v>
      </c>
      <c r="D453" s="6" t="s">
        <v>626</v>
      </c>
      <c r="E453" s="6" t="s">
        <v>1337</v>
      </c>
    </row>
    <row r="454" spans="1:5">
      <c r="A454" s="308">
        <v>1602</v>
      </c>
      <c r="B454" s="309" t="s">
        <v>1128</v>
      </c>
      <c r="C454" s="309" t="s">
        <v>433</v>
      </c>
      <c r="D454" s="6" t="s">
        <v>626</v>
      </c>
      <c r="E454" s="6" t="s">
        <v>1337</v>
      </c>
    </row>
    <row r="455" spans="1:5">
      <c r="A455" s="308">
        <v>1603</v>
      </c>
      <c r="B455" s="309" t="s">
        <v>1129</v>
      </c>
      <c r="C455" s="309" t="s">
        <v>434</v>
      </c>
      <c r="D455" s="6" t="s">
        <v>626</v>
      </c>
      <c r="E455" s="6" t="s">
        <v>1337</v>
      </c>
    </row>
    <row r="456" spans="1:5">
      <c r="A456" s="308">
        <v>1604</v>
      </c>
      <c r="B456" s="309" t="s">
        <v>1130</v>
      </c>
      <c r="C456" s="309" t="s">
        <v>435</v>
      </c>
      <c r="D456" s="6" t="s">
        <v>626</v>
      </c>
      <c r="E456" s="6" t="s">
        <v>1337</v>
      </c>
    </row>
    <row r="457" spans="1:5">
      <c r="A457" s="308">
        <v>1605</v>
      </c>
      <c r="B457" s="309" t="s">
        <v>1131</v>
      </c>
      <c r="C457" s="309" t="s">
        <v>436</v>
      </c>
      <c r="D457" s="6" t="s">
        <v>626</v>
      </c>
      <c r="E457" s="6" t="s">
        <v>1337</v>
      </c>
    </row>
    <row r="458" spans="1:5">
      <c r="A458" s="308">
        <v>1606</v>
      </c>
      <c r="B458" s="309" t="s">
        <v>1132</v>
      </c>
      <c r="C458" s="309" t="s">
        <v>437</v>
      </c>
      <c r="D458" s="6" t="s">
        <v>626</v>
      </c>
      <c r="E458" s="6" t="s">
        <v>1337</v>
      </c>
    </row>
    <row r="459" spans="1:5">
      <c r="A459" s="308">
        <v>1607</v>
      </c>
      <c r="B459" s="309" t="s">
        <v>1133</v>
      </c>
      <c r="C459" s="309" t="s">
        <v>438</v>
      </c>
      <c r="D459" s="6" t="s">
        <v>626</v>
      </c>
      <c r="E459" s="6" t="s">
        <v>1337</v>
      </c>
    </row>
    <row r="460" spans="1:5">
      <c r="A460" s="308">
        <v>1608</v>
      </c>
      <c r="B460" s="309" t="s">
        <v>1134</v>
      </c>
      <c r="C460" s="309" t="s">
        <v>439</v>
      </c>
      <c r="D460" s="6" t="s">
        <v>626</v>
      </c>
      <c r="E460" s="6" t="s">
        <v>1337</v>
      </c>
    </row>
    <row r="461" spans="1:5">
      <c r="A461" s="308">
        <v>1609</v>
      </c>
      <c r="B461" s="309" t="s">
        <v>1135</v>
      </c>
      <c r="C461" s="309" t="s">
        <v>440</v>
      </c>
      <c r="D461" s="6" t="s">
        <v>626</v>
      </c>
      <c r="E461" s="6" t="s">
        <v>1337</v>
      </c>
    </row>
    <row r="462" spans="1:5">
      <c r="A462" s="308">
        <v>1610</v>
      </c>
      <c r="B462" s="309" t="s">
        <v>1136</v>
      </c>
      <c r="C462" s="309" t="s">
        <v>1381</v>
      </c>
      <c r="D462" s="6" t="s">
        <v>626</v>
      </c>
      <c r="E462" s="6" t="s">
        <v>1337</v>
      </c>
    </row>
    <row r="463" spans="1:5">
      <c r="A463" s="308">
        <v>1611</v>
      </c>
      <c r="B463" s="309" t="s">
        <v>1137</v>
      </c>
      <c r="C463" s="309" t="s">
        <v>441</v>
      </c>
      <c r="D463" s="6" t="s">
        <v>626</v>
      </c>
      <c r="E463" s="6" t="s">
        <v>1337</v>
      </c>
    </row>
    <row r="464" spans="1:5">
      <c r="A464" s="308">
        <v>1701</v>
      </c>
      <c r="B464" s="309" t="s">
        <v>1138</v>
      </c>
      <c r="C464" s="309" t="s">
        <v>1382</v>
      </c>
      <c r="D464" s="6" t="s">
        <v>626</v>
      </c>
      <c r="E464" s="6" t="s">
        <v>1337</v>
      </c>
    </row>
    <row r="465" spans="1:5">
      <c r="A465" s="308">
        <v>1702</v>
      </c>
      <c r="B465" s="309" t="s">
        <v>1139</v>
      </c>
      <c r="C465" s="309" t="s">
        <v>442</v>
      </c>
      <c r="D465" s="6" t="s">
        <v>626</v>
      </c>
      <c r="E465" s="6" t="s">
        <v>1337</v>
      </c>
    </row>
    <row r="466" spans="1:5">
      <c r="A466" s="308">
        <v>1703</v>
      </c>
      <c r="B466" s="309" t="s">
        <v>1140</v>
      </c>
      <c r="C466" s="309" t="s">
        <v>443</v>
      </c>
      <c r="D466" s="6" t="s">
        <v>626</v>
      </c>
      <c r="E466" s="6" t="s">
        <v>1337</v>
      </c>
    </row>
    <row r="467" spans="1:5">
      <c r="A467" s="308">
        <v>1704</v>
      </c>
      <c r="B467" s="309" t="s">
        <v>1141</v>
      </c>
      <c r="C467" s="309" t="s">
        <v>1383</v>
      </c>
      <c r="D467" s="6" t="s">
        <v>626</v>
      </c>
      <c r="E467" s="6" t="s">
        <v>1337</v>
      </c>
    </row>
    <row r="468" spans="1:5">
      <c r="A468" s="308">
        <v>1705</v>
      </c>
      <c r="B468" s="309" t="s">
        <v>1142</v>
      </c>
      <c r="C468" s="309" t="s">
        <v>1384</v>
      </c>
      <c r="D468" s="6" t="s">
        <v>626</v>
      </c>
      <c r="E468" s="6" t="s">
        <v>1337</v>
      </c>
    </row>
    <row r="469" spans="1:5">
      <c r="A469" s="308">
        <v>1706</v>
      </c>
      <c r="B469" s="309" t="s">
        <v>1143</v>
      </c>
      <c r="C469" s="309" t="s">
        <v>444</v>
      </c>
      <c r="D469" s="6" t="s">
        <v>626</v>
      </c>
      <c r="E469" s="6" t="s">
        <v>1337</v>
      </c>
    </row>
    <row r="470" spans="1:5">
      <c r="A470" s="308">
        <v>1707</v>
      </c>
      <c r="B470" s="309" t="s">
        <v>1144</v>
      </c>
      <c r="C470" s="309" t="s">
        <v>445</v>
      </c>
      <c r="D470" s="6" t="s">
        <v>626</v>
      </c>
      <c r="E470" s="6" t="s">
        <v>1337</v>
      </c>
    </row>
    <row r="471" spans="1:5">
      <c r="A471" s="308">
        <v>1708</v>
      </c>
      <c r="B471" s="309" t="s">
        <v>1145</v>
      </c>
      <c r="C471" s="309" t="s">
        <v>446</v>
      </c>
      <c r="D471" s="6" t="s">
        <v>626</v>
      </c>
      <c r="E471" s="6" t="s">
        <v>1337</v>
      </c>
    </row>
    <row r="472" spans="1:5">
      <c r="A472" s="308">
        <v>1709</v>
      </c>
      <c r="B472" s="309" t="s">
        <v>1146</v>
      </c>
      <c r="C472" s="309" t="s">
        <v>447</v>
      </c>
      <c r="D472" s="6" t="s">
        <v>626</v>
      </c>
      <c r="E472" s="6" t="s">
        <v>1337</v>
      </c>
    </row>
    <row r="473" spans="1:5">
      <c r="A473" s="308">
        <v>1710</v>
      </c>
      <c r="B473" s="309" t="s">
        <v>1147</v>
      </c>
      <c r="C473" s="309" t="s">
        <v>448</v>
      </c>
      <c r="D473" s="6" t="s">
        <v>626</v>
      </c>
      <c r="E473" s="6" t="s">
        <v>1337</v>
      </c>
    </row>
    <row r="474" spans="1:5">
      <c r="A474" s="308">
        <v>1711</v>
      </c>
      <c r="B474" s="309" t="s">
        <v>1148</v>
      </c>
      <c r="C474" s="309" t="s">
        <v>449</v>
      </c>
      <c r="D474" s="6" t="s">
        <v>626</v>
      </c>
      <c r="E474" s="6" t="s">
        <v>1337</v>
      </c>
    </row>
    <row r="475" spans="1:5">
      <c r="A475" s="308">
        <v>1712</v>
      </c>
      <c r="B475" s="309" t="s">
        <v>1149</v>
      </c>
      <c r="C475" s="309" t="s">
        <v>450</v>
      </c>
      <c r="D475" s="6" t="s">
        <v>626</v>
      </c>
      <c r="E475" s="6" t="s">
        <v>1337</v>
      </c>
    </row>
    <row r="476" spans="1:5">
      <c r="A476" s="308">
        <v>1713</v>
      </c>
      <c r="B476" s="309" t="s">
        <v>1150</v>
      </c>
      <c r="C476" s="309" t="s">
        <v>451</v>
      </c>
      <c r="D476" s="6" t="s">
        <v>626</v>
      </c>
      <c r="E476" s="6" t="s">
        <v>1337</v>
      </c>
    </row>
    <row r="477" spans="1:5">
      <c r="A477" s="308">
        <v>1714</v>
      </c>
      <c r="B477" s="309" t="s">
        <v>1151</v>
      </c>
      <c r="C477" s="309" t="s">
        <v>452</v>
      </c>
      <c r="D477" s="6" t="s">
        <v>626</v>
      </c>
      <c r="E477" s="6" t="s">
        <v>1337</v>
      </c>
    </row>
    <row r="478" spans="1:5">
      <c r="A478" s="308">
        <v>1715</v>
      </c>
      <c r="B478" s="309" t="s">
        <v>1152</v>
      </c>
      <c r="C478" s="309" t="s">
        <v>453</v>
      </c>
      <c r="D478" s="6" t="s">
        <v>626</v>
      </c>
      <c r="E478" s="6" t="s">
        <v>1337</v>
      </c>
    </row>
    <row r="479" spans="1:5">
      <c r="A479" s="308">
        <v>1716</v>
      </c>
      <c r="B479" s="309" t="s">
        <v>1153</v>
      </c>
      <c r="C479" s="309" t="s">
        <v>454</v>
      </c>
      <c r="D479" s="6" t="s">
        <v>626</v>
      </c>
      <c r="E479" s="6" t="s">
        <v>1337</v>
      </c>
    </row>
    <row r="480" spans="1:5">
      <c r="A480" s="308">
        <v>1717</v>
      </c>
      <c r="B480" s="309" t="s">
        <v>1154</v>
      </c>
      <c r="C480" s="309" t="s">
        <v>455</v>
      </c>
      <c r="D480" s="6" t="s">
        <v>626</v>
      </c>
      <c r="E480" s="6" t="s">
        <v>1337</v>
      </c>
    </row>
    <row r="481" spans="1:5">
      <c r="A481" s="308">
        <v>1718</v>
      </c>
      <c r="B481" s="309" t="s">
        <v>1155</v>
      </c>
      <c r="C481" s="309" t="s">
        <v>456</v>
      </c>
      <c r="D481" s="6" t="s">
        <v>626</v>
      </c>
      <c r="E481" s="6" t="s">
        <v>1337</v>
      </c>
    </row>
    <row r="482" spans="1:5">
      <c r="A482" s="308">
        <v>1720</v>
      </c>
      <c r="B482" s="309" t="s">
        <v>1156</v>
      </c>
      <c r="C482" s="309" t="s">
        <v>457</v>
      </c>
      <c r="D482" s="6" t="s">
        <v>626</v>
      </c>
      <c r="E482" s="6" t="s">
        <v>1337</v>
      </c>
    </row>
    <row r="483" spans="1:5">
      <c r="A483" s="308">
        <v>1721</v>
      </c>
      <c r="B483" s="309" t="s">
        <v>1157</v>
      </c>
      <c r="C483" s="309" t="s">
        <v>458</v>
      </c>
      <c r="D483" s="6" t="s">
        <v>626</v>
      </c>
      <c r="E483" s="6" t="s">
        <v>1337</v>
      </c>
    </row>
    <row r="484" spans="1:5">
      <c r="A484" s="308">
        <v>1722</v>
      </c>
      <c r="B484" s="309" t="s">
        <v>1158</v>
      </c>
      <c r="C484" s="309" t="s">
        <v>459</v>
      </c>
      <c r="D484" s="6" t="s">
        <v>626</v>
      </c>
      <c r="E484" s="6" t="s">
        <v>1337</v>
      </c>
    </row>
    <row r="485" spans="1:5">
      <c r="A485" s="308">
        <v>1723</v>
      </c>
      <c r="B485" s="309" t="s">
        <v>1159</v>
      </c>
      <c r="C485" s="309" t="s">
        <v>460</v>
      </c>
      <c r="D485" s="6" t="s">
        <v>626</v>
      </c>
      <c r="E485" s="6" t="s">
        <v>1337</v>
      </c>
    </row>
    <row r="486" spans="1:5">
      <c r="A486" s="308">
        <v>1724</v>
      </c>
      <c r="B486" s="309" t="s">
        <v>1160</v>
      </c>
      <c r="C486" s="309" t="s">
        <v>461</v>
      </c>
      <c r="D486" s="6" t="s">
        <v>626</v>
      </c>
      <c r="E486" s="6" t="s">
        <v>1337</v>
      </c>
    </row>
    <row r="487" spans="1:5">
      <c r="A487" s="308">
        <v>1725</v>
      </c>
      <c r="B487" s="309" t="s">
        <v>1161</v>
      </c>
      <c r="C487" s="309" t="s">
        <v>462</v>
      </c>
      <c r="D487" s="6" t="s">
        <v>626</v>
      </c>
      <c r="E487" s="6" t="s">
        <v>1337</v>
      </c>
    </row>
    <row r="488" spans="1:5">
      <c r="A488" s="308">
        <v>1726</v>
      </c>
      <c r="B488" s="309" t="s">
        <v>1162</v>
      </c>
      <c r="C488" s="309" t="s">
        <v>463</v>
      </c>
      <c r="D488" s="6" t="s">
        <v>626</v>
      </c>
      <c r="E488" s="6" t="s">
        <v>1337</v>
      </c>
    </row>
    <row r="489" spans="1:5">
      <c r="A489" s="308">
        <v>1727</v>
      </c>
      <c r="B489" s="309" t="s">
        <v>1163</v>
      </c>
      <c r="C489" s="309" t="s">
        <v>464</v>
      </c>
      <c r="D489" s="6" t="s">
        <v>626</v>
      </c>
      <c r="E489" s="6" t="s">
        <v>1337</v>
      </c>
    </row>
    <row r="490" spans="1:5">
      <c r="A490" s="308">
        <v>1728</v>
      </c>
      <c r="B490" s="309" t="s">
        <v>1164</v>
      </c>
      <c r="C490" s="309" t="s">
        <v>465</v>
      </c>
      <c r="D490" s="6" t="s">
        <v>626</v>
      </c>
      <c r="E490" s="6" t="s">
        <v>1337</v>
      </c>
    </row>
    <row r="491" spans="1:5">
      <c r="A491" s="308">
        <v>1729</v>
      </c>
      <c r="B491" s="309" t="s">
        <v>1165</v>
      </c>
      <c r="C491" s="309" t="s">
        <v>466</v>
      </c>
      <c r="D491" s="6" t="s">
        <v>626</v>
      </c>
      <c r="E491" s="6" t="s">
        <v>1337</v>
      </c>
    </row>
    <row r="492" spans="1:5">
      <c r="A492" s="308">
        <v>1730</v>
      </c>
      <c r="B492" s="309" t="s">
        <v>1166</v>
      </c>
      <c r="C492" s="309" t="s">
        <v>467</v>
      </c>
      <c r="D492" s="6" t="s">
        <v>626</v>
      </c>
      <c r="E492" s="6" t="s">
        <v>1337</v>
      </c>
    </row>
    <row r="493" spans="1:5">
      <c r="A493" s="308">
        <v>1731</v>
      </c>
      <c r="B493" s="309" t="s">
        <v>1167</v>
      </c>
      <c r="C493" s="309" t="s">
        <v>468</v>
      </c>
      <c r="D493" s="6" t="s">
        <v>626</v>
      </c>
      <c r="E493" s="6" t="s">
        <v>1337</v>
      </c>
    </row>
    <row r="494" spans="1:5">
      <c r="A494" s="308">
        <v>1732</v>
      </c>
      <c r="B494" s="309" t="s">
        <v>1168</v>
      </c>
      <c r="C494" s="309" t="s">
        <v>469</v>
      </c>
      <c r="D494" s="6" t="s">
        <v>626</v>
      </c>
      <c r="E494" s="6" t="s">
        <v>1337</v>
      </c>
    </row>
    <row r="495" spans="1:5">
      <c r="A495" s="308">
        <v>1733</v>
      </c>
      <c r="B495" s="309" t="s">
        <v>1169</v>
      </c>
      <c r="C495" s="309" t="s">
        <v>470</v>
      </c>
      <c r="D495" s="6" t="s">
        <v>626</v>
      </c>
      <c r="E495" s="6" t="s">
        <v>1337</v>
      </c>
    </row>
    <row r="496" spans="1:5">
      <c r="A496" s="308">
        <v>1734</v>
      </c>
      <c r="B496" s="309" t="s">
        <v>1170</v>
      </c>
      <c r="C496" s="309" t="s">
        <v>471</v>
      </c>
      <c r="D496" s="6" t="s">
        <v>626</v>
      </c>
      <c r="E496" s="6" t="s">
        <v>1337</v>
      </c>
    </row>
    <row r="497" spans="1:5">
      <c r="A497" s="308">
        <v>1735</v>
      </c>
      <c r="B497" s="309" t="s">
        <v>1171</v>
      </c>
      <c r="C497" s="309" t="s">
        <v>472</v>
      </c>
      <c r="D497" s="6" t="s">
        <v>626</v>
      </c>
      <c r="E497" s="6" t="s">
        <v>1337</v>
      </c>
    </row>
    <row r="498" spans="1:5">
      <c r="A498" s="308">
        <v>1736</v>
      </c>
      <c r="B498" s="309" t="s">
        <v>1172</v>
      </c>
      <c r="C498" s="309" t="s">
        <v>473</v>
      </c>
      <c r="D498" s="6" t="s">
        <v>626</v>
      </c>
      <c r="E498" s="6" t="s">
        <v>1337</v>
      </c>
    </row>
    <row r="499" spans="1:5">
      <c r="A499" s="308">
        <v>1737</v>
      </c>
      <c r="B499" s="309" t="s">
        <v>1173</v>
      </c>
      <c r="C499" s="309" t="s">
        <v>474</v>
      </c>
      <c r="D499" s="6" t="s">
        <v>626</v>
      </c>
      <c r="E499" s="6" t="s">
        <v>1337</v>
      </c>
    </row>
    <row r="500" spans="1:5">
      <c r="A500" s="308">
        <v>1738</v>
      </c>
      <c r="B500" s="309" t="s">
        <v>1174</v>
      </c>
      <c r="C500" s="309" t="s">
        <v>475</v>
      </c>
      <c r="D500" s="6" t="s">
        <v>626</v>
      </c>
      <c r="E500" s="6" t="s">
        <v>1337</v>
      </c>
    </row>
    <row r="501" spans="1:5">
      <c r="A501" s="308">
        <v>1739</v>
      </c>
      <c r="B501" s="309" t="s">
        <v>1175</v>
      </c>
      <c r="C501" s="309" t="s">
        <v>476</v>
      </c>
      <c r="D501" s="6" t="s">
        <v>626</v>
      </c>
      <c r="E501" s="6" t="s">
        <v>1337</v>
      </c>
    </row>
    <row r="502" spans="1:5">
      <c r="A502" s="308">
        <v>1740</v>
      </c>
      <c r="B502" s="309" t="s">
        <v>1176</v>
      </c>
      <c r="C502" s="309" t="s">
        <v>477</v>
      </c>
      <c r="D502" s="6" t="s">
        <v>626</v>
      </c>
      <c r="E502" s="6" t="s">
        <v>1337</v>
      </c>
    </row>
    <row r="503" spans="1:5">
      <c r="A503" s="308">
        <v>1741</v>
      </c>
      <c r="B503" s="309" t="s">
        <v>1177</v>
      </c>
      <c r="C503" s="309" t="s">
        <v>478</v>
      </c>
      <c r="D503" s="6" t="s">
        <v>626</v>
      </c>
      <c r="E503" s="6" t="s">
        <v>1337</v>
      </c>
    </row>
    <row r="504" spans="1:5">
      <c r="A504" s="308">
        <v>1742</v>
      </c>
      <c r="B504" s="309" t="s">
        <v>1178</v>
      </c>
      <c r="C504" s="309" t="s">
        <v>479</v>
      </c>
      <c r="D504" s="6" t="s">
        <v>626</v>
      </c>
      <c r="E504" s="6" t="s">
        <v>1337</v>
      </c>
    </row>
    <row r="505" spans="1:5">
      <c r="A505" s="308">
        <v>1743</v>
      </c>
      <c r="B505" s="309" t="s">
        <v>1179</v>
      </c>
      <c r="C505" s="309" t="s">
        <v>480</v>
      </c>
      <c r="D505" s="6" t="s">
        <v>626</v>
      </c>
      <c r="E505" s="6" t="s">
        <v>1337</v>
      </c>
    </row>
    <row r="506" spans="1:5">
      <c r="A506" s="308">
        <v>1744</v>
      </c>
      <c r="B506" s="309" t="s">
        <v>1180</v>
      </c>
      <c r="C506" s="309" t="s">
        <v>481</v>
      </c>
      <c r="D506" s="6" t="s">
        <v>626</v>
      </c>
      <c r="E506" s="6" t="s">
        <v>1337</v>
      </c>
    </row>
    <row r="507" spans="1:5">
      <c r="A507" s="308">
        <v>1745</v>
      </c>
      <c r="B507" s="309" t="s">
        <v>1181</v>
      </c>
      <c r="C507" s="309" t="s">
        <v>482</v>
      </c>
      <c r="D507" s="6" t="s">
        <v>626</v>
      </c>
      <c r="E507" s="6" t="s">
        <v>1337</v>
      </c>
    </row>
    <row r="508" spans="1:5">
      <c r="A508" s="308">
        <v>1746</v>
      </c>
      <c r="B508" s="309" t="s">
        <v>1182</v>
      </c>
      <c r="C508" s="309" t="s">
        <v>483</v>
      </c>
      <c r="D508" s="6" t="s">
        <v>626</v>
      </c>
      <c r="E508" s="6" t="s">
        <v>1337</v>
      </c>
    </row>
    <row r="509" spans="1:5">
      <c r="A509" s="308">
        <v>1747</v>
      </c>
      <c r="B509" s="309" t="s">
        <v>1136</v>
      </c>
      <c r="C509" s="309" t="s">
        <v>1381</v>
      </c>
      <c r="D509" s="6" t="s">
        <v>626</v>
      </c>
      <c r="E509" s="6" t="s">
        <v>1337</v>
      </c>
    </row>
    <row r="510" spans="1:5">
      <c r="A510" s="308">
        <v>1748</v>
      </c>
      <c r="B510" s="309" t="s">
        <v>1183</v>
      </c>
      <c r="C510" s="309" t="s">
        <v>484</v>
      </c>
      <c r="D510" s="6" t="s">
        <v>626</v>
      </c>
      <c r="E510" s="6" t="s">
        <v>1337</v>
      </c>
    </row>
    <row r="511" spans="1:5">
      <c r="A511" s="308">
        <v>1749</v>
      </c>
      <c r="B511" s="309" t="s">
        <v>1184</v>
      </c>
      <c r="C511" s="309" t="s">
        <v>485</v>
      </c>
      <c r="D511" s="6" t="s">
        <v>626</v>
      </c>
      <c r="E511" s="6" t="s">
        <v>1337</v>
      </c>
    </row>
    <row r="512" spans="1:5">
      <c r="A512" s="308">
        <v>1750</v>
      </c>
      <c r="B512" s="309" t="s">
        <v>1185</v>
      </c>
      <c r="C512" s="309" t="s">
        <v>486</v>
      </c>
      <c r="D512" s="6" t="s">
        <v>626</v>
      </c>
      <c r="E512" s="6" t="s">
        <v>1337</v>
      </c>
    </row>
    <row r="513" spans="1:5">
      <c r="A513" s="308">
        <v>1751</v>
      </c>
      <c r="B513" s="309" t="s">
        <v>1186</v>
      </c>
      <c r="C513" s="309" t="s">
        <v>487</v>
      </c>
      <c r="D513" s="6" t="s">
        <v>626</v>
      </c>
      <c r="E513" s="6" t="s">
        <v>1337</v>
      </c>
    </row>
    <row r="514" spans="1:5">
      <c r="A514" s="308">
        <v>1752</v>
      </c>
      <c r="B514" s="309" t="s">
        <v>1187</v>
      </c>
      <c r="C514" s="309" t="s">
        <v>488</v>
      </c>
      <c r="D514" s="6" t="s">
        <v>626</v>
      </c>
      <c r="E514" s="6" t="s">
        <v>1337</v>
      </c>
    </row>
    <row r="515" spans="1:5">
      <c r="A515" s="308">
        <v>1753</v>
      </c>
      <c r="B515" s="309" t="s">
        <v>1188</v>
      </c>
      <c r="C515" s="309" t="s">
        <v>489</v>
      </c>
      <c r="D515" s="6" t="s">
        <v>626</v>
      </c>
      <c r="E515" s="6" t="s">
        <v>1337</v>
      </c>
    </row>
    <row r="516" spans="1:5">
      <c r="A516" s="308">
        <v>1754</v>
      </c>
      <c r="B516" s="309" t="s">
        <v>1189</v>
      </c>
      <c r="C516" s="309" t="s">
        <v>490</v>
      </c>
      <c r="D516" s="6" t="s">
        <v>626</v>
      </c>
      <c r="E516" s="6" t="s">
        <v>1337</v>
      </c>
    </row>
    <row r="517" spans="1:5">
      <c r="A517" s="308">
        <v>1755</v>
      </c>
      <c r="B517" s="309" t="s">
        <v>1190</v>
      </c>
      <c r="C517" s="309" t="s">
        <v>491</v>
      </c>
      <c r="D517" s="6" t="s">
        <v>626</v>
      </c>
      <c r="E517" s="6" t="s">
        <v>1337</v>
      </c>
    </row>
    <row r="518" spans="1:5">
      <c r="A518" s="308">
        <v>1756</v>
      </c>
      <c r="B518" s="309" t="s">
        <v>1191</v>
      </c>
      <c r="C518" s="309" t="s">
        <v>492</v>
      </c>
      <c r="D518" s="6" t="s">
        <v>626</v>
      </c>
      <c r="E518" s="6" t="s">
        <v>1337</v>
      </c>
    </row>
    <row r="519" spans="1:5">
      <c r="A519" s="308">
        <v>1801</v>
      </c>
      <c r="B519" s="309" t="s">
        <v>1192</v>
      </c>
      <c r="C519" s="309" t="s">
        <v>493</v>
      </c>
      <c r="D519" s="6" t="s">
        <v>626</v>
      </c>
      <c r="E519" s="6" t="s">
        <v>1337</v>
      </c>
    </row>
    <row r="520" spans="1:5">
      <c r="A520" s="308">
        <v>1802</v>
      </c>
      <c r="B520" s="309" t="s">
        <v>1174</v>
      </c>
      <c r="C520" s="309" t="s">
        <v>475</v>
      </c>
      <c r="D520" s="6" t="s">
        <v>626</v>
      </c>
      <c r="E520" s="6" t="s">
        <v>1337</v>
      </c>
    </row>
    <row r="521" spans="1:5">
      <c r="A521" s="308">
        <v>1803</v>
      </c>
      <c r="B521" s="309" t="s">
        <v>1193</v>
      </c>
      <c r="C521" s="309" t="s">
        <v>494</v>
      </c>
      <c r="D521" s="6" t="s">
        <v>626</v>
      </c>
      <c r="E521" s="6" t="s">
        <v>1337</v>
      </c>
    </row>
    <row r="522" spans="1:5">
      <c r="A522" s="308">
        <v>1805</v>
      </c>
      <c r="B522" s="309" t="s">
        <v>1194</v>
      </c>
      <c r="C522" s="309" t="s">
        <v>495</v>
      </c>
      <c r="D522" s="6" t="s">
        <v>626</v>
      </c>
      <c r="E522" s="6" t="s">
        <v>1337</v>
      </c>
    </row>
    <row r="523" spans="1:5">
      <c r="A523" s="308">
        <v>1806</v>
      </c>
      <c r="B523" s="309" t="s">
        <v>1195</v>
      </c>
      <c r="C523" s="309" t="s">
        <v>496</v>
      </c>
      <c r="D523" s="6" t="s">
        <v>626</v>
      </c>
      <c r="E523" s="6" t="s">
        <v>1337</v>
      </c>
    </row>
    <row r="524" spans="1:5">
      <c r="A524" s="308">
        <v>1807</v>
      </c>
      <c r="B524" s="309" t="s">
        <v>1196</v>
      </c>
      <c r="C524" s="309" t="s">
        <v>497</v>
      </c>
      <c r="D524" s="6" t="s">
        <v>626</v>
      </c>
      <c r="E524" s="6" t="s">
        <v>1337</v>
      </c>
    </row>
    <row r="525" spans="1:5">
      <c r="A525" s="308">
        <v>1808</v>
      </c>
      <c r="B525" s="309" t="s">
        <v>1197</v>
      </c>
      <c r="C525" s="309" t="s">
        <v>498</v>
      </c>
      <c r="D525" s="6" t="s">
        <v>626</v>
      </c>
      <c r="E525" s="6" t="s">
        <v>1337</v>
      </c>
    </row>
    <row r="526" spans="1:5">
      <c r="A526" s="308">
        <v>1809</v>
      </c>
      <c r="B526" s="309" t="s">
        <v>1198</v>
      </c>
      <c r="C526" s="309" t="s">
        <v>499</v>
      </c>
      <c r="D526" s="6" t="s">
        <v>626</v>
      </c>
      <c r="E526" s="6" t="s">
        <v>1337</v>
      </c>
    </row>
    <row r="527" spans="1:5">
      <c r="A527" s="308">
        <v>1810</v>
      </c>
      <c r="B527" s="309" t="s">
        <v>1199</v>
      </c>
      <c r="C527" s="309" t="s">
        <v>500</v>
      </c>
      <c r="D527" s="6" t="s">
        <v>626</v>
      </c>
      <c r="E527" s="6" t="s">
        <v>1337</v>
      </c>
    </row>
    <row r="528" spans="1:5">
      <c r="A528" s="308">
        <v>1811</v>
      </c>
      <c r="B528" s="309" t="s">
        <v>1200</v>
      </c>
      <c r="C528" s="309" t="s">
        <v>501</v>
      </c>
      <c r="D528" s="6" t="s">
        <v>626</v>
      </c>
      <c r="E528" s="6" t="s">
        <v>1337</v>
      </c>
    </row>
    <row r="529" spans="1:5">
      <c r="A529" s="308">
        <v>1812</v>
      </c>
      <c r="B529" s="309" t="s">
        <v>1201</v>
      </c>
      <c r="C529" s="309" t="s">
        <v>502</v>
      </c>
      <c r="D529" s="6" t="s">
        <v>626</v>
      </c>
      <c r="E529" s="6" t="s">
        <v>1337</v>
      </c>
    </row>
    <row r="530" spans="1:5">
      <c r="A530" s="308">
        <v>1813</v>
      </c>
      <c r="B530" s="309" t="s">
        <v>1202</v>
      </c>
      <c r="C530" s="309" t="s">
        <v>503</v>
      </c>
      <c r="D530" s="6" t="s">
        <v>626</v>
      </c>
      <c r="E530" s="6" t="s">
        <v>1337</v>
      </c>
    </row>
    <row r="531" spans="1:5">
      <c r="A531" s="308">
        <v>1814</v>
      </c>
      <c r="B531" s="309" t="s">
        <v>1203</v>
      </c>
      <c r="C531" s="309" t="s">
        <v>504</v>
      </c>
      <c r="D531" s="6" t="s">
        <v>626</v>
      </c>
      <c r="E531" s="6" t="s">
        <v>1337</v>
      </c>
    </row>
    <row r="532" spans="1:5">
      <c r="A532" s="308">
        <v>1815</v>
      </c>
      <c r="B532" s="309" t="s">
        <v>1185</v>
      </c>
      <c r="C532" s="309" t="s">
        <v>486</v>
      </c>
      <c r="D532" s="6" t="s">
        <v>626</v>
      </c>
      <c r="E532" s="6" t="s">
        <v>1337</v>
      </c>
    </row>
    <row r="533" spans="1:5">
      <c r="A533" s="308">
        <v>1816</v>
      </c>
      <c r="B533" s="309" t="s">
        <v>1204</v>
      </c>
      <c r="C533" s="309" t="s">
        <v>505</v>
      </c>
      <c r="D533" s="6" t="s">
        <v>626</v>
      </c>
      <c r="E533" s="6" t="s">
        <v>1337</v>
      </c>
    </row>
    <row r="534" spans="1:5">
      <c r="A534" s="308">
        <v>1817</v>
      </c>
      <c r="B534" s="309" t="s">
        <v>1205</v>
      </c>
      <c r="C534" s="309" t="s">
        <v>506</v>
      </c>
      <c r="D534" s="6" t="s">
        <v>626</v>
      </c>
      <c r="E534" s="6" t="s">
        <v>1337</v>
      </c>
    </row>
    <row r="535" spans="1:5">
      <c r="A535" s="308">
        <v>1818</v>
      </c>
      <c r="B535" s="309" t="s">
        <v>1206</v>
      </c>
      <c r="C535" s="309" t="s">
        <v>507</v>
      </c>
      <c r="D535" s="6" t="s">
        <v>626</v>
      </c>
      <c r="E535" s="6" t="s">
        <v>1337</v>
      </c>
    </row>
    <row r="536" spans="1:5">
      <c r="A536" s="308">
        <v>1819</v>
      </c>
      <c r="B536" s="309" t="s">
        <v>1207</v>
      </c>
      <c r="C536" s="309" t="s">
        <v>508</v>
      </c>
      <c r="D536" s="6" t="s">
        <v>626</v>
      </c>
      <c r="E536" s="6" t="s">
        <v>1337</v>
      </c>
    </row>
    <row r="537" spans="1:5">
      <c r="A537" s="308">
        <v>1820</v>
      </c>
      <c r="B537" s="309" t="s">
        <v>1208</v>
      </c>
      <c r="C537" s="309" t="s">
        <v>509</v>
      </c>
      <c r="D537" s="6" t="s">
        <v>626</v>
      </c>
      <c r="E537" s="6" t="s">
        <v>1337</v>
      </c>
    </row>
    <row r="538" spans="1:5">
      <c r="A538" s="308">
        <v>1901</v>
      </c>
      <c r="B538" s="309" t="s">
        <v>1209</v>
      </c>
      <c r="C538" s="309" t="s">
        <v>510</v>
      </c>
      <c r="D538" s="6" t="s">
        <v>626</v>
      </c>
      <c r="E538" s="6" t="s">
        <v>1337</v>
      </c>
    </row>
    <row r="539" spans="1:5">
      <c r="A539" s="308">
        <v>1902</v>
      </c>
      <c r="B539" s="309" t="s">
        <v>1210</v>
      </c>
      <c r="C539" s="309" t="s">
        <v>511</v>
      </c>
      <c r="D539" s="6" t="s">
        <v>626</v>
      </c>
      <c r="E539" s="6" t="s">
        <v>1337</v>
      </c>
    </row>
    <row r="540" spans="1:5">
      <c r="A540" s="308">
        <v>1903</v>
      </c>
      <c r="B540" s="309" t="s">
        <v>1211</v>
      </c>
      <c r="C540" s="309" t="s">
        <v>512</v>
      </c>
      <c r="D540" s="6" t="s">
        <v>626</v>
      </c>
      <c r="E540" s="6" t="s">
        <v>1337</v>
      </c>
    </row>
    <row r="541" spans="1:5">
      <c r="A541" s="308">
        <v>1904</v>
      </c>
      <c r="B541" s="309" t="s">
        <v>1212</v>
      </c>
      <c r="C541" s="309" t="s">
        <v>513</v>
      </c>
      <c r="D541" s="6" t="s">
        <v>626</v>
      </c>
      <c r="E541" s="6" t="s">
        <v>1337</v>
      </c>
    </row>
    <row r="542" spans="1:5">
      <c r="A542" s="308">
        <v>1905</v>
      </c>
      <c r="B542" s="309" t="s">
        <v>1213</v>
      </c>
      <c r="C542" s="309" t="s">
        <v>514</v>
      </c>
      <c r="D542" s="6" t="s">
        <v>626</v>
      </c>
      <c r="E542" s="6" t="s">
        <v>1337</v>
      </c>
    </row>
    <row r="543" spans="1:5">
      <c r="A543" s="308">
        <v>1906</v>
      </c>
      <c r="B543" s="309" t="s">
        <v>1189</v>
      </c>
      <c r="C543" s="309" t="s">
        <v>490</v>
      </c>
      <c r="D543" s="6" t="s">
        <v>626</v>
      </c>
      <c r="E543" s="6" t="s">
        <v>1337</v>
      </c>
    </row>
    <row r="544" spans="1:5">
      <c r="A544" s="308">
        <v>1907</v>
      </c>
      <c r="B544" s="309" t="s">
        <v>1214</v>
      </c>
      <c r="C544" s="309" t="s">
        <v>515</v>
      </c>
      <c r="D544" s="6" t="s">
        <v>626</v>
      </c>
      <c r="E544" s="6" t="s">
        <v>1337</v>
      </c>
    </row>
    <row r="545" spans="1:5">
      <c r="A545" s="308">
        <v>1908</v>
      </c>
      <c r="B545" s="309" t="s">
        <v>1215</v>
      </c>
      <c r="C545" s="309" t="s">
        <v>516</v>
      </c>
      <c r="D545" s="6" t="s">
        <v>626</v>
      </c>
      <c r="E545" s="6" t="s">
        <v>1337</v>
      </c>
    </row>
    <row r="546" spans="1:5">
      <c r="A546" s="308">
        <v>1909</v>
      </c>
      <c r="B546" s="309" t="s">
        <v>1135</v>
      </c>
      <c r="C546" s="309" t="s">
        <v>440</v>
      </c>
      <c r="D546" s="6" t="s">
        <v>626</v>
      </c>
      <c r="E546" s="6" t="s">
        <v>1337</v>
      </c>
    </row>
    <row r="547" spans="1:5">
      <c r="A547" s="308">
        <v>1910</v>
      </c>
      <c r="B547" s="309" t="s">
        <v>1216</v>
      </c>
      <c r="C547" s="309" t="s">
        <v>517</v>
      </c>
      <c r="D547" s="6" t="s">
        <v>626</v>
      </c>
      <c r="E547" s="6" t="s">
        <v>1337</v>
      </c>
    </row>
    <row r="548" spans="1:5">
      <c r="A548" s="308">
        <v>1911</v>
      </c>
      <c r="B548" s="309" t="s">
        <v>1217</v>
      </c>
      <c r="C548" s="309" t="s">
        <v>518</v>
      </c>
      <c r="D548" s="6" t="s">
        <v>626</v>
      </c>
      <c r="E548" s="6" t="s">
        <v>1337</v>
      </c>
    </row>
    <row r="549" spans="1:5">
      <c r="A549" s="308">
        <v>1912</v>
      </c>
      <c r="B549" s="309" t="s">
        <v>1218</v>
      </c>
      <c r="C549" s="309" t="s">
        <v>519</v>
      </c>
      <c r="D549" s="6" t="s">
        <v>626</v>
      </c>
      <c r="E549" s="6" t="s">
        <v>1337</v>
      </c>
    </row>
    <row r="550" spans="1:5">
      <c r="A550" s="308">
        <v>1913</v>
      </c>
      <c r="B550" s="309" t="s">
        <v>1219</v>
      </c>
      <c r="C550" s="309" t="s">
        <v>520</v>
      </c>
      <c r="D550" s="6" t="s">
        <v>626</v>
      </c>
      <c r="E550" s="6" t="s">
        <v>1337</v>
      </c>
    </row>
    <row r="551" spans="1:5">
      <c r="A551" s="308">
        <v>1914</v>
      </c>
      <c r="B551" s="309" t="s">
        <v>1220</v>
      </c>
      <c r="C551" s="309" t="s">
        <v>521</v>
      </c>
      <c r="D551" s="6" t="s">
        <v>626</v>
      </c>
      <c r="E551" s="6" t="s">
        <v>1337</v>
      </c>
    </row>
    <row r="552" spans="1:5">
      <c r="A552" s="308">
        <v>1915</v>
      </c>
      <c r="B552" s="309" t="s">
        <v>1221</v>
      </c>
      <c r="C552" s="309" t="s">
        <v>522</v>
      </c>
      <c r="D552" s="6" t="s">
        <v>626</v>
      </c>
      <c r="E552" s="6" t="s">
        <v>1337</v>
      </c>
    </row>
    <row r="553" spans="1:5">
      <c r="A553" s="308">
        <v>2301</v>
      </c>
      <c r="B553" s="309" t="s">
        <v>1222</v>
      </c>
      <c r="C553" s="309" t="s">
        <v>523</v>
      </c>
      <c r="D553" s="6" t="s">
        <v>626</v>
      </c>
      <c r="E553" s="6" t="s">
        <v>1333</v>
      </c>
    </row>
    <row r="554" spans="1:5">
      <c r="A554" s="308">
        <v>2302</v>
      </c>
      <c r="B554" s="309" t="s">
        <v>1223</v>
      </c>
      <c r="C554" s="309" t="s">
        <v>524</v>
      </c>
      <c r="D554" s="6" t="s">
        <v>626</v>
      </c>
      <c r="E554" s="6" t="s">
        <v>1333</v>
      </c>
    </row>
    <row r="555" spans="1:5">
      <c r="A555" s="308">
        <v>2303</v>
      </c>
      <c r="B555" s="309" t="s">
        <v>1224</v>
      </c>
      <c r="C555" s="309" t="s">
        <v>1385</v>
      </c>
      <c r="D555" s="6" t="s">
        <v>626</v>
      </c>
      <c r="E555" s="6" t="s">
        <v>1333</v>
      </c>
    </row>
    <row r="556" spans="1:5">
      <c r="A556" s="308">
        <v>2311</v>
      </c>
      <c r="B556" s="309" t="s">
        <v>1225</v>
      </c>
      <c r="C556" s="309" t="s">
        <v>1225</v>
      </c>
      <c r="D556" s="6" t="s">
        <v>626</v>
      </c>
      <c r="E556" s="6" t="s">
        <v>1329</v>
      </c>
    </row>
    <row r="557" spans="1:5">
      <c r="A557" s="308">
        <v>2312</v>
      </c>
      <c r="B557" s="309" t="s">
        <v>525</v>
      </c>
      <c r="C557" s="309" t="s">
        <v>525</v>
      </c>
      <c r="D557" s="6" t="s">
        <v>626</v>
      </c>
      <c r="E557" s="6" t="s">
        <v>1333</v>
      </c>
    </row>
    <row r="558" spans="1:5">
      <c r="A558" s="308">
        <v>2313</v>
      </c>
      <c r="B558" s="309" t="s">
        <v>526</v>
      </c>
      <c r="C558" s="309" t="s">
        <v>526</v>
      </c>
      <c r="D558" s="6" t="s">
        <v>626</v>
      </c>
      <c r="E558" s="6" t="s">
        <v>1333</v>
      </c>
    </row>
    <row r="559" spans="1:5">
      <c r="A559" s="308">
        <v>2314</v>
      </c>
      <c r="B559" s="309" t="s">
        <v>527</v>
      </c>
      <c r="C559" s="309" t="s">
        <v>527</v>
      </c>
      <c r="D559" s="6" t="s">
        <v>626</v>
      </c>
      <c r="E559" s="6" t="s">
        <v>1333</v>
      </c>
    </row>
    <row r="560" spans="1:5">
      <c r="A560" s="308">
        <v>2315</v>
      </c>
      <c r="B560" s="309" t="s">
        <v>1226</v>
      </c>
      <c r="C560" s="309" t="s">
        <v>528</v>
      </c>
      <c r="D560" s="6" t="s">
        <v>626</v>
      </c>
      <c r="E560" s="6" t="s">
        <v>1333</v>
      </c>
    </row>
    <row r="561" spans="1:5">
      <c r="A561" s="308">
        <v>2316</v>
      </c>
      <c r="B561" s="309" t="s">
        <v>1227</v>
      </c>
      <c r="C561" s="309" t="s">
        <v>529</v>
      </c>
      <c r="D561" s="6" t="s">
        <v>626</v>
      </c>
      <c r="E561" s="6" t="s">
        <v>1333</v>
      </c>
    </row>
    <row r="562" spans="1:5">
      <c r="A562" s="308">
        <v>2317</v>
      </c>
      <c r="B562" s="309" t="s">
        <v>1228</v>
      </c>
      <c r="C562" s="309" t="s">
        <v>530</v>
      </c>
      <c r="D562" s="6" t="s">
        <v>626</v>
      </c>
      <c r="E562" s="6" t="s">
        <v>1333</v>
      </c>
    </row>
    <row r="563" spans="1:5">
      <c r="A563" s="308">
        <v>2318</v>
      </c>
      <c r="B563" s="309" t="s">
        <v>1229</v>
      </c>
      <c r="C563" s="309" t="s">
        <v>1386</v>
      </c>
      <c r="D563" s="6" t="s">
        <v>626</v>
      </c>
      <c r="E563" s="6" t="s">
        <v>1333</v>
      </c>
    </row>
    <row r="564" spans="1:5">
      <c r="A564" s="308">
        <v>2319</v>
      </c>
      <c r="B564" s="309" t="s">
        <v>531</v>
      </c>
      <c r="C564" s="309" t="s">
        <v>531</v>
      </c>
      <c r="D564" s="6" t="s">
        <v>626</v>
      </c>
      <c r="E564" s="6" t="s">
        <v>1333</v>
      </c>
    </row>
    <row r="565" spans="1:5">
      <c r="A565" s="308">
        <v>2320</v>
      </c>
      <c r="B565" s="309" t="s">
        <v>532</v>
      </c>
      <c r="C565" s="309" t="s">
        <v>532</v>
      </c>
      <c r="D565" s="6" t="s">
        <v>626</v>
      </c>
      <c r="E565" s="6" t="s">
        <v>1333</v>
      </c>
    </row>
    <row r="566" spans="1:5">
      <c r="A566" s="308">
        <v>2322</v>
      </c>
      <c r="B566" s="309" t="s">
        <v>533</v>
      </c>
      <c r="C566" s="309" t="s">
        <v>533</v>
      </c>
      <c r="D566" s="6" t="s">
        <v>626</v>
      </c>
      <c r="E566" s="6" t="s">
        <v>1338</v>
      </c>
    </row>
    <row r="567" spans="1:5">
      <c r="A567" s="308">
        <v>2323</v>
      </c>
      <c r="B567" s="309" t="s">
        <v>534</v>
      </c>
      <c r="C567" s="309" t="s">
        <v>534</v>
      </c>
      <c r="D567" s="6" t="s">
        <v>626</v>
      </c>
      <c r="E567" s="6" t="s">
        <v>1338</v>
      </c>
    </row>
    <row r="568" spans="1:5">
      <c r="A568" s="308">
        <v>2324</v>
      </c>
      <c r="B568" s="309" t="s">
        <v>535</v>
      </c>
      <c r="C568" s="309" t="s">
        <v>535</v>
      </c>
      <c r="D568" s="6" t="s">
        <v>626</v>
      </c>
      <c r="E568" s="6" t="s">
        <v>1338</v>
      </c>
    </row>
    <row r="569" spans="1:5">
      <c r="A569" s="308">
        <v>2325</v>
      </c>
      <c r="B569" s="309" t="s">
        <v>536</v>
      </c>
      <c r="C569" s="309" t="s">
        <v>536</v>
      </c>
      <c r="D569" s="6" t="s">
        <v>626</v>
      </c>
      <c r="E569" s="6" t="s">
        <v>1338</v>
      </c>
    </row>
    <row r="570" spans="1:5">
      <c r="A570" s="308">
        <v>2326</v>
      </c>
      <c r="B570" s="309" t="s">
        <v>537</v>
      </c>
      <c r="C570" s="309" t="s">
        <v>537</v>
      </c>
      <c r="D570" s="6" t="s">
        <v>626</v>
      </c>
      <c r="E570" s="6" t="s">
        <v>1338</v>
      </c>
    </row>
    <row r="571" spans="1:5">
      <c r="A571" s="308">
        <v>2327</v>
      </c>
      <c r="B571" s="309" t="s">
        <v>538</v>
      </c>
      <c r="C571" s="309" t="s">
        <v>538</v>
      </c>
      <c r="D571" s="6" t="s">
        <v>626</v>
      </c>
      <c r="E571" s="6" t="s">
        <v>1338</v>
      </c>
    </row>
    <row r="572" spans="1:5">
      <c r="A572" s="308">
        <v>2328</v>
      </c>
      <c r="B572" s="309" t="s">
        <v>612</v>
      </c>
      <c r="C572" s="309" t="s">
        <v>612</v>
      </c>
      <c r="D572" s="6" t="s">
        <v>626</v>
      </c>
      <c r="E572" s="6" t="s">
        <v>1338</v>
      </c>
    </row>
    <row r="573" spans="1:5">
      <c r="A573" s="308">
        <v>2330</v>
      </c>
      <c r="B573" s="309" t="s">
        <v>1230</v>
      </c>
      <c r="C573" s="309" t="s">
        <v>1230</v>
      </c>
      <c r="D573" s="6" t="s">
        <v>626</v>
      </c>
      <c r="E573" s="6" t="s">
        <v>1338</v>
      </c>
    </row>
    <row r="574" spans="1:5">
      <c r="A574" s="308">
        <v>2331</v>
      </c>
      <c r="B574" s="309" t="s">
        <v>1231</v>
      </c>
      <c r="C574" s="309" t="s">
        <v>1231</v>
      </c>
      <c r="D574" s="6" t="s">
        <v>626</v>
      </c>
      <c r="E574" s="6" t="s">
        <v>1338</v>
      </c>
    </row>
    <row r="575" spans="1:5">
      <c r="A575" s="308">
        <v>2333</v>
      </c>
      <c r="B575" s="309" t="s">
        <v>1232</v>
      </c>
      <c r="C575" s="309" t="s">
        <v>1232</v>
      </c>
      <c r="D575" s="6" t="s">
        <v>626</v>
      </c>
      <c r="E575" s="6" t="s">
        <v>1338</v>
      </c>
    </row>
    <row r="576" spans="1:5">
      <c r="A576" s="308">
        <v>2334</v>
      </c>
      <c r="B576" s="309" t="s">
        <v>1233</v>
      </c>
      <c r="C576" s="309" t="s">
        <v>1233</v>
      </c>
      <c r="D576" s="6" t="s">
        <v>626</v>
      </c>
      <c r="E576" s="6" t="s">
        <v>1333</v>
      </c>
    </row>
    <row r="577" spans="1:5">
      <c r="A577" s="308">
        <v>2335</v>
      </c>
      <c r="B577" s="309" t="s">
        <v>1387</v>
      </c>
      <c r="C577" s="309" t="s">
        <v>1387</v>
      </c>
      <c r="D577" s="6" t="s">
        <v>626</v>
      </c>
      <c r="E577" s="6" t="s">
        <v>1332</v>
      </c>
    </row>
    <row r="578" spans="1:5">
      <c r="A578" s="308">
        <v>2336</v>
      </c>
      <c r="B578" s="309" t="s">
        <v>1234</v>
      </c>
      <c r="C578" s="309" t="s">
        <v>1234</v>
      </c>
      <c r="D578" s="6" t="s">
        <v>626</v>
      </c>
      <c r="E578" s="6" t="s">
        <v>1332</v>
      </c>
    </row>
    <row r="579" spans="1:5">
      <c r="A579" s="308">
        <v>2337</v>
      </c>
      <c r="B579" s="309" t="s">
        <v>1388</v>
      </c>
      <c r="C579" s="309" t="s">
        <v>1388</v>
      </c>
      <c r="D579" s="6" t="s">
        <v>626</v>
      </c>
      <c r="E579" s="6" t="s">
        <v>1338</v>
      </c>
    </row>
    <row r="580" spans="1:5">
      <c r="A580" s="308">
        <v>2338</v>
      </c>
      <c r="B580" s="309" t="s">
        <v>1389</v>
      </c>
      <c r="C580" s="309" t="s">
        <v>1389</v>
      </c>
      <c r="D580" s="6" t="s">
        <v>626</v>
      </c>
      <c r="E580" s="6" t="s">
        <v>1338</v>
      </c>
    </row>
    <row r="581" spans="1:5">
      <c r="A581" s="308">
        <v>2339</v>
      </c>
      <c r="B581" s="309" t="s">
        <v>1390</v>
      </c>
      <c r="C581" s="309" t="s">
        <v>1390</v>
      </c>
      <c r="D581" s="6" t="s">
        <v>626</v>
      </c>
      <c r="E581" s="6" t="s">
        <v>1332</v>
      </c>
    </row>
    <row r="582" spans="1:5">
      <c r="A582" s="308">
        <v>2341</v>
      </c>
      <c r="B582" s="309" t="s">
        <v>1391</v>
      </c>
      <c r="C582" s="309" t="s">
        <v>1391</v>
      </c>
      <c r="D582" s="6" t="s">
        <v>626</v>
      </c>
      <c r="E582" s="6" t="s">
        <v>1339</v>
      </c>
    </row>
    <row r="583" spans="1:5">
      <c r="A583" s="308">
        <v>3301</v>
      </c>
      <c r="B583" s="309" t="s">
        <v>1235</v>
      </c>
      <c r="C583" s="309" t="s">
        <v>1251</v>
      </c>
      <c r="D583" s="6" t="s">
        <v>626</v>
      </c>
      <c r="E583" s="6" t="s">
        <v>1339</v>
      </c>
    </row>
    <row r="584" spans="1:5">
      <c r="A584" s="308">
        <v>3401</v>
      </c>
      <c r="B584" s="309" t="s">
        <v>1236</v>
      </c>
      <c r="C584" s="309" t="s">
        <v>1392</v>
      </c>
      <c r="D584" s="6" t="s">
        <v>626</v>
      </c>
      <c r="E584" s="6" t="s">
        <v>1339</v>
      </c>
    </row>
    <row r="585" spans="1:5">
      <c r="A585" s="308">
        <v>4601</v>
      </c>
      <c r="B585" s="309" t="s">
        <v>1237</v>
      </c>
      <c r="C585" s="309" t="s">
        <v>1252</v>
      </c>
      <c r="D585" s="6" t="s">
        <v>626</v>
      </c>
      <c r="E585" s="6" t="s">
        <v>1340</v>
      </c>
    </row>
    <row r="586" spans="1:5">
      <c r="A586" s="308" t="s">
        <v>548</v>
      </c>
      <c r="B586" s="309" t="s">
        <v>1398</v>
      </c>
      <c r="C586" s="309" t="s">
        <v>588</v>
      </c>
      <c r="D586" s="6" t="s">
        <v>626</v>
      </c>
      <c r="E586" s="6" t="s">
        <v>1325</v>
      </c>
    </row>
    <row r="587" spans="1:5">
      <c r="A587" s="308" t="s">
        <v>1366</v>
      </c>
      <c r="B587" s="309" t="s">
        <v>33</v>
      </c>
      <c r="C587" s="309" t="s">
        <v>1262</v>
      </c>
      <c r="D587" s="6" t="s">
        <v>626</v>
      </c>
      <c r="E587" s="6" t="s">
        <v>1325</v>
      </c>
    </row>
    <row r="588" spans="1:5">
      <c r="A588" s="308" t="s">
        <v>549</v>
      </c>
      <c r="B588" s="309" t="s">
        <v>1399</v>
      </c>
      <c r="C588" s="309" t="s">
        <v>1253</v>
      </c>
      <c r="D588" s="6" t="s">
        <v>626</v>
      </c>
      <c r="E588" s="6" t="s">
        <v>1325</v>
      </c>
    </row>
    <row r="589" spans="1:5">
      <c r="A589" s="308" t="s">
        <v>550</v>
      </c>
      <c r="B589" s="309" t="s">
        <v>1400</v>
      </c>
      <c r="C589" s="309" t="s">
        <v>589</v>
      </c>
      <c r="D589" s="6" t="s">
        <v>626</v>
      </c>
      <c r="E589" s="6" t="s">
        <v>1325</v>
      </c>
    </row>
    <row r="590" spans="1:5">
      <c r="A590" s="308" t="s">
        <v>665</v>
      </c>
      <c r="B590" s="309" t="s">
        <v>1324</v>
      </c>
      <c r="C590" s="309" t="s">
        <v>1254</v>
      </c>
      <c r="D590" s="6" t="s">
        <v>626</v>
      </c>
      <c r="E590" s="6" t="s">
        <v>1325</v>
      </c>
    </row>
    <row r="591" spans="1:5">
      <c r="C591" s="256"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zoomScale="70" zoomScaleNormal="70" workbookViewId="0">
      <selection activeCell="B1" sqref="B1"/>
    </sheetView>
  </sheetViews>
  <sheetFormatPr baseColWidth="10" defaultColWidth="11.42578125" defaultRowHeight="15"/>
  <cols>
    <col min="1" max="1" width="12" customWidth="1"/>
    <col min="2" max="2" width="12.7109375" style="242" customWidth="1"/>
    <col min="3" max="3" width="86.42578125" customWidth="1"/>
    <col min="4" max="4" width="55" style="270" customWidth="1"/>
    <col min="5" max="5" width="10" style="242" bestFit="1" customWidth="1"/>
    <col min="6" max="17" width="17" style="242" customWidth="1"/>
    <col min="18" max="18" width="17.7109375" style="242" bestFit="1" customWidth="1"/>
    <col min="19" max="19" width="17.7109375" style="242" customWidth="1"/>
    <col min="20" max="20" width="21.7109375" hidden="1" customWidth="1"/>
    <col min="21" max="21" width="9.42578125" hidden="1" customWidth="1"/>
    <col min="22" max="22" width="33.5703125" hidden="1" customWidth="1"/>
    <col min="23" max="23" width="33.5703125" style="242" customWidth="1"/>
    <col min="24" max="24" width="12.42578125" style="242" hidden="1" customWidth="1"/>
    <col min="25" max="26" width="11.42578125" style="242" hidden="1" customWidth="1"/>
    <col min="27" max="27" width="35.85546875" style="242" hidden="1" customWidth="1"/>
    <col min="28" max="28" width="11.42578125" style="242" customWidth="1"/>
    <col min="29" max="16384" width="11.42578125" style="242"/>
  </cols>
  <sheetData>
    <row r="1" spans="1:27">
      <c r="B1" s="249" t="s">
        <v>1310</v>
      </c>
      <c r="C1" s="249"/>
      <c r="D1" s="263"/>
      <c r="E1" s="249"/>
      <c r="F1" s="249"/>
      <c r="G1" s="249"/>
      <c r="H1" s="249"/>
      <c r="I1" s="249"/>
      <c r="J1" s="249"/>
      <c r="K1" s="249"/>
      <c r="L1" s="249"/>
      <c r="M1" s="249"/>
      <c r="N1" s="249"/>
      <c r="O1" s="249"/>
      <c r="P1" s="249"/>
      <c r="Q1" s="249"/>
      <c r="R1" s="249"/>
      <c r="S1" s="249"/>
      <c r="T1" s="249"/>
      <c r="U1" s="249"/>
      <c r="V1" s="249"/>
      <c r="W1" s="249"/>
    </row>
    <row r="2" spans="1:27">
      <c r="B2" s="246" t="s">
        <v>3315</v>
      </c>
      <c r="C2" s="246"/>
      <c r="D2" s="316"/>
      <c r="E2" s="246"/>
      <c r="F2" s="246"/>
      <c r="G2" s="246"/>
      <c r="H2" s="246"/>
      <c r="I2" s="246"/>
      <c r="J2" s="246"/>
      <c r="K2" s="246"/>
      <c r="L2" s="246"/>
      <c r="M2" s="246"/>
      <c r="N2" s="246"/>
      <c r="O2" s="246"/>
      <c r="P2" s="246"/>
      <c r="Q2" s="246"/>
      <c r="R2" s="246"/>
      <c r="S2" s="246"/>
      <c r="T2" s="246"/>
      <c r="U2" s="246"/>
      <c r="V2" s="246"/>
      <c r="W2" s="246"/>
    </row>
    <row r="3" spans="1:27">
      <c r="B3" s="246" t="str">
        <f ca="1">+"Fecha de Corte: "&amp;TEXT(TODAY(),"dd/mm/yyyy")</f>
        <v>Fecha de Corte: 07/05/2024</v>
      </c>
      <c r="C3" s="246"/>
      <c r="D3" s="316"/>
      <c r="E3" s="246"/>
      <c r="F3" s="246"/>
      <c r="G3" s="246"/>
      <c r="H3" s="246"/>
      <c r="I3" s="246"/>
      <c r="J3" s="246"/>
      <c r="K3" s="246"/>
      <c r="L3" s="246"/>
      <c r="M3" s="246"/>
      <c r="N3" s="246"/>
      <c r="O3" s="246"/>
      <c r="P3" s="246"/>
      <c r="Q3" s="246"/>
      <c r="R3" s="246"/>
      <c r="S3" s="246"/>
      <c r="T3" s="246"/>
      <c r="U3" s="246"/>
      <c r="V3" s="246"/>
      <c r="W3" s="246"/>
    </row>
    <row r="4" spans="1:27" thickBot="1">
      <c r="A4" s="238"/>
      <c r="C4" s="239"/>
      <c r="T4" s="238"/>
      <c r="U4" s="238"/>
      <c r="V4" s="238"/>
    </row>
    <row r="5" spans="1:27" ht="14.25" thickBot="1">
      <c r="A5" s="240" t="s">
        <v>1343</v>
      </c>
      <c r="B5" s="240" t="s">
        <v>655</v>
      </c>
      <c r="C5" s="241" t="s">
        <v>662</v>
      </c>
      <c r="D5" s="264" t="s">
        <v>662</v>
      </c>
      <c r="E5" s="240" t="s">
        <v>1311</v>
      </c>
      <c r="F5" s="240" t="s">
        <v>1293</v>
      </c>
      <c r="G5" s="240" t="s">
        <v>1294</v>
      </c>
      <c r="H5" s="240" t="s">
        <v>1295</v>
      </c>
      <c r="I5" s="240" t="s">
        <v>1296</v>
      </c>
      <c r="J5" s="240" t="s">
        <v>1297</v>
      </c>
      <c r="K5" s="240" t="s">
        <v>1298</v>
      </c>
      <c r="L5" s="240" t="s">
        <v>1299</v>
      </c>
      <c r="M5" s="240" t="s">
        <v>1300</v>
      </c>
      <c r="N5" s="240" t="s">
        <v>1301</v>
      </c>
      <c r="O5" s="240" t="s">
        <v>1302</v>
      </c>
      <c r="P5" s="240" t="s">
        <v>1316</v>
      </c>
      <c r="Q5" s="240" t="s">
        <v>1317</v>
      </c>
      <c r="R5" s="240" t="s">
        <v>1312</v>
      </c>
      <c r="S5" s="240" t="s">
        <v>1313</v>
      </c>
      <c r="T5" s="240" t="s">
        <v>1342</v>
      </c>
      <c r="U5" s="240" t="s">
        <v>1314</v>
      </c>
      <c r="V5" s="240" t="s">
        <v>1341</v>
      </c>
      <c r="W5" s="240" t="s">
        <v>1315</v>
      </c>
      <c r="X5" s="242" t="s">
        <v>1369</v>
      </c>
      <c r="Y5" s="242" t="s">
        <v>1370</v>
      </c>
      <c r="Z5" s="240" t="s">
        <v>1367</v>
      </c>
      <c r="AA5" s="240" t="s">
        <v>1368</v>
      </c>
    </row>
    <row r="6" spans="1:27" customFormat="1" ht="15" hidden="1" customHeight="1">
      <c r="A6" s="32">
        <v>1433</v>
      </c>
      <c r="B6" s="294">
        <f>+A6</f>
        <v>1433</v>
      </c>
      <c r="C6" s="247" t="e">
        <f>+VLOOKUP(A6,bd_lista!$A$3:$C$590,3,FALSE)</f>
        <v>#N/A</v>
      </c>
      <c r="D6" s="259" t="e">
        <f>+C6</f>
        <v>#N/A</v>
      </c>
      <c r="E6" s="242" t="s">
        <v>1308</v>
      </c>
      <c r="F6" s="243">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3">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3">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3">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3">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3">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3">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3">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3">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3">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3">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3">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3">
        <f t="shared" ref="R6:R27" ca="1" si="0">+SUM(F6:Q6)</f>
        <v>0</v>
      </c>
      <c r="S6" s="250"/>
      <c r="T6" s="243">
        <f ca="1">+T7</f>
        <v>0</v>
      </c>
      <c r="U6" s="242">
        <f t="shared" ref="U6:U27" si="1">+IF(E6="Débitos",1,2)</f>
        <v>1</v>
      </c>
      <c r="V6" s="259" t="e">
        <f>+VLOOKUP(A6,bd_lista!$A$3:$E$590,5,FALSE)</f>
        <v>#N/A</v>
      </c>
      <c r="W6" s="261" t="e">
        <f>+V6</f>
        <v>#N/A</v>
      </c>
      <c r="X6" s="242" t="e">
        <f>+VLOOKUP(A6,[3]Sheet1!$A$13:$D$744,4,FALSE)</f>
        <v>#N/A</v>
      </c>
      <c r="Y6" s="242" t="e">
        <f>+VLOOKUP(X6,bd_lista!$A$3:$C$590,3,FALSE)</f>
        <v>#N/A</v>
      </c>
      <c r="Z6" s="246" t="e">
        <f>+X6</f>
        <v>#N/A</v>
      </c>
      <c r="AA6" s="247" t="e">
        <f>+Y6</f>
        <v>#N/A</v>
      </c>
    </row>
    <row r="7" spans="1:27" customFormat="1" ht="15" hidden="1" customHeight="1">
      <c r="A7" s="32">
        <v>1433</v>
      </c>
      <c r="B7" s="293"/>
      <c r="C7" s="247" t="e">
        <f>+VLOOKUP(A7,bd_lista!$A$3:$C$590,3,FALSE)</f>
        <v>#N/A</v>
      </c>
      <c r="D7" s="247"/>
      <c r="E7" s="244" t="s">
        <v>1309</v>
      </c>
      <c r="F7" s="243">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3">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3">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3">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3">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3">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3">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3">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3">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3">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3">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3">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3">
        <f t="shared" ca="1" si="0"/>
        <v>0</v>
      </c>
      <c r="S7" s="262">
        <f ca="1">+R6+R7</f>
        <v>0</v>
      </c>
      <c r="T7" s="243">
        <f ca="1">+S7</f>
        <v>0</v>
      </c>
      <c r="U7" s="242">
        <f t="shared" si="1"/>
        <v>2</v>
      </c>
      <c r="V7" s="343" t="e">
        <f>+VLOOKUP(A7,bd_lista!$A$3:$E$590,5,FALSE)</f>
        <v>#N/A</v>
      </c>
      <c r="W7" s="248"/>
      <c r="X7" s="242" t="e">
        <f>+VLOOKUP(A7,[3]Sheet1!$A$13:$D$744,4,FALSE)</f>
        <v>#N/A</v>
      </c>
      <c r="Y7" s="242" t="e">
        <f>+VLOOKUP(X7,bd_lista!$A$3:$C$590,3,FALSE)</f>
        <v>#N/A</v>
      </c>
      <c r="Z7" s="246"/>
      <c r="AA7" s="247"/>
    </row>
    <row r="8" spans="1:27" ht="15" hidden="1" customHeight="1">
      <c r="A8" s="32">
        <v>3701</v>
      </c>
      <c r="B8" s="293">
        <f>+A8</f>
        <v>3701</v>
      </c>
      <c r="C8" s="247" t="e">
        <f>+VLOOKUP(A8,bd_lista!$A$3:$C$590,3,FALSE)</f>
        <v>#N/A</v>
      </c>
      <c r="D8" s="247" t="e">
        <f>+C8</f>
        <v>#N/A</v>
      </c>
      <c r="E8" s="242" t="s">
        <v>1308</v>
      </c>
      <c r="F8" s="243">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3">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3">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3">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3">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3">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3">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3">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3">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3">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3">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3">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3">
        <f t="shared" ca="1" si="0"/>
        <v>0</v>
      </c>
      <c r="S8" s="250"/>
      <c r="T8" s="243">
        <f ca="1">+T9</f>
        <v>0</v>
      </c>
      <c r="U8" s="242">
        <f t="shared" si="1"/>
        <v>1</v>
      </c>
      <c r="V8" s="343" t="e">
        <f>+VLOOKUP(A8,bd_lista!$A$3:$E$590,5,FALSE)</f>
        <v>#N/A</v>
      </c>
      <c r="W8" s="260" t="e">
        <f>+V8</f>
        <v>#N/A</v>
      </c>
      <c r="X8" s="242">
        <f>+VLOOKUP(A8,[3]Sheet1!$A$13:$D$744,4,FALSE)</f>
        <v>0</v>
      </c>
      <c r="Y8" s="242" t="e">
        <f>+VLOOKUP(X8,bd_lista!$A$3:$C$590,3,FALSE)</f>
        <v>#N/A</v>
      </c>
      <c r="Z8" s="246">
        <f>+X8</f>
        <v>0</v>
      </c>
      <c r="AA8" s="247" t="e">
        <f>+Y8</f>
        <v>#N/A</v>
      </c>
    </row>
    <row r="9" spans="1:27" ht="15" hidden="1" customHeight="1">
      <c r="A9" s="32">
        <v>3701</v>
      </c>
      <c r="B9" s="292"/>
      <c r="C9" s="343" t="e">
        <f>+VLOOKUP(A9,bd_lista!$A$3:$C$590,3,FALSE)</f>
        <v>#N/A</v>
      </c>
      <c r="D9" s="343"/>
      <c r="E9" s="244" t="s">
        <v>1309</v>
      </c>
      <c r="F9" s="245">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5">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5">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5">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5">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5">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5">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5">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5">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5">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5">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5">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5">
        <f t="shared" ca="1" si="0"/>
        <v>0</v>
      </c>
      <c r="S9" s="262">
        <f ca="1">+R8+R9</f>
        <v>0</v>
      </c>
      <c r="T9" s="245">
        <f ca="1">+S9</f>
        <v>0</v>
      </c>
      <c r="U9" s="244">
        <f t="shared" si="1"/>
        <v>2</v>
      </c>
      <c r="V9" s="343" t="e">
        <f>+VLOOKUP(A9,bd_lista!$A$3:$E$590,5,FALSE)</f>
        <v>#N/A</v>
      </c>
      <c r="W9" s="248"/>
      <c r="X9" s="242">
        <f>+VLOOKUP(A9,[3]Sheet1!$A$13:$D$744,4,FALSE)</f>
        <v>0</v>
      </c>
      <c r="Y9" s="242" t="e">
        <f>+VLOOKUP(X9,bd_lista!$A$3:$C$590,3,FALSE)</f>
        <v>#N/A</v>
      </c>
      <c r="Z9" s="246"/>
      <c r="AA9" s="247"/>
    </row>
    <row r="10" spans="1:27" ht="17.25" hidden="1" customHeight="1">
      <c r="A10" s="252">
        <v>87</v>
      </c>
      <c r="B10" s="291">
        <f>+A10</f>
        <v>87</v>
      </c>
      <c r="C10" s="247" t="e">
        <f>+VLOOKUP(A10,bd_lista!$A$3:$C$590,3,FALSE)</f>
        <v>#N/A</v>
      </c>
      <c r="D10" s="247" t="e">
        <f>+C10</f>
        <v>#N/A</v>
      </c>
      <c r="E10" s="247" t="s">
        <v>1308</v>
      </c>
      <c r="F10" s="243">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3">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3">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3">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3">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3">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3">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3">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3">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3">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3">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3">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3">
        <f t="shared" ca="1" si="0"/>
        <v>0</v>
      </c>
      <c r="S10" s="243"/>
      <c r="T10" s="243">
        <f ca="1">+T11</f>
        <v>0</v>
      </c>
      <c r="U10" s="242">
        <f t="shared" si="1"/>
        <v>1</v>
      </c>
      <c r="V10" s="343" t="e">
        <f>+VLOOKUP(A10,bd_lista!$A$3:$E$590,5,FALSE)</f>
        <v>#N/A</v>
      </c>
      <c r="W10" s="260" t="e">
        <f>+V10</f>
        <v>#N/A</v>
      </c>
      <c r="X10" s="242">
        <v>25</v>
      </c>
      <c r="Y10" s="242" t="str">
        <f>+VLOOKUP(X10,bd_lista!$A$3:$C$590,3,FALSE)</f>
        <v>Ministerio de la Presidencia</v>
      </c>
      <c r="Z10" s="246">
        <f>+X10</f>
        <v>25</v>
      </c>
      <c r="AA10" s="247" t="str">
        <f>+Y10</f>
        <v>Ministerio de la Presidencia</v>
      </c>
    </row>
    <row r="11" spans="1:27" ht="15" hidden="1" customHeight="1">
      <c r="A11" s="32">
        <v>87</v>
      </c>
      <c r="B11" s="292"/>
      <c r="C11" s="343" t="e">
        <f>+VLOOKUP(A11,bd_lista!$A$3:$C$590,3,FALSE)</f>
        <v>#N/A</v>
      </c>
      <c r="D11" s="343"/>
      <c r="E11" s="343" t="s">
        <v>1309</v>
      </c>
      <c r="F11" s="245">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5">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5">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5">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5">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5">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5">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5">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5">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5">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5">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5">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5">
        <f t="shared" ca="1" si="0"/>
        <v>0</v>
      </c>
      <c r="S11" s="245">
        <f ca="1">+R10+R11</f>
        <v>0</v>
      </c>
      <c r="T11" s="245">
        <f ca="1">+S11</f>
        <v>0</v>
      </c>
      <c r="U11" s="244">
        <f t="shared" si="1"/>
        <v>2</v>
      </c>
      <c r="V11" s="343" t="e">
        <f>+VLOOKUP(A11,bd_lista!$A$3:$E$590,5,FALSE)</f>
        <v>#N/A</v>
      </c>
      <c r="W11" s="248"/>
      <c r="X11" s="242">
        <v>25</v>
      </c>
      <c r="Y11" s="242" t="str">
        <f>+VLOOKUP(X11,bd_lista!$A$3:$C$590,3,FALSE)</f>
        <v>Ministerio de la Presidencia</v>
      </c>
      <c r="Z11" s="246"/>
      <c r="AA11" s="247"/>
    </row>
    <row r="12" spans="1:27" ht="12.75" hidden="1" customHeight="1">
      <c r="A12" s="252">
        <v>85</v>
      </c>
      <c r="B12" s="291">
        <f>+A12</f>
        <v>85</v>
      </c>
      <c r="C12" s="247" t="e">
        <f>+VLOOKUP(A12,bd_lista!$A$3:$C$590,3,FALSE)</f>
        <v>#N/A</v>
      </c>
      <c r="D12" s="247" t="e">
        <f>+C12</f>
        <v>#N/A</v>
      </c>
      <c r="E12" s="247" t="s">
        <v>1308</v>
      </c>
      <c r="F12" s="243">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3">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3">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3">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3">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3">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3">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3">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3">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3">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3">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3">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3">
        <f t="shared" ca="1" si="0"/>
        <v>0</v>
      </c>
      <c r="S12" s="243"/>
      <c r="T12" s="243">
        <f ca="1">+T13</f>
        <v>0</v>
      </c>
      <c r="U12" s="242">
        <f t="shared" si="1"/>
        <v>1</v>
      </c>
      <c r="V12" s="343" t="e">
        <f>+VLOOKUP(A12,bd_lista!$A$3:$E$590,5,FALSE)</f>
        <v>#N/A</v>
      </c>
      <c r="W12" s="260" t="e">
        <f>+V12</f>
        <v>#N/A</v>
      </c>
      <c r="X12" s="242">
        <v>78</v>
      </c>
      <c r="Y12" s="242" t="str">
        <f>+VLOOKUP(X12,bd_lista!$A$3:$C$590,3,FALSE)</f>
        <v>Ministerio de Hidrocarburos y Energías</v>
      </c>
      <c r="Z12" s="246">
        <f>+X12</f>
        <v>78</v>
      </c>
      <c r="AA12" s="247" t="str">
        <f>+Y12</f>
        <v>Ministerio de Hidrocarburos y Energías</v>
      </c>
    </row>
    <row r="13" spans="1:27" ht="15" hidden="1" customHeight="1">
      <c r="A13" s="32">
        <v>85</v>
      </c>
      <c r="B13" s="292"/>
      <c r="C13" s="343" t="e">
        <f>+VLOOKUP(A13,bd_lista!$A$3:$C$590,3,FALSE)</f>
        <v>#N/A</v>
      </c>
      <c r="D13" s="343"/>
      <c r="E13" s="343" t="s">
        <v>1309</v>
      </c>
      <c r="F13" s="245">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45">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5">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5">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5">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5">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5">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5">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5">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5">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5">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5">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5">
        <f t="shared" ca="1" si="0"/>
        <v>0</v>
      </c>
      <c r="S13" s="245">
        <f ca="1">+R12+R13</f>
        <v>0</v>
      </c>
      <c r="T13" s="245">
        <f ca="1">+S13</f>
        <v>0</v>
      </c>
      <c r="U13" s="244">
        <f t="shared" si="1"/>
        <v>2</v>
      </c>
      <c r="V13" s="343" t="e">
        <f>+VLOOKUP(A13,bd_lista!$A$3:$E$590,5,FALSE)</f>
        <v>#N/A</v>
      </c>
      <c r="W13" s="248"/>
      <c r="X13" s="242">
        <v>78</v>
      </c>
      <c r="Y13" s="242" t="str">
        <f>+VLOOKUP(X13,bd_lista!$A$3:$C$590,3,FALSE)</f>
        <v>Ministerio de Hidrocarburos y Energías</v>
      </c>
      <c r="Z13" s="246"/>
      <c r="AA13" s="247"/>
    </row>
    <row r="14" spans="1:27" ht="15" hidden="1" customHeight="1">
      <c r="A14" s="252">
        <v>121</v>
      </c>
      <c r="B14" s="291">
        <f>+A14</f>
        <v>121</v>
      </c>
      <c r="C14" s="247" t="e">
        <f>+VLOOKUP(A14,bd_lista!$A$3:$C$590,3,FALSE)</f>
        <v>#N/A</v>
      </c>
      <c r="D14" s="247" t="e">
        <f>+C14</f>
        <v>#N/A</v>
      </c>
      <c r="E14" s="247" t="s">
        <v>1308</v>
      </c>
      <c r="F14" s="243">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3">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3">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3">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3">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3">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3">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3">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3">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3">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3">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3">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3">
        <f t="shared" ca="1" si="0"/>
        <v>0</v>
      </c>
      <c r="S14" s="243"/>
      <c r="T14" s="243">
        <f ca="1">+T15</f>
        <v>0</v>
      </c>
      <c r="U14" s="242">
        <f t="shared" si="1"/>
        <v>1</v>
      </c>
      <c r="V14" s="343" t="e">
        <f>+VLOOKUP(A14,bd_lista!$A$3:$E$590,5,FALSE)</f>
        <v>#N/A</v>
      </c>
      <c r="W14" s="260" t="e">
        <f>+V14</f>
        <v>#N/A</v>
      </c>
      <c r="X14" s="242" t="e">
        <f>+VLOOKUP(A14,[3]Sheet1!$A$13:$D$744,4,FALSE)</f>
        <v>#N/A</v>
      </c>
      <c r="Y14" s="242" t="e">
        <f>+VLOOKUP(X14,bd_lista!$A$3:$C$590,3,FALSE)</f>
        <v>#N/A</v>
      </c>
      <c r="Z14" s="246" t="e">
        <f>+X14</f>
        <v>#N/A</v>
      </c>
      <c r="AA14" s="247" t="e">
        <f>+Y14</f>
        <v>#N/A</v>
      </c>
    </row>
    <row r="15" spans="1:27" ht="15" hidden="1" customHeight="1">
      <c r="A15" s="32">
        <v>121</v>
      </c>
      <c r="B15" s="292"/>
      <c r="C15" s="343" t="e">
        <f>+VLOOKUP(A15,bd_lista!$A$3:$C$590,3,FALSE)</f>
        <v>#N/A</v>
      </c>
      <c r="D15" s="343"/>
      <c r="E15" s="343" t="s">
        <v>1309</v>
      </c>
      <c r="F15" s="245">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45">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5">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5">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5">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5">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5">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5">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5">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5">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5">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5">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5">
        <f t="shared" ca="1" si="0"/>
        <v>0</v>
      </c>
      <c r="S15" s="245">
        <f ca="1">+R14+R15</f>
        <v>0</v>
      </c>
      <c r="T15" s="245">
        <f ca="1">+S15</f>
        <v>0</v>
      </c>
      <c r="U15" s="244">
        <f t="shared" si="1"/>
        <v>2</v>
      </c>
      <c r="V15" s="343" t="e">
        <f>+VLOOKUP(A15,bd_lista!$A$3:$E$590,5,FALSE)</f>
        <v>#N/A</v>
      </c>
      <c r="W15" s="248"/>
      <c r="X15" s="242" t="e">
        <f>+VLOOKUP(A15,[3]Sheet1!$A$13:$D$744,4,FALSE)</f>
        <v>#N/A</v>
      </c>
      <c r="Y15" s="242" t="e">
        <f>+VLOOKUP(X15,bd_lista!$A$3:$C$590,3,FALSE)</f>
        <v>#N/A</v>
      </c>
      <c r="Z15" s="246"/>
      <c r="AA15" s="247"/>
    </row>
    <row r="16" spans="1:27" ht="15" hidden="1" customHeight="1">
      <c r="A16" s="252">
        <v>149</v>
      </c>
      <c r="B16" s="291">
        <f>+A16</f>
        <v>149</v>
      </c>
      <c r="C16" s="247" t="e">
        <f>+VLOOKUP(A16,bd_lista!$A$3:$C$590,3,FALSE)</f>
        <v>#N/A</v>
      </c>
      <c r="D16" s="247" t="e">
        <f>+C16</f>
        <v>#N/A</v>
      </c>
      <c r="E16" s="247" t="s">
        <v>1308</v>
      </c>
      <c r="F16" s="243">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3">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3">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3">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3">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3">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3">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3">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3">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3">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3">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3">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3">
        <f t="shared" ca="1" si="0"/>
        <v>0</v>
      </c>
      <c r="S16" s="243"/>
      <c r="T16" s="243">
        <f ca="1">+T17</f>
        <v>0</v>
      </c>
      <c r="U16" s="242">
        <f t="shared" si="1"/>
        <v>1</v>
      </c>
      <c r="V16" s="343" t="e">
        <f>+VLOOKUP(A16,bd_lista!$A$3:$E$590,5,FALSE)</f>
        <v>#N/A</v>
      </c>
      <c r="W16" s="260" t="e">
        <f>+V16</f>
        <v>#N/A</v>
      </c>
      <c r="X16" s="242" t="e">
        <f>+VLOOKUP(A16,[3]Sheet1!$A$13:$D$744,4,FALSE)</f>
        <v>#N/A</v>
      </c>
      <c r="Y16" s="242" t="e">
        <f>+VLOOKUP(X16,bd_lista!$A$3:$C$590,3,FALSE)</f>
        <v>#N/A</v>
      </c>
      <c r="Z16" s="246" t="e">
        <f>+X16</f>
        <v>#N/A</v>
      </c>
      <c r="AA16" s="247" t="e">
        <f>+Y16</f>
        <v>#N/A</v>
      </c>
    </row>
    <row r="17" spans="1:27" ht="15" hidden="1" customHeight="1">
      <c r="A17" s="32">
        <v>149</v>
      </c>
      <c r="B17" s="292"/>
      <c r="C17" s="343" t="e">
        <f>+VLOOKUP(A17,bd_lista!$A$3:$C$590,3,FALSE)</f>
        <v>#N/A</v>
      </c>
      <c r="D17" s="343"/>
      <c r="E17" s="343" t="s">
        <v>1309</v>
      </c>
      <c r="F17" s="245">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5">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5">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5">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5">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5">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5">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5">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5">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5">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5">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5">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5">
        <f t="shared" ca="1" si="0"/>
        <v>0</v>
      </c>
      <c r="S17" s="245">
        <f ca="1">+R16+R17</f>
        <v>0</v>
      </c>
      <c r="T17" s="245">
        <f ca="1">+S17</f>
        <v>0</v>
      </c>
      <c r="U17" s="244">
        <f t="shared" si="1"/>
        <v>2</v>
      </c>
      <c r="V17" s="343" t="e">
        <f>+VLOOKUP(A17,bd_lista!$A$3:$E$590,5,FALSE)</f>
        <v>#N/A</v>
      </c>
      <c r="W17" s="248"/>
      <c r="X17" s="242" t="e">
        <f>+VLOOKUP(A17,[3]Sheet1!$A$13:$D$744,4,FALSE)</f>
        <v>#N/A</v>
      </c>
      <c r="Y17" s="242" t="e">
        <f>+VLOOKUP(X17,bd_lista!$A$3:$C$590,3,FALSE)</f>
        <v>#N/A</v>
      </c>
      <c r="Z17" s="246"/>
      <c r="AA17" s="247"/>
    </row>
    <row r="18" spans="1:27" ht="15" hidden="1" customHeight="1">
      <c r="A18" s="252">
        <v>384</v>
      </c>
      <c r="B18" s="291">
        <f>+A18</f>
        <v>384</v>
      </c>
      <c r="C18" s="247" t="e">
        <f>+VLOOKUP(A18,bd_lista!$A$3:$C$590,3,FALSE)</f>
        <v>#N/A</v>
      </c>
      <c r="D18" s="247" t="e">
        <f>+C18</f>
        <v>#N/A</v>
      </c>
      <c r="E18" s="247" t="s">
        <v>1308</v>
      </c>
      <c r="F18" s="243">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3">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3">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3">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3">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3">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3">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3">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3">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3">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3">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3">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3">
        <f t="shared" ca="1" si="0"/>
        <v>0</v>
      </c>
      <c r="S18" s="250"/>
      <c r="T18" s="243">
        <f ca="1">+T19</f>
        <v>0</v>
      </c>
      <c r="U18" s="242">
        <f t="shared" si="1"/>
        <v>1</v>
      </c>
      <c r="V18" s="343" t="e">
        <f>+VLOOKUP(A18,bd_lista!$A$3:$E$590,5,FALSE)</f>
        <v>#N/A</v>
      </c>
      <c r="W18" s="260" t="e">
        <f>+V18</f>
        <v>#N/A</v>
      </c>
      <c r="X18" s="242">
        <f>+VLOOKUP(A18,[3]Sheet1!$A$13:$D$744,4,FALSE)</f>
        <v>30</v>
      </c>
      <c r="Y18" s="242" t="str">
        <f>+VLOOKUP(X18,bd_lista!$A$3:$C$590,3,FALSE)</f>
        <v>Ministerio de Justicia y Transparencia Institucional</v>
      </c>
      <c r="Z18" s="246">
        <f>+X18</f>
        <v>30</v>
      </c>
      <c r="AA18" s="247" t="str">
        <f>+Y18</f>
        <v>Ministerio de Justicia y Transparencia Institucional</v>
      </c>
    </row>
    <row r="19" spans="1:27" ht="15" hidden="1" customHeight="1">
      <c r="A19" s="32">
        <v>384</v>
      </c>
      <c r="B19" s="292"/>
      <c r="C19" s="343" t="e">
        <f>+VLOOKUP(A19,bd_lista!$A$3:$C$590,3,FALSE)</f>
        <v>#N/A</v>
      </c>
      <c r="D19" s="343"/>
      <c r="E19" s="343" t="s">
        <v>1309</v>
      </c>
      <c r="F19" s="245">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45">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5">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5">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5">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5">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5">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5">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5">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5">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5">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5">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5">
        <f t="shared" ca="1" si="0"/>
        <v>0</v>
      </c>
      <c r="S19" s="262">
        <f ca="1">+R18+R19</f>
        <v>0</v>
      </c>
      <c r="T19" s="245">
        <f ca="1">+S19</f>
        <v>0</v>
      </c>
      <c r="U19" s="244">
        <f t="shared" si="1"/>
        <v>2</v>
      </c>
      <c r="V19" s="343" t="e">
        <f>+VLOOKUP(A19,bd_lista!$A$3:$E$590,5,FALSE)</f>
        <v>#N/A</v>
      </c>
      <c r="W19" s="248"/>
      <c r="X19" s="242">
        <f>+VLOOKUP(A19,[3]Sheet1!$A$13:$D$744,4,FALSE)</f>
        <v>30</v>
      </c>
      <c r="Y19" s="242" t="str">
        <f>+VLOOKUP(X19,bd_lista!$A$3:$C$590,3,FALSE)</f>
        <v>Ministerio de Justicia y Transparencia Institucional</v>
      </c>
      <c r="Z19" s="246"/>
      <c r="AA19" s="247"/>
    </row>
    <row r="20" spans="1:27" ht="15" hidden="1" customHeight="1">
      <c r="A20" s="252">
        <v>48</v>
      </c>
      <c r="B20" s="291">
        <f>+A20</f>
        <v>48</v>
      </c>
      <c r="C20" s="247" t="e">
        <f>+VLOOKUP(A20,bd_lista!$A$3:$C$590,3,FALSE)</f>
        <v>#N/A</v>
      </c>
      <c r="D20" s="247" t="e">
        <f>+C20</f>
        <v>#N/A</v>
      </c>
      <c r="E20" s="247" t="s">
        <v>1308</v>
      </c>
      <c r="F20" s="243">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3">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3">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3">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3">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3">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3">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3">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3">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3">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3">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3">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3">
        <f t="shared" ca="1" si="0"/>
        <v>0</v>
      </c>
      <c r="S20" s="243"/>
      <c r="T20" s="243">
        <f ca="1">+T21</f>
        <v>0</v>
      </c>
      <c r="U20" s="242">
        <f t="shared" si="1"/>
        <v>1</v>
      </c>
      <c r="V20" s="343" t="e">
        <f>+VLOOKUP(A20,bd_lista!$A$3:$E$590,5,FALSE)</f>
        <v>#N/A</v>
      </c>
      <c r="W20" s="260" t="e">
        <f>+V20</f>
        <v>#N/A</v>
      </c>
      <c r="X20" s="242">
        <f>+A20</f>
        <v>48</v>
      </c>
      <c r="Y20" s="242" t="e">
        <f>+VLOOKUP(X20,bd_lista!$A$3:$C$590,3,FALSE)</f>
        <v>#N/A</v>
      </c>
      <c r="Z20" s="246">
        <f>+X20</f>
        <v>48</v>
      </c>
      <c r="AA20" s="247" t="e">
        <f>+Y20</f>
        <v>#N/A</v>
      </c>
    </row>
    <row r="21" spans="1:27" ht="15" hidden="1" customHeight="1">
      <c r="A21" s="32">
        <v>48</v>
      </c>
      <c r="B21" s="292"/>
      <c r="C21" s="343" t="e">
        <f>+VLOOKUP(A21,bd_lista!$A$3:$C$590,3,FALSE)</f>
        <v>#N/A</v>
      </c>
      <c r="D21" s="343"/>
      <c r="E21" s="343" t="s">
        <v>1309</v>
      </c>
      <c r="F21" s="245">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5">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5">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5">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5">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5">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5">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5">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5">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5">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5">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5">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5">
        <f t="shared" ca="1" si="0"/>
        <v>0</v>
      </c>
      <c r="S21" s="245">
        <f ca="1">+R20+R21</f>
        <v>0</v>
      </c>
      <c r="T21" s="245">
        <f ca="1">+S21</f>
        <v>0</v>
      </c>
      <c r="U21" s="244">
        <f t="shared" si="1"/>
        <v>2</v>
      </c>
      <c r="V21" s="343" t="e">
        <f>+VLOOKUP(A21,bd_lista!$A$3:$E$590,5,FALSE)</f>
        <v>#N/A</v>
      </c>
      <c r="W21" s="248"/>
      <c r="X21" s="242">
        <f>+A21</f>
        <v>48</v>
      </c>
      <c r="Y21" s="242" t="e">
        <f>+VLOOKUP(X21,bd_lista!$A$3:$C$590,3,FALSE)</f>
        <v>#N/A</v>
      </c>
      <c r="Z21" s="246"/>
      <c r="AA21" s="247"/>
    </row>
    <row r="22" spans="1:27" ht="15" hidden="1" customHeight="1">
      <c r="A22" s="252">
        <v>0</v>
      </c>
      <c r="B22" s="291">
        <f>+A22</f>
        <v>0</v>
      </c>
      <c r="C22" s="247" t="e">
        <f>+VLOOKUP(A22,bd_lista!$A$3:$C$590,3,FALSE)</f>
        <v>#N/A</v>
      </c>
      <c r="D22" s="247" t="e">
        <f>+C22</f>
        <v>#N/A</v>
      </c>
      <c r="E22" s="242" t="s">
        <v>1308</v>
      </c>
      <c r="F22" s="243">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3">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3">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3">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3">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3">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3">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3">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3">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3">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3">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3">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3">
        <f t="shared" ca="1" si="0"/>
        <v>0</v>
      </c>
      <c r="S22" s="243"/>
      <c r="T22" s="243">
        <f ca="1">+T23</f>
        <v>0</v>
      </c>
      <c r="U22" s="242">
        <f t="shared" si="1"/>
        <v>1</v>
      </c>
      <c r="V22" s="343" t="e">
        <f>+VLOOKUP(A22,bd_lista!A3:E590,5,FALSE)</f>
        <v>#N/A</v>
      </c>
      <c r="W22" s="260" t="e">
        <f>+V22</f>
        <v>#N/A</v>
      </c>
      <c r="X22" s="242" t="e">
        <f>+VLOOKUP(A22,[3]Sheet1!$A$13:$D$744,4,FALSE)</f>
        <v>#N/A</v>
      </c>
      <c r="Y22" s="242" t="e">
        <f>+VLOOKUP(X22,bd_lista!$A$3:$C$590,3,FALSE)</f>
        <v>#N/A</v>
      </c>
      <c r="Z22" s="246" t="e">
        <f>+X22</f>
        <v>#N/A</v>
      </c>
      <c r="AA22" s="247" t="e">
        <f>+Y22</f>
        <v>#N/A</v>
      </c>
    </row>
    <row r="23" spans="1:27" ht="15" hidden="1" customHeight="1">
      <c r="A23" s="32">
        <v>0</v>
      </c>
      <c r="B23" s="292"/>
      <c r="C23" s="343" t="e">
        <f>+VLOOKUP(A23,bd_lista!$A$3:$C$590,3,FALSE)</f>
        <v>#N/A</v>
      </c>
      <c r="D23" s="343"/>
      <c r="E23" s="244" t="s">
        <v>1309</v>
      </c>
      <c r="F23" s="245">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45">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5">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5">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5">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5">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5">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5">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5">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5">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5">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5">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5">
        <f t="shared" ca="1" si="0"/>
        <v>0</v>
      </c>
      <c r="S23" s="245">
        <f ca="1">+R22+R23</f>
        <v>0</v>
      </c>
      <c r="T23" s="245">
        <f ca="1">+S23</f>
        <v>0</v>
      </c>
      <c r="U23" s="244">
        <f t="shared" si="1"/>
        <v>2</v>
      </c>
      <c r="V23" s="343" t="e">
        <f>+VLOOKUP(A23,bd_lista!$A$3:$E$590,5,FALSE)</f>
        <v>#N/A</v>
      </c>
      <c r="W23" s="248"/>
      <c r="X23" s="242" t="e">
        <f>+VLOOKUP(A23,[3]Sheet1!$A$13:$D$744,4,FALSE)</f>
        <v>#N/A</v>
      </c>
      <c r="Y23" s="242" t="e">
        <f>+VLOOKUP(X23,bd_lista!$A$3:$C$590,3,FALSE)</f>
        <v>#N/A</v>
      </c>
      <c r="Z23" s="246"/>
      <c r="AA23" s="247"/>
    </row>
    <row r="24" spans="1:27" ht="15" hidden="1" customHeight="1">
      <c r="A24" s="252">
        <v>999</v>
      </c>
      <c r="B24" s="291">
        <f>+A24</f>
        <v>999</v>
      </c>
      <c r="C24" s="247" t="e">
        <f>+VLOOKUP(A24,bd_lista!$A$3:$C$590,3,FALSE)</f>
        <v>#N/A</v>
      </c>
      <c r="D24" s="247" t="e">
        <f>+C24</f>
        <v>#N/A</v>
      </c>
      <c r="E24" s="242" t="s">
        <v>1308</v>
      </c>
      <c r="F24" s="243">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3">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3">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3">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3">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3">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3">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3">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3">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3">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3">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3">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3">
        <f t="shared" ca="1" si="0"/>
        <v>0</v>
      </c>
      <c r="S24" s="250"/>
      <c r="T24" s="243">
        <f ca="1">+T25</f>
        <v>0</v>
      </c>
      <c r="U24" s="242">
        <f t="shared" si="1"/>
        <v>1</v>
      </c>
      <c r="V24" s="343" t="e">
        <f>+VLOOKUP(A24,bd_lista!$A$3:$E$590,5,FALSE)</f>
        <v>#N/A</v>
      </c>
      <c r="W24" s="260" t="e">
        <f>+V24</f>
        <v>#N/A</v>
      </c>
      <c r="X24" s="242">
        <f>+VLOOKUP(A24,[3]Sheet1!$A$13:$D$744,4,FALSE)</f>
        <v>0</v>
      </c>
      <c r="Y24" s="242" t="e">
        <f>+VLOOKUP(X24,bd_lista!$A$3:$C$590,3,FALSE)</f>
        <v>#N/A</v>
      </c>
      <c r="Z24" s="246">
        <f>+X24</f>
        <v>0</v>
      </c>
      <c r="AA24" s="247" t="e">
        <f>+Y24</f>
        <v>#N/A</v>
      </c>
    </row>
    <row r="25" spans="1:27" ht="15" hidden="1" customHeight="1">
      <c r="A25" s="32">
        <v>999</v>
      </c>
      <c r="B25" s="292"/>
      <c r="C25" s="343" t="e">
        <f>+VLOOKUP(A25,bd_lista!$A$3:$C$590,3,FALSE)</f>
        <v>#N/A</v>
      </c>
      <c r="D25" s="343"/>
      <c r="E25" s="244" t="s">
        <v>1309</v>
      </c>
      <c r="F25" s="245">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5">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5">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5">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5">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5">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5">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5">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5">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5">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5">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5">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5">
        <f t="shared" ca="1" si="0"/>
        <v>0</v>
      </c>
      <c r="S25" s="262">
        <f ca="1">+R24+R25</f>
        <v>0</v>
      </c>
      <c r="T25" s="245">
        <f ca="1">+S25</f>
        <v>0</v>
      </c>
      <c r="U25" s="244">
        <f t="shared" si="1"/>
        <v>2</v>
      </c>
      <c r="V25" s="343" t="e">
        <f>+VLOOKUP(A25,bd_lista!$A$3:$E$590,5,FALSE)</f>
        <v>#N/A</v>
      </c>
      <c r="W25" s="248"/>
      <c r="X25" s="242">
        <f>+VLOOKUP(A25,[3]Sheet1!$A$13:$D$744,4,FALSE)</f>
        <v>0</v>
      </c>
      <c r="Y25" s="242" t="e">
        <f>+VLOOKUP(X25,bd_lista!$A$3:$C$590,3,FALSE)</f>
        <v>#N/A</v>
      </c>
      <c r="Z25" s="246"/>
      <c r="AA25" s="247"/>
    </row>
    <row r="26" spans="1:27" ht="15" hidden="1" customHeight="1">
      <c r="A26" s="252">
        <v>148</v>
      </c>
      <c r="B26" s="291">
        <f>+A26</f>
        <v>148</v>
      </c>
      <c r="C26" s="247" t="str">
        <f>+VLOOKUP(A26,bd_lista!$A$3:$C$590,3,FALSE)</f>
        <v>Universidad Amazónica de Pando</v>
      </c>
      <c r="D26" s="247" t="str">
        <f>+C26</f>
        <v>Universidad Amazónica de Pando</v>
      </c>
      <c r="E26" s="247" t="s">
        <v>1308</v>
      </c>
      <c r="F26" s="243">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3">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3">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3">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3">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3">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3">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3">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3">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3">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3">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3">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3">
        <f t="shared" ca="1" si="0"/>
        <v>0</v>
      </c>
      <c r="S26" s="243"/>
      <c r="T26" s="243">
        <f ca="1">+T27</f>
        <v>0</v>
      </c>
      <c r="U26" s="242">
        <f t="shared" si="1"/>
        <v>1</v>
      </c>
      <c r="V26" s="343" t="str">
        <f>+VLOOKUP(A26,bd_lista!$A$3:$E$590,5,FALSE)</f>
        <v>Universidades Públicas</v>
      </c>
      <c r="W26" s="260" t="str">
        <f>+V26</f>
        <v>Universidades Públicas</v>
      </c>
      <c r="X26" s="242">
        <f>+VLOOKUP(A26,[3]Sheet1!$A$13:$D$744,4,FALSE)</f>
        <v>0</v>
      </c>
      <c r="Y26" s="242" t="e">
        <f>+VLOOKUP(X26,bd_lista!$A$3:$C$590,3,FALSE)</f>
        <v>#N/A</v>
      </c>
      <c r="Z26" s="246">
        <f>+X26</f>
        <v>0</v>
      </c>
      <c r="AA26" s="247" t="e">
        <f>+Y26</f>
        <v>#N/A</v>
      </c>
    </row>
    <row r="27" spans="1:27" ht="15" hidden="1" customHeight="1">
      <c r="A27" s="32">
        <v>148</v>
      </c>
      <c r="B27" s="292"/>
      <c r="C27" s="343" t="str">
        <f>+VLOOKUP(A27,bd_lista!$A$3:$C$590,3,FALSE)</f>
        <v>Universidad Amazónica de Pando</v>
      </c>
      <c r="D27" s="343"/>
      <c r="E27" s="343" t="s">
        <v>1309</v>
      </c>
      <c r="F27" s="245">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45">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5">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5">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5">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5">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5">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5">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5">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5">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5">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5">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5">
        <f t="shared" ca="1" si="0"/>
        <v>0</v>
      </c>
      <c r="S27" s="245">
        <f ca="1">+R26+R27</f>
        <v>0</v>
      </c>
      <c r="T27" s="245">
        <f ca="1">+S27</f>
        <v>0</v>
      </c>
      <c r="U27" s="244">
        <f t="shared" si="1"/>
        <v>2</v>
      </c>
      <c r="V27" s="343" t="str">
        <f>+VLOOKUP(A27,bd_lista!$A$3:$E$590,5,FALSE)</f>
        <v>Universidades Públicas</v>
      </c>
      <c r="W27" s="248"/>
      <c r="X27" s="242">
        <f>+VLOOKUP(A27,[3]Sheet1!$A$13:$D$744,4,FALSE)</f>
        <v>0</v>
      </c>
      <c r="Y27" s="242" t="e">
        <f>+VLOOKUP(X27,bd_lista!$A$3:$C$590,3,FALSE)</f>
        <v>#N/A</v>
      </c>
      <c r="Z27" s="246"/>
      <c r="AA27" s="247"/>
    </row>
    <row r="28" spans="1:27" ht="15" hidden="1" customHeight="1">
      <c r="A28" s="252">
        <v>802</v>
      </c>
      <c r="B28" s="291">
        <f>+A28</f>
        <v>802</v>
      </c>
      <c r="C28" s="247" t="str">
        <f>+VLOOKUP(A28,bd_lista!$A$3:$C$590,3,FALSE)</f>
        <v>Empresa Local de Agua Potable y Alcantarillado Sucre</v>
      </c>
      <c r="D28" s="247" t="str">
        <f>+C28</f>
        <v>Empresa Local de Agua Potable y Alcantarillado Sucre</v>
      </c>
      <c r="E28" s="242" t="s">
        <v>1308</v>
      </c>
      <c r="F28" s="243">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3">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3">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3">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3">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3">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3">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3">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3">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3">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3">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3">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3">
        <f t="shared" ref="R28:R29" ca="1" si="2">+SUM(F28:Q28)</f>
        <v>0</v>
      </c>
      <c r="S28" s="250"/>
      <c r="T28" s="243">
        <f ca="1">+T29</f>
        <v>87555.48</v>
      </c>
      <c r="U28" s="242">
        <f t="shared" ref="U28:U29" si="3">+IF(E28="Débitos",1,2)</f>
        <v>1</v>
      </c>
      <c r="V28" s="343" t="str">
        <f>+VLOOKUP(A28,bd_lista!$A$3:$E$590,5,FALSE)</f>
        <v>Empresas Municipales</v>
      </c>
      <c r="W28" s="260" t="str">
        <f>+V28</f>
        <v>Empresas Municipales</v>
      </c>
      <c r="X28" s="242">
        <f>+VLOOKUP(A28,[3]Sheet1!$A$13:$D$744,4,FALSE)</f>
        <v>0</v>
      </c>
      <c r="Y28" s="242" t="e">
        <f>+VLOOKUP(X28,bd_lista!$A$3:$C$590,3,FALSE)</f>
        <v>#N/A</v>
      </c>
      <c r="Z28" s="246">
        <f>+X28</f>
        <v>0</v>
      </c>
      <c r="AA28" s="246" t="e">
        <f>+Y28</f>
        <v>#N/A</v>
      </c>
    </row>
    <row r="29" spans="1:27" ht="15" hidden="1" customHeight="1">
      <c r="A29" s="32">
        <v>802</v>
      </c>
      <c r="B29" s="292"/>
      <c r="C29" s="343" t="str">
        <f>+VLOOKUP(A29,bd_lista!$A$3:$C$590,3,FALSE)</f>
        <v>Empresa Local de Agua Potable y Alcantarillado Sucre</v>
      </c>
      <c r="D29" s="343"/>
      <c r="E29" s="244" t="s">
        <v>1309</v>
      </c>
      <c r="F29" s="245">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45">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87555.48</v>
      </c>
      <c r="H29" s="245">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0</v>
      </c>
      <c r="I29" s="245">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5">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5">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5">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5">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5">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5">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5">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5">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5">
        <f t="shared" ca="1" si="2"/>
        <v>87555.48</v>
      </c>
      <c r="S29" s="262">
        <f ca="1">+R28+R29</f>
        <v>87555.48</v>
      </c>
      <c r="T29" s="245">
        <f ca="1">+S29</f>
        <v>87555.48</v>
      </c>
      <c r="U29" s="244">
        <f t="shared" si="3"/>
        <v>2</v>
      </c>
      <c r="V29" s="343" t="str">
        <f>+VLOOKUP(A29,bd_lista!$A$3:$E$590,5,FALSE)</f>
        <v>Empresas Municipales</v>
      </c>
      <c r="W29" s="248"/>
      <c r="X29" s="242">
        <f>+VLOOKUP(A29,[3]Sheet1!$A$13:$D$744,4,FALSE)</f>
        <v>0</v>
      </c>
      <c r="Y29" s="242" t="e">
        <f>+VLOOKUP(X29,bd_lista!$A$3:$C$590,3,FALSE)</f>
        <v>#N/A</v>
      </c>
      <c r="Z29" s="246"/>
      <c r="AA29" s="246"/>
    </row>
    <row r="30" spans="1:27" ht="15" customHeight="1">
      <c r="A30" s="252">
        <v>6</v>
      </c>
      <c r="B30" s="390">
        <f>+A30</f>
        <v>6</v>
      </c>
      <c r="C30" s="247" t="str">
        <f>+VLOOKUP(A30,bd_lista!$A$3:$C$590,3,FALSE)</f>
        <v>Vicepresidencia del Estado Plurinacional</v>
      </c>
      <c r="D30" s="392" t="str">
        <f>+C30</f>
        <v>Vicepresidencia del Estado Plurinacional</v>
      </c>
      <c r="E30" s="247" t="s">
        <v>1308</v>
      </c>
      <c r="F30" s="243">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3">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3">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3">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3">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3">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3">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3">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3">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3">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3">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3">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3">
        <f t="shared" ref="R30:R93" ca="1" si="4">+SUM(F30:Q30)</f>
        <v>0</v>
      </c>
      <c r="S30" s="243"/>
      <c r="T30" s="243">
        <f ca="1">+T31</f>
        <v>0</v>
      </c>
      <c r="U30" s="242">
        <f t="shared" ref="U30:U93" si="5">+IF(E30="Débitos",1,2)</f>
        <v>1</v>
      </c>
      <c r="V30" s="343" t="str">
        <f>+VLOOKUP(A30,bd_lista!$A$3:$E$590,5,FALSE)</f>
        <v>Órgano Ejecutivo</v>
      </c>
      <c r="W30" s="394" t="str">
        <f>+V30</f>
        <v>Órgano Ejecutivo</v>
      </c>
      <c r="X30" s="242">
        <f>+A30</f>
        <v>6</v>
      </c>
      <c r="Y30" s="242" t="str">
        <f>+VLOOKUP(X30,bd_lista!$A$3:$C$590,3,FALSE)</f>
        <v>Vicepresidencia del Estado Plurinacional</v>
      </c>
      <c r="Z30" s="246">
        <f>+X30</f>
        <v>6</v>
      </c>
      <c r="AA30" s="246" t="str">
        <f>+Y30</f>
        <v>Vicepresidencia del Estado Plurinacional</v>
      </c>
    </row>
    <row r="31" spans="1:27" ht="15" customHeight="1">
      <c r="A31" s="32">
        <v>6</v>
      </c>
      <c r="B31" s="391"/>
      <c r="C31" s="343" t="str">
        <f>+VLOOKUP(A31,bd_lista!$A$3:$C$590,3,FALSE)</f>
        <v>Vicepresidencia del Estado Plurinacional</v>
      </c>
      <c r="D31" s="393"/>
      <c r="E31" s="343" t="s">
        <v>1309</v>
      </c>
      <c r="F31" s="245">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5">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5">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5">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5">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5">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5">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5">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5">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5">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5">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5">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5">
        <f t="shared" ca="1" si="4"/>
        <v>0</v>
      </c>
      <c r="S31" s="245">
        <f ca="1">+R30+R31</f>
        <v>0</v>
      </c>
      <c r="T31" s="245">
        <f ca="1">+S31</f>
        <v>0</v>
      </c>
      <c r="U31" s="244">
        <f t="shared" si="5"/>
        <v>2</v>
      </c>
      <c r="V31" s="343" t="str">
        <f>+VLOOKUP(A31,bd_lista!$A$3:$E$590,5,FALSE)</f>
        <v>Órgano Ejecutivo</v>
      </c>
      <c r="W31" s="395"/>
      <c r="X31" s="242">
        <f>+A31</f>
        <v>6</v>
      </c>
      <c r="Y31" s="242" t="str">
        <f>+VLOOKUP(X31,bd_lista!$A$3:$C$590,3,FALSE)</f>
        <v>Vicepresidencia del Estado Plurinacional</v>
      </c>
      <c r="Z31" s="246"/>
      <c r="AA31" s="246"/>
    </row>
    <row r="32" spans="1:27" ht="15" customHeight="1">
      <c r="A32" s="252">
        <v>10</v>
      </c>
      <c r="B32" s="390">
        <f>+A32</f>
        <v>10</v>
      </c>
      <c r="C32" s="247" t="str">
        <f>+VLOOKUP(A32,bd_lista!$A$3:$C$590,3,FALSE)</f>
        <v>Ministerio de Relaciones Exteriores</v>
      </c>
      <c r="D32" s="392" t="str">
        <f>+C32</f>
        <v>Ministerio de Relaciones Exteriores</v>
      </c>
      <c r="E32" s="247" t="s">
        <v>1308</v>
      </c>
      <c r="F32" s="243">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3">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3">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417.6</v>
      </c>
      <c r="I32" s="243">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1900.06</v>
      </c>
      <c r="J32" s="243">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3">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3">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3">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3">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3">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3">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3">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3">
        <f t="shared" ca="1" si="4"/>
        <v>2317.66</v>
      </c>
      <c r="S32" s="243"/>
      <c r="T32" s="243">
        <f ca="1">+T33</f>
        <v>3333767.23</v>
      </c>
      <c r="U32" s="242">
        <f t="shared" si="5"/>
        <v>1</v>
      </c>
      <c r="V32" s="343" t="str">
        <f>+VLOOKUP(A32,bd_lista!$A$3:$E$590,5,FALSE)</f>
        <v>Órgano Ejecutivo</v>
      </c>
      <c r="W32" s="394" t="str">
        <f>+V32</f>
        <v>Órgano Ejecutivo</v>
      </c>
      <c r="X32" s="242">
        <f>+A32</f>
        <v>10</v>
      </c>
      <c r="Y32" s="242" t="str">
        <f>+VLOOKUP(X32,bd_lista!$A$3:$C$590,3,FALSE)</f>
        <v>Ministerio de Relaciones Exteriores</v>
      </c>
      <c r="Z32" s="246">
        <f>+X32</f>
        <v>10</v>
      </c>
      <c r="AA32" s="246" t="str">
        <f>+Y32</f>
        <v>Ministerio de Relaciones Exteriores</v>
      </c>
    </row>
    <row r="33" spans="1:27" ht="15" customHeight="1">
      <c r="A33" s="32">
        <v>10</v>
      </c>
      <c r="B33" s="391"/>
      <c r="C33" s="343" t="str">
        <f>+VLOOKUP(A33,bd_lista!$A$3:$C$590,3,FALSE)</f>
        <v>Ministerio de Relaciones Exteriores</v>
      </c>
      <c r="D33" s="393"/>
      <c r="E33" s="343" t="s">
        <v>1309</v>
      </c>
      <c r="F33" s="245">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5">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5">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28477.75</v>
      </c>
      <c r="I33" s="245">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3302971.82</v>
      </c>
      <c r="J33" s="245">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5">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5">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5">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5">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5">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5">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5">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5">
        <f t="shared" ca="1" si="4"/>
        <v>3331449.57</v>
      </c>
      <c r="S33" s="245">
        <f ca="1">+R32+R33</f>
        <v>3333767.23</v>
      </c>
      <c r="T33" s="245">
        <f ca="1">+S33</f>
        <v>3333767.23</v>
      </c>
      <c r="U33" s="244">
        <f t="shared" si="5"/>
        <v>2</v>
      </c>
      <c r="V33" s="343" t="str">
        <f>+VLOOKUP(A33,bd_lista!$A$3:$E$590,5,FALSE)</f>
        <v>Órgano Ejecutivo</v>
      </c>
      <c r="W33" s="395"/>
      <c r="X33" s="242">
        <f>+A33</f>
        <v>10</v>
      </c>
      <c r="Y33" s="242" t="str">
        <f>+VLOOKUP(X33,bd_lista!$A$3:$C$590,3,FALSE)</f>
        <v>Ministerio de Relaciones Exteriores</v>
      </c>
      <c r="Z33" s="246"/>
      <c r="AA33" s="246"/>
    </row>
    <row r="34" spans="1:27" ht="15" hidden="1" customHeight="1">
      <c r="A34" s="252">
        <v>144</v>
      </c>
      <c r="B34" s="291">
        <f>+A34</f>
        <v>144</v>
      </c>
      <c r="C34" s="247" t="str">
        <f>+VLOOKUP(A34,bd_lista!$A$3:$C$590,3,FALSE)</f>
        <v>Universidad Nacional Siglo XX</v>
      </c>
      <c r="D34" s="247" t="str">
        <f>+C34</f>
        <v>Universidad Nacional Siglo XX</v>
      </c>
      <c r="E34" s="247" t="s">
        <v>1308</v>
      </c>
      <c r="F34" s="243">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3">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3">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3">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3">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3">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3">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3">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3">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3">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3">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3">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3">
        <f t="shared" ca="1" si="4"/>
        <v>0</v>
      </c>
      <c r="S34" s="243"/>
      <c r="T34" s="243">
        <f ca="1">+T35</f>
        <v>0</v>
      </c>
      <c r="U34" s="242">
        <f t="shared" si="5"/>
        <v>1</v>
      </c>
      <c r="V34" s="343" t="str">
        <f>+VLOOKUP(A34,bd_lista!$A$3:$E$590,5,FALSE)</f>
        <v>Universidades Públicas</v>
      </c>
      <c r="W34" s="260" t="str">
        <f>+V34</f>
        <v>Universidades Públicas</v>
      </c>
      <c r="X34" s="242">
        <f>+VLOOKUP(A34,[3]Sheet1!$A$13:$D$744,4,FALSE)</f>
        <v>0</v>
      </c>
      <c r="Y34" s="242" t="e">
        <f>+VLOOKUP(X34,bd_lista!$A$3:$C$590,3,FALSE)</f>
        <v>#N/A</v>
      </c>
      <c r="Z34" s="246">
        <f>+X34</f>
        <v>0</v>
      </c>
      <c r="AA34" s="247" t="e">
        <f>+Y34</f>
        <v>#N/A</v>
      </c>
    </row>
    <row r="35" spans="1:27" ht="15" hidden="1" customHeight="1">
      <c r="A35" s="32">
        <v>144</v>
      </c>
      <c r="B35" s="292"/>
      <c r="C35" s="343" t="str">
        <f>+VLOOKUP(A35,bd_lista!$A$3:$C$590,3,FALSE)</f>
        <v>Universidad Nacional Siglo XX</v>
      </c>
      <c r="D35" s="343"/>
      <c r="E35" s="343" t="s">
        <v>1309</v>
      </c>
      <c r="F35" s="245">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5">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5">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5">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5">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5">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5">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5">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5">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5">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5">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5">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5">
        <f t="shared" ca="1" si="4"/>
        <v>0</v>
      </c>
      <c r="S35" s="245">
        <f ca="1">+R34+R35</f>
        <v>0</v>
      </c>
      <c r="T35" s="245">
        <f ca="1">+S35</f>
        <v>0</v>
      </c>
      <c r="U35" s="244">
        <f t="shared" si="5"/>
        <v>2</v>
      </c>
      <c r="V35" s="343" t="str">
        <f>+VLOOKUP(A35,bd_lista!$A$3:$E$590,5,FALSE)</f>
        <v>Universidades Públicas</v>
      </c>
      <c r="W35" s="248"/>
      <c r="X35" s="242">
        <f>+VLOOKUP(A35,[3]Sheet1!$A$13:$D$744,4,FALSE)</f>
        <v>0</v>
      </c>
      <c r="Y35" s="242" t="e">
        <f>+VLOOKUP(X35,bd_lista!$A$3:$C$590,3,FALSE)</f>
        <v>#N/A</v>
      </c>
      <c r="Z35" s="246"/>
      <c r="AA35" s="247"/>
    </row>
    <row r="36" spans="1:27" ht="15" hidden="1" customHeight="1">
      <c r="A36" s="252">
        <v>141</v>
      </c>
      <c r="B36" s="291">
        <f>+A36</f>
        <v>141</v>
      </c>
      <c r="C36" s="247" t="str">
        <f>+VLOOKUP(A36,bd_lista!$A$3:$C$590,3,FALSE)</f>
        <v>Universidad Mayor de San Simón</v>
      </c>
      <c r="D36" s="247" t="str">
        <f>+C36</f>
        <v>Universidad Mayor de San Simón</v>
      </c>
      <c r="E36" s="247" t="s">
        <v>1308</v>
      </c>
      <c r="F36" s="243">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3">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3">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3">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3">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3">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3">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3">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3">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3">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3">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3">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3">
        <f t="shared" ca="1" si="4"/>
        <v>0</v>
      </c>
      <c r="S36" s="243"/>
      <c r="T36" s="243">
        <f ca="1">+T37</f>
        <v>0</v>
      </c>
      <c r="U36" s="242">
        <f t="shared" si="5"/>
        <v>1</v>
      </c>
      <c r="V36" s="343" t="str">
        <f>+VLOOKUP(A36,bd_lista!$A$3:$E$590,5,FALSE)</f>
        <v>Universidades Públicas</v>
      </c>
      <c r="W36" s="260" t="str">
        <f>+V36</f>
        <v>Universidades Públicas</v>
      </c>
      <c r="X36" s="242">
        <f>+VLOOKUP(A36,[3]Sheet1!$A$13:$D$744,4,FALSE)</f>
        <v>0</v>
      </c>
      <c r="Y36" s="242" t="e">
        <f>+VLOOKUP(X36,bd_lista!$A$3:$C$590,3,FALSE)</f>
        <v>#N/A</v>
      </c>
      <c r="Z36" s="246">
        <f>+X36</f>
        <v>0</v>
      </c>
      <c r="AA36" s="247" t="e">
        <f>+Y36</f>
        <v>#N/A</v>
      </c>
    </row>
    <row r="37" spans="1:27" ht="15" hidden="1" customHeight="1">
      <c r="A37" s="32">
        <v>141</v>
      </c>
      <c r="B37" s="292"/>
      <c r="C37" s="343" t="str">
        <f>+VLOOKUP(A37,bd_lista!$A$3:$C$590,3,FALSE)</f>
        <v>Universidad Mayor de San Simón</v>
      </c>
      <c r="D37" s="343"/>
      <c r="E37" s="343" t="s">
        <v>1309</v>
      </c>
      <c r="F37" s="245">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5">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5">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5">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5">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5">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5">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5">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5">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5">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5">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5">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5">
        <f t="shared" ca="1" si="4"/>
        <v>0</v>
      </c>
      <c r="S37" s="245">
        <f ca="1">+R36+R37</f>
        <v>0</v>
      </c>
      <c r="T37" s="245">
        <f ca="1">+S37</f>
        <v>0</v>
      </c>
      <c r="U37" s="244">
        <f t="shared" si="5"/>
        <v>2</v>
      </c>
      <c r="V37" s="343" t="str">
        <f>+VLOOKUP(A37,bd_lista!$A$3:$E$590,5,FALSE)</f>
        <v>Universidades Públicas</v>
      </c>
      <c r="W37" s="248"/>
      <c r="X37" s="242">
        <f>+VLOOKUP(A37,[3]Sheet1!$A$13:$D$744,4,FALSE)</f>
        <v>0</v>
      </c>
      <c r="Y37" s="242" t="e">
        <f>+VLOOKUP(X37,bd_lista!$A$3:$C$590,3,FALSE)</f>
        <v>#N/A</v>
      </c>
      <c r="Z37" s="246"/>
      <c r="AA37" s="247"/>
    </row>
    <row r="38" spans="1:27" ht="15" hidden="1" customHeight="1">
      <c r="A38" s="252">
        <v>138</v>
      </c>
      <c r="B38" s="291">
        <f>+A38</f>
        <v>138</v>
      </c>
      <c r="C38" s="247" t="str">
        <f>+VLOOKUP(A38,bd_lista!$A$3:$C$590,3,FALSE)</f>
        <v>Universidad Mayor Real y Pontificia de San Francisco Xavier</v>
      </c>
      <c r="D38" s="247" t="str">
        <f>+C38</f>
        <v>Universidad Mayor Real y Pontificia de San Francisco Xavier</v>
      </c>
      <c r="E38" s="247" t="s">
        <v>1308</v>
      </c>
      <c r="F38" s="243">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3">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3">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3">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3">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3">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3">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3">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3">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3">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3">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3">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3">
        <f t="shared" ca="1" si="4"/>
        <v>0</v>
      </c>
      <c r="S38" s="243"/>
      <c r="T38" s="243">
        <f ca="1">+T39</f>
        <v>0</v>
      </c>
      <c r="U38" s="242">
        <f t="shared" si="5"/>
        <v>1</v>
      </c>
      <c r="V38" s="343" t="str">
        <f>+VLOOKUP(A38,bd_lista!$A$3:$E$590,5,FALSE)</f>
        <v>Universidades Públicas</v>
      </c>
      <c r="W38" s="260" t="str">
        <f>+V38</f>
        <v>Universidades Públicas</v>
      </c>
      <c r="X38" s="242">
        <f>+VLOOKUP(A38,[3]Sheet1!$A$13:$D$744,4,FALSE)</f>
        <v>0</v>
      </c>
      <c r="Y38" s="242" t="e">
        <f>+VLOOKUP(X38,bd_lista!$A$3:$C$590,3,FALSE)</f>
        <v>#N/A</v>
      </c>
      <c r="Z38" s="246">
        <f>+X38</f>
        <v>0</v>
      </c>
      <c r="AA38" s="247" t="e">
        <f>+Y38</f>
        <v>#N/A</v>
      </c>
    </row>
    <row r="39" spans="1:27" ht="15" hidden="1" customHeight="1">
      <c r="A39" s="32">
        <v>138</v>
      </c>
      <c r="B39" s="292"/>
      <c r="C39" s="343" t="str">
        <f>+VLOOKUP(A39,bd_lista!$A$3:$C$590,3,FALSE)</f>
        <v>Universidad Mayor Real y Pontificia de San Francisco Xavier</v>
      </c>
      <c r="D39" s="343"/>
      <c r="E39" s="343" t="s">
        <v>1309</v>
      </c>
      <c r="F39" s="245">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5">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5">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5">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5">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5">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5">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5">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5">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5">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5">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5">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5">
        <f t="shared" ca="1" si="4"/>
        <v>0</v>
      </c>
      <c r="S39" s="245">
        <f ca="1">+R38+R39</f>
        <v>0</v>
      </c>
      <c r="T39" s="245">
        <f ca="1">+S39</f>
        <v>0</v>
      </c>
      <c r="U39" s="244">
        <f t="shared" si="5"/>
        <v>2</v>
      </c>
      <c r="V39" s="343" t="str">
        <f>+VLOOKUP(A39,bd_lista!$A$3:$E$590,5,FALSE)</f>
        <v>Universidades Públicas</v>
      </c>
      <c r="W39" s="248"/>
      <c r="X39" s="242">
        <f>+VLOOKUP(A39,[3]Sheet1!$A$13:$D$744,4,FALSE)</f>
        <v>0</v>
      </c>
      <c r="Y39" s="242" t="e">
        <f>+VLOOKUP(X39,bd_lista!$A$3:$C$590,3,FALSE)</f>
        <v>#N/A</v>
      </c>
      <c r="Z39" s="246"/>
      <c r="AA39" s="247"/>
    </row>
    <row r="40" spans="1:27" ht="15" hidden="1" customHeight="1">
      <c r="A40" s="252">
        <v>142</v>
      </c>
      <c r="B40" s="291">
        <f>+A40</f>
        <v>142</v>
      </c>
      <c r="C40" s="247" t="str">
        <f>+VLOOKUP(A40,bd_lista!$A$3:$C$590,3,FALSE)</f>
        <v>Universidad Técnica de Oruro</v>
      </c>
      <c r="D40" s="247" t="str">
        <f>+C40</f>
        <v>Universidad Técnica de Oruro</v>
      </c>
      <c r="E40" s="247" t="s">
        <v>1308</v>
      </c>
      <c r="F40" s="243">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3">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3">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3">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3">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3">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3">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3">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3">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3">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3">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3">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3">
        <f t="shared" ca="1" si="4"/>
        <v>0</v>
      </c>
      <c r="S40" s="243"/>
      <c r="T40" s="243">
        <f ca="1">+T41</f>
        <v>0</v>
      </c>
      <c r="U40" s="242">
        <f t="shared" si="5"/>
        <v>1</v>
      </c>
      <c r="V40" s="343" t="str">
        <f>+VLOOKUP(A40,bd_lista!$A$3:$E$590,5,FALSE)</f>
        <v>Universidades Públicas</v>
      </c>
      <c r="W40" s="260" t="str">
        <f>+V40</f>
        <v>Universidades Públicas</v>
      </c>
      <c r="X40" s="242">
        <f>+VLOOKUP(A40,[3]Sheet1!$A$13:$D$744,4,FALSE)</f>
        <v>0</v>
      </c>
      <c r="Y40" s="242" t="e">
        <f>+VLOOKUP(X40,bd_lista!$A$3:$C$590,3,FALSE)</f>
        <v>#N/A</v>
      </c>
      <c r="Z40" s="246">
        <f>+X40</f>
        <v>0</v>
      </c>
      <c r="AA40" s="247" t="e">
        <f>+Y40</f>
        <v>#N/A</v>
      </c>
    </row>
    <row r="41" spans="1:27" ht="15" hidden="1" customHeight="1">
      <c r="A41" s="32">
        <v>142</v>
      </c>
      <c r="B41" s="292"/>
      <c r="C41" s="343" t="str">
        <f>+VLOOKUP(A41,bd_lista!$A$3:$C$590,3,FALSE)</f>
        <v>Universidad Técnica de Oruro</v>
      </c>
      <c r="D41" s="343"/>
      <c r="E41" s="343" t="s">
        <v>1309</v>
      </c>
      <c r="F41" s="245">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5">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5">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5">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5">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5">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5">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5">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5">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5">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5">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5">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5">
        <f t="shared" ca="1" si="4"/>
        <v>0</v>
      </c>
      <c r="S41" s="245">
        <f ca="1">+R40+R41</f>
        <v>0</v>
      </c>
      <c r="T41" s="245">
        <f ca="1">+S41</f>
        <v>0</v>
      </c>
      <c r="U41" s="244">
        <f t="shared" si="5"/>
        <v>2</v>
      </c>
      <c r="V41" s="343" t="str">
        <f>+VLOOKUP(A41,bd_lista!$A$3:$E$590,5,FALSE)</f>
        <v>Universidades Públicas</v>
      </c>
      <c r="W41" s="248"/>
      <c r="X41" s="242">
        <f>+VLOOKUP(A41,[3]Sheet1!$A$13:$D$744,4,FALSE)</f>
        <v>0</v>
      </c>
      <c r="Y41" s="242" t="e">
        <f>+VLOOKUP(X41,bd_lista!$A$3:$C$590,3,FALSE)</f>
        <v>#N/A</v>
      </c>
      <c r="Z41" s="246"/>
      <c r="AA41" s="247"/>
    </row>
    <row r="42" spans="1:27" ht="15" hidden="1" customHeight="1">
      <c r="A42" s="252">
        <v>143</v>
      </c>
      <c r="B42" s="291">
        <f>+A42</f>
        <v>143</v>
      </c>
      <c r="C42" s="247" t="str">
        <f>+VLOOKUP(A42,bd_lista!$A$3:$C$590,3,FALSE)</f>
        <v>Universidad Autónoma Tomás Frías</v>
      </c>
      <c r="D42" s="247" t="str">
        <f>+C42</f>
        <v>Universidad Autónoma Tomás Frías</v>
      </c>
      <c r="E42" s="247" t="s">
        <v>1308</v>
      </c>
      <c r="F42" s="243">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3">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3">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3">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3">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3">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3">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3">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3">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3">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3">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3">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3">
        <f t="shared" ca="1" si="4"/>
        <v>0</v>
      </c>
      <c r="S42" s="243"/>
      <c r="T42" s="243">
        <f ca="1">+T43</f>
        <v>0</v>
      </c>
      <c r="U42" s="242">
        <f t="shared" si="5"/>
        <v>1</v>
      </c>
      <c r="V42" s="343" t="str">
        <f>+VLOOKUP(A42,bd_lista!$A$3:$E$590,5,FALSE)</f>
        <v>Universidades Públicas</v>
      </c>
      <c r="W42" s="260" t="str">
        <f>+V42</f>
        <v>Universidades Públicas</v>
      </c>
      <c r="X42" s="242">
        <f>+VLOOKUP(A42,[3]Sheet1!$A$13:$D$744,4,FALSE)</f>
        <v>0</v>
      </c>
      <c r="Y42" s="242" t="e">
        <f>+VLOOKUP(X42,bd_lista!$A$3:$C$590,3,FALSE)</f>
        <v>#N/A</v>
      </c>
      <c r="Z42" s="246">
        <f>+X42</f>
        <v>0</v>
      </c>
      <c r="AA42" s="247" t="e">
        <f>+Y42</f>
        <v>#N/A</v>
      </c>
    </row>
    <row r="43" spans="1:27" ht="15" hidden="1" customHeight="1">
      <c r="A43" s="32">
        <v>143</v>
      </c>
      <c r="B43" s="292"/>
      <c r="C43" s="343" t="str">
        <f>+VLOOKUP(A43,bd_lista!$A$3:$C$590,3,FALSE)</f>
        <v>Universidad Autónoma Tomás Frías</v>
      </c>
      <c r="D43" s="343"/>
      <c r="E43" s="343" t="s">
        <v>1309</v>
      </c>
      <c r="F43" s="245">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45">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5">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5">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5">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5">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5">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5">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5">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5">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5">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5">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5">
        <f t="shared" ca="1" si="4"/>
        <v>0</v>
      </c>
      <c r="S43" s="245">
        <f ca="1">+R42+R43</f>
        <v>0</v>
      </c>
      <c r="T43" s="245">
        <f ca="1">+S43</f>
        <v>0</v>
      </c>
      <c r="U43" s="244">
        <f t="shared" si="5"/>
        <v>2</v>
      </c>
      <c r="V43" s="343" t="str">
        <f>+VLOOKUP(A43,bd_lista!$A$3:$E$590,5,FALSE)</f>
        <v>Universidades Públicas</v>
      </c>
      <c r="W43" s="248"/>
      <c r="X43" s="242">
        <f>+VLOOKUP(A43,[3]Sheet1!$A$13:$D$744,4,FALSE)</f>
        <v>0</v>
      </c>
      <c r="Y43" s="242" t="e">
        <f>+VLOOKUP(X43,bd_lista!$A$3:$C$590,3,FALSE)</f>
        <v>#N/A</v>
      </c>
      <c r="Z43" s="246"/>
      <c r="AA43" s="247"/>
    </row>
    <row r="44" spans="1:27" ht="15" hidden="1" customHeight="1">
      <c r="A44" s="252">
        <v>146</v>
      </c>
      <c r="B44" s="291">
        <f>+A44</f>
        <v>146</v>
      </c>
      <c r="C44" s="247" t="str">
        <f>+VLOOKUP(A44,bd_lista!$A$3:$C$590,3,FALSE)</f>
        <v>Universidad Autónoma Gabriel René Moreno</v>
      </c>
      <c r="D44" s="247" t="str">
        <f>+C44</f>
        <v>Universidad Autónoma Gabriel René Moreno</v>
      </c>
      <c r="E44" s="247" t="s">
        <v>1308</v>
      </c>
      <c r="F44" s="243">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3">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3">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3">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3">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3">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3">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3">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3">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3">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3">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3">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3">
        <f t="shared" ca="1" si="4"/>
        <v>0</v>
      </c>
      <c r="S44" s="243"/>
      <c r="T44" s="243">
        <f ca="1">+T45</f>
        <v>0</v>
      </c>
      <c r="U44" s="242">
        <f t="shared" si="5"/>
        <v>1</v>
      </c>
      <c r="V44" s="343" t="str">
        <f>+VLOOKUP(A44,bd_lista!$A$3:$E$590,5,FALSE)</f>
        <v>Universidades Públicas</v>
      </c>
      <c r="W44" s="260" t="str">
        <f>+V44</f>
        <v>Universidades Públicas</v>
      </c>
      <c r="X44" s="242">
        <f>+VLOOKUP(A44,[3]Sheet1!$A$13:$D$744,4,FALSE)</f>
        <v>0</v>
      </c>
      <c r="Y44" s="242" t="e">
        <f>+VLOOKUP(X44,bd_lista!$A$3:$C$590,3,FALSE)</f>
        <v>#N/A</v>
      </c>
      <c r="Z44" s="246">
        <f>+X44</f>
        <v>0</v>
      </c>
      <c r="AA44" s="247" t="e">
        <f>+Y44</f>
        <v>#N/A</v>
      </c>
    </row>
    <row r="45" spans="1:27" ht="15" hidden="1" customHeight="1">
      <c r="A45" s="32">
        <v>146</v>
      </c>
      <c r="B45" s="292"/>
      <c r="C45" s="343" t="str">
        <f>+VLOOKUP(A45,bd_lista!$A$3:$C$590,3,FALSE)</f>
        <v>Universidad Autónoma Gabriel René Moreno</v>
      </c>
      <c r="D45" s="343"/>
      <c r="E45" s="343" t="s">
        <v>1309</v>
      </c>
      <c r="F45" s="245">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5">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5">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5">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5">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5">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5">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5">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5">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5">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5">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5">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5">
        <f t="shared" ca="1" si="4"/>
        <v>0</v>
      </c>
      <c r="S45" s="245">
        <f ca="1">+R44+R45</f>
        <v>0</v>
      </c>
      <c r="T45" s="245">
        <f ca="1">+S45</f>
        <v>0</v>
      </c>
      <c r="U45" s="244">
        <f t="shared" si="5"/>
        <v>2</v>
      </c>
      <c r="V45" s="343" t="str">
        <f>+VLOOKUP(A45,bd_lista!$A$3:$E$590,5,FALSE)</f>
        <v>Universidades Públicas</v>
      </c>
      <c r="W45" s="248"/>
      <c r="X45" s="242">
        <f>+VLOOKUP(A45,[3]Sheet1!$A$13:$D$744,4,FALSE)</f>
        <v>0</v>
      </c>
      <c r="Y45" s="242" t="e">
        <f>+VLOOKUP(X45,bd_lista!$A$3:$C$590,3,FALSE)</f>
        <v>#N/A</v>
      </c>
      <c r="Z45" s="246"/>
      <c r="AA45" s="247"/>
    </row>
    <row r="46" spans="1:27" ht="15" hidden="1" customHeight="1">
      <c r="A46" s="252">
        <v>147</v>
      </c>
      <c r="B46" s="291">
        <f>+A46</f>
        <v>147</v>
      </c>
      <c r="C46" s="247" t="str">
        <f>+VLOOKUP(A46,bd_lista!$A$3:$C$590,3,FALSE)</f>
        <v>Universidad Autónoma del Beni José Ballivián</v>
      </c>
      <c r="D46" s="342" t="str">
        <f>+C46</f>
        <v>Universidad Autónoma del Beni José Ballivián</v>
      </c>
      <c r="E46" s="247" t="s">
        <v>1308</v>
      </c>
      <c r="F46" s="243">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43">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3">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3">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3">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3">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3">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3">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3">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3">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3">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3">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3">
        <f t="shared" ca="1" si="4"/>
        <v>0</v>
      </c>
      <c r="S46" s="243"/>
      <c r="T46" s="243">
        <f ca="1">+T47</f>
        <v>0</v>
      </c>
      <c r="U46" s="242">
        <f t="shared" si="5"/>
        <v>1</v>
      </c>
      <c r="V46" s="343" t="str">
        <f>+VLOOKUP(A46,bd_lista!$A$3:$E$590,5,FALSE)</f>
        <v>Universidades Públicas</v>
      </c>
      <c r="W46" s="342" t="str">
        <f>+V46</f>
        <v>Universidades Públicas</v>
      </c>
      <c r="X46" s="242">
        <f>+VLOOKUP(A46,[3]Sheet1!$A$13:$D$744,4,FALSE)</f>
        <v>0</v>
      </c>
      <c r="Y46" s="242" t="e">
        <f>+VLOOKUP(X46,bd_lista!$A$3:$C$590,3,FALSE)</f>
        <v>#N/A</v>
      </c>
      <c r="Z46" s="246">
        <f>+X46</f>
        <v>0</v>
      </c>
      <c r="AA46" s="306" t="e">
        <f>+Y46</f>
        <v>#N/A</v>
      </c>
    </row>
    <row r="47" spans="1:27" ht="15" hidden="1" customHeight="1">
      <c r="A47" s="32">
        <v>147</v>
      </c>
      <c r="B47" s="292"/>
      <c r="C47" s="343" t="str">
        <f>+VLOOKUP(A47,bd_lista!$A$3:$C$590,3,FALSE)</f>
        <v>Universidad Autónoma del Beni José Ballivián</v>
      </c>
      <c r="D47" s="343"/>
      <c r="E47" s="343" t="s">
        <v>1309</v>
      </c>
      <c r="F47" s="245">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45">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5">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5">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5">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5">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5">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5">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5">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5">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5">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5">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5">
        <f t="shared" ca="1" si="4"/>
        <v>0</v>
      </c>
      <c r="S47" s="245">
        <f ca="1">+R46+R47</f>
        <v>0</v>
      </c>
      <c r="T47" s="245">
        <f ca="1">+S47</f>
        <v>0</v>
      </c>
      <c r="U47" s="244">
        <f t="shared" si="5"/>
        <v>2</v>
      </c>
      <c r="V47" s="343" t="str">
        <f>+VLOOKUP(A47,bd_lista!$A$3:$E$590,5,FALSE)</f>
        <v>Universidades Públicas</v>
      </c>
      <c r="W47" s="343"/>
      <c r="X47" s="242">
        <f>+VLOOKUP(A47,[3]Sheet1!$A$13:$D$744,4,FALSE)</f>
        <v>0</v>
      </c>
      <c r="Y47" s="242" t="e">
        <f>+VLOOKUP(X47,bd_lista!$A$3:$C$590,3,FALSE)</f>
        <v>#N/A</v>
      </c>
      <c r="Z47" s="299"/>
      <c r="AA47" s="300"/>
    </row>
    <row r="48" spans="1:27" ht="15" customHeight="1">
      <c r="A48" s="252">
        <v>15</v>
      </c>
      <c r="B48" s="390">
        <f>+A48</f>
        <v>15</v>
      </c>
      <c r="C48" s="247" t="str">
        <f>+VLOOKUP(A48,bd_lista!$A$3:$C$590,3,FALSE)</f>
        <v>Ministerio de Gobierno</v>
      </c>
      <c r="D48" s="392" t="str">
        <f>+C48</f>
        <v>Ministerio de Gobierno</v>
      </c>
      <c r="E48" s="247" t="s">
        <v>1308</v>
      </c>
      <c r="F48" s="243">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3">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557.16</v>
      </c>
      <c r="H48" s="243">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162040.22999999998</v>
      </c>
      <c r="I48" s="243">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1138.5999999999999</v>
      </c>
      <c r="J48" s="243">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3">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3">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3">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3">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3">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3">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3">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3">
        <f t="shared" ca="1" si="4"/>
        <v>163735.99</v>
      </c>
      <c r="S48" s="243"/>
      <c r="T48" s="243">
        <f ca="1">+T49</f>
        <v>289861.93</v>
      </c>
      <c r="U48" s="242">
        <f t="shared" si="5"/>
        <v>1</v>
      </c>
      <c r="V48" s="343" t="str">
        <f>+VLOOKUP(A48,bd_lista!$A$3:$E$590,5,FALSE)</f>
        <v>Órgano Ejecutivo</v>
      </c>
      <c r="W48" s="394" t="str">
        <f>+V48</f>
        <v>Órgano Ejecutivo</v>
      </c>
      <c r="X48" s="242">
        <f t="shared" ref="X48:X55" si="6">+A48</f>
        <v>15</v>
      </c>
      <c r="Y48" s="242" t="str">
        <f>+VLOOKUP(X48,bd_lista!$A$3:$C$590,3,FALSE)</f>
        <v>Ministerio de Gobierno</v>
      </c>
      <c r="Z48" s="301">
        <f>+X48</f>
        <v>15</v>
      </c>
      <c r="AA48" s="329" t="str">
        <f>+Y48</f>
        <v>Ministerio de Gobierno</v>
      </c>
    </row>
    <row r="49" spans="1:27" ht="15" customHeight="1">
      <c r="A49" s="32">
        <v>15</v>
      </c>
      <c r="B49" s="391"/>
      <c r="C49" s="343" t="str">
        <f>+VLOOKUP(A49,bd_lista!$A$3:$C$590,3,FALSE)</f>
        <v>Ministerio de Gobierno</v>
      </c>
      <c r="D49" s="393"/>
      <c r="E49" s="343" t="s">
        <v>1309</v>
      </c>
      <c r="F49" s="245">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3141.18</v>
      </c>
      <c r="G49" s="245">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2140.9899999999998</v>
      </c>
      <c r="H49" s="245">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99825.840000000011</v>
      </c>
      <c r="I49" s="245">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21017.929999999997</v>
      </c>
      <c r="J49" s="245">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45">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5">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5">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5">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5">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5">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5">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5">
        <f t="shared" ca="1" si="4"/>
        <v>126125.94</v>
      </c>
      <c r="S49" s="245">
        <f ca="1">+R48+R49</f>
        <v>289861.93</v>
      </c>
      <c r="T49" s="245">
        <f ca="1">+S49</f>
        <v>289861.93</v>
      </c>
      <c r="U49" s="244">
        <f t="shared" si="5"/>
        <v>2</v>
      </c>
      <c r="V49" s="343" t="str">
        <f>+VLOOKUP(A49,bd_lista!$A$3:$E$590,5,FALSE)</f>
        <v>Órgano Ejecutivo</v>
      </c>
      <c r="W49" s="395"/>
      <c r="X49" s="242">
        <f t="shared" si="6"/>
        <v>15</v>
      </c>
      <c r="Y49" s="242" t="str">
        <f>+VLOOKUP(X49,bd_lista!$A$3:$C$590,3,FALSE)</f>
        <v>Ministerio de Gobierno</v>
      </c>
      <c r="Z49" s="299"/>
      <c r="AA49" s="331"/>
    </row>
    <row r="50" spans="1:27" ht="15" customHeight="1">
      <c r="A50" s="252">
        <v>16</v>
      </c>
      <c r="B50" s="390">
        <f>+A50</f>
        <v>16</v>
      </c>
      <c r="C50" s="247" t="str">
        <f>+VLOOKUP(A50,bd_lista!$A$3:$C$590,3,FALSE)</f>
        <v>Ministerio de Educación</v>
      </c>
      <c r="D50" s="392" t="str">
        <f>+C50</f>
        <v>Ministerio de Educación</v>
      </c>
      <c r="E50" s="247" t="s">
        <v>1308</v>
      </c>
      <c r="F50" s="243">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3">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3">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3">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3">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3">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3">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3">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3">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3">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3">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3">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3">
        <f t="shared" ca="1" si="4"/>
        <v>0</v>
      </c>
      <c r="S50" s="271"/>
      <c r="T50" s="243">
        <f ca="1">+T51</f>
        <v>1170481.74</v>
      </c>
      <c r="U50" s="242">
        <f t="shared" si="5"/>
        <v>1</v>
      </c>
      <c r="V50" s="343" t="str">
        <f>+VLOOKUP(A50,bd_lista!$A$3:$E$590,5,FALSE)</f>
        <v>Órgano Ejecutivo</v>
      </c>
      <c r="W50" s="394" t="str">
        <f>+V50</f>
        <v>Órgano Ejecutivo</v>
      </c>
      <c r="X50" s="242">
        <f t="shared" si="6"/>
        <v>16</v>
      </c>
      <c r="Y50" s="242" t="str">
        <f>+VLOOKUP(X50,bd_lista!$A$3:$C$590,3,FALSE)</f>
        <v>Ministerio de Educación</v>
      </c>
      <c r="Z50" s="301">
        <f>+X50</f>
        <v>16</v>
      </c>
      <c r="AA50" s="329" t="str">
        <f>+Y50</f>
        <v>Ministerio de Educación</v>
      </c>
    </row>
    <row r="51" spans="1:27" ht="15" customHeight="1">
      <c r="A51" s="32">
        <v>16</v>
      </c>
      <c r="B51" s="391"/>
      <c r="C51" s="343" t="str">
        <f>+VLOOKUP(A51,bd_lista!$A$3:$C$590,3,FALSE)</f>
        <v>Ministerio de Educación</v>
      </c>
      <c r="D51" s="393"/>
      <c r="E51" s="343" t="s">
        <v>1309</v>
      </c>
      <c r="F51" s="245">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11547.58</v>
      </c>
      <c r="G51" s="245">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45">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26291.83</v>
      </c>
      <c r="I51" s="245">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1132642.33</v>
      </c>
      <c r="J51" s="245">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5">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5">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5">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5">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5">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5">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5">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5">
        <f t="shared" ca="1" si="4"/>
        <v>1170481.74</v>
      </c>
      <c r="S51" s="245">
        <f ca="1">+R50+R51</f>
        <v>1170481.74</v>
      </c>
      <c r="T51" s="245">
        <f ca="1">+S51</f>
        <v>1170481.74</v>
      </c>
      <c r="U51" s="244">
        <f t="shared" si="5"/>
        <v>2</v>
      </c>
      <c r="V51" s="343" t="str">
        <f>+VLOOKUP(A51,bd_lista!$A$3:$E$590,5,FALSE)</f>
        <v>Órgano Ejecutivo</v>
      </c>
      <c r="W51" s="395"/>
      <c r="X51" s="242">
        <f t="shared" si="6"/>
        <v>16</v>
      </c>
      <c r="Y51" s="242" t="str">
        <f>+VLOOKUP(X51,bd_lista!$A$3:$C$590,3,FALSE)</f>
        <v>Ministerio de Educación</v>
      </c>
      <c r="Z51" s="299"/>
      <c r="AA51" s="331"/>
    </row>
    <row r="52" spans="1:27" ht="15" customHeight="1">
      <c r="A52" s="252">
        <v>20</v>
      </c>
      <c r="B52" s="390">
        <f>+A52</f>
        <v>20</v>
      </c>
      <c r="C52" s="247" t="str">
        <f>+VLOOKUP(A52,bd_lista!$A$3:$C$590,3,FALSE)</f>
        <v>Ministerio de Defensa</v>
      </c>
      <c r="D52" s="392" t="str">
        <f>+C52</f>
        <v>Ministerio de Defensa</v>
      </c>
      <c r="E52" s="247" t="s">
        <v>1308</v>
      </c>
      <c r="F52" s="243">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3">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2794</v>
      </c>
      <c r="H52" s="243">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3">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150.03</v>
      </c>
      <c r="J52" s="243">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3">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3">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3">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3">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3">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3">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3">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3">
        <f t="shared" ca="1" si="4"/>
        <v>2944.03</v>
      </c>
      <c r="S52" s="243"/>
      <c r="T52" s="243">
        <f ca="1">+T53</f>
        <v>4747998.54</v>
      </c>
      <c r="U52" s="242">
        <f t="shared" si="5"/>
        <v>1</v>
      </c>
      <c r="V52" s="343" t="str">
        <f>+VLOOKUP(A52,bd_lista!$A$3:$E$590,5,FALSE)</f>
        <v>Órgano Ejecutivo</v>
      </c>
      <c r="W52" s="394" t="str">
        <f>+V52</f>
        <v>Órgano Ejecutivo</v>
      </c>
      <c r="X52" s="242">
        <f t="shared" si="6"/>
        <v>20</v>
      </c>
      <c r="Y52" s="242" t="str">
        <f>+VLOOKUP(X52,bd_lista!$A$3:$C$590,3,FALSE)</f>
        <v>Ministerio de Defensa</v>
      </c>
      <c r="Z52" s="301">
        <f>+X52</f>
        <v>20</v>
      </c>
      <c r="AA52" s="329" t="str">
        <f>+Y52</f>
        <v>Ministerio de Defensa</v>
      </c>
    </row>
    <row r="53" spans="1:27" ht="15" customHeight="1">
      <c r="A53" s="32">
        <v>20</v>
      </c>
      <c r="B53" s="391"/>
      <c r="C53" s="343" t="str">
        <f>+VLOOKUP(A53,bd_lista!$A$3:$C$590,3,FALSE)</f>
        <v>Ministerio de Defensa</v>
      </c>
      <c r="D53" s="393"/>
      <c r="E53" s="343" t="s">
        <v>1309</v>
      </c>
      <c r="F53" s="245">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5">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5">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5">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4745054.51</v>
      </c>
      <c r="J53" s="245">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5">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5">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5">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5">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5">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5">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5">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5">
        <f t="shared" ca="1" si="4"/>
        <v>4745054.51</v>
      </c>
      <c r="S53" s="245">
        <f ca="1">+R52+R53</f>
        <v>4747998.54</v>
      </c>
      <c r="T53" s="245">
        <f ca="1">+S53</f>
        <v>4747998.54</v>
      </c>
      <c r="U53" s="244">
        <f t="shared" si="5"/>
        <v>2</v>
      </c>
      <c r="V53" s="343" t="str">
        <f>+VLOOKUP(A53,bd_lista!$A$3:$E$590,5,FALSE)</f>
        <v>Órgano Ejecutivo</v>
      </c>
      <c r="W53" s="395"/>
      <c r="X53" s="242">
        <f t="shared" si="6"/>
        <v>20</v>
      </c>
      <c r="Y53" s="242" t="str">
        <f>+VLOOKUP(X53,bd_lista!$A$3:$C$590,3,FALSE)</f>
        <v>Ministerio de Defensa</v>
      </c>
      <c r="Z53" s="299"/>
      <c r="AA53" s="331"/>
    </row>
    <row r="54" spans="1:27" customFormat="1" ht="15" customHeight="1">
      <c r="A54" s="252">
        <v>25</v>
      </c>
      <c r="B54" s="390">
        <f>+A54</f>
        <v>25</v>
      </c>
      <c r="C54" s="247" t="str">
        <f>+VLOOKUP(A54,bd_lista!$A$3:$C$590,3,FALSE)</f>
        <v>Ministerio de la Presidencia</v>
      </c>
      <c r="D54" s="392" t="str">
        <f>+C54</f>
        <v>Ministerio de la Presidencia</v>
      </c>
      <c r="E54" s="247" t="s">
        <v>1308</v>
      </c>
      <c r="F54" s="243">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3">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3">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3">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3">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3">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3">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3">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3">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3">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3">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3">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3">
        <f t="shared" ca="1" si="4"/>
        <v>0</v>
      </c>
      <c r="S54" s="243"/>
      <c r="T54" s="243">
        <f ca="1">+T55</f>
        <v>1349770.76</v>
      </c>
      <c r="U54" s="242">
        <f t="shared" si="5"/>
        <v>1</v>
      </c>
      <c r="V54" s="343" t="str">
        <f>+VLOOKUP(A54,bd_lista!$A$3:$E$590,5,FALSE)</f>
        <v>Órgano Ejecutivo</v>
      </c>
      <c r="W54" s="394" t="str">
        <f>+V54</f>
        <v>Órgano Ejecutivo</v>
      </c>
      <c r="X54" s="242">
        <f t="shared" si="6"/>
        <v>25</v>
      </c>
      <c r="Y54" s="242" t="str">
        <f>+VLOOKUP(X54,bd_lista!$A$3:$C$590,3,FALSE)</f>
        <v>Ministerio de la Presidencia</v>
      </c>
      <c r="Z54" s="301">
        <f>+X54</f>
        <v>25</v>
      </c>
      <c r="AA54" s="329" t="str">
        <f>+Y54</f>
        <v>Ministerio de la Presidencia</v>
      </c>
    </row>
    <row r="55" spans="1:27" customFormat="1" ht="15" customHeight="1">
      <c r="A55" s="32">
        <v>25</v>
      </c>
      <c r="B55" s="391"/>
      <c r="C55" s="343" t="str">
        <f>+VLOOKUP(A55,bd_lista!$A$3:$C$590,3,FALSE)</f>
        <v>Ministerio de la Presidencia</v>
      </c>
      <c r="D55" s="393"/>
      <c r="E55" s="343" t="s">
        <v>1309</v>
      </c>
      <c r="F55" s="245">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5">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5">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5">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1349770.76</v>
      </c>
      <c r="J55" s="245">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5">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5">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5">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5">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5">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5">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5">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5">
        <f t="shared" ca="1" si="4"/>
        <v>1349770.76</v>
      </c>
      <c r="S55" s="245">
        <f ca="1">+R54+R55</f>
        <v>1349770.76</v>
      </c>
      <c r="T55" s="245">
        <f ca="1">+S55</f>
        <v>1349770.76</v>
      </c>
      <c r="U55" s="244">
        <f t="shared" si="5"/>
        <v>2</v>
      </c>
      <c r="V55" s="343" t="str">
        <f>+VLOOKUP(A55,bd_lista!$A$3:$E$590,5,FALSE)</f>
        <v>Órgano Ejecutivo</v>
      </c>
      <c r="W55" s="395"/>
      <c r="X55" s="242">
        <f t="shared" si="6"/>
        <v>25</v>
      </c>
      <c r="Y55" s="242" t="str">
        <f>+VLOOKUP(X55,bd_lista!$A$3:$C$590,3,FALSE)</f>
        <v>Ministerio de la Presidencia</v>
      </c>
      <c r="Z55" s="299"/>
      <c r="AA55" s="331"/>
    </row>
    <row r="56" spans="1:27" customFormat="1" ht="15" customHeight="1">
      <c r="A56" s="32">
        <v>30</v>
      </c>
      <c r="B56" s="390">
        <f>+A56</f>
        <v>30</v>
      </c>
      <c r="C56" s="247" t="str">
        <f>+VLOOKUP(A56,bd_lista!$A$3:$C$590,3,FALSE)</f>
        <v>Ministerio de Justicia y Transparencia Institucional</v>
      </c>
      <c r="D56" s="392" t="str">
        <f>+C56</f>
        <v>Ministerio de Justicia y Transparencia Institucional</v>
      </c>
      <c r="E56" s="247" t="s">
        <v>1308</v>
      </c>
      <c r="F56" s="243">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3">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3">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3">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3">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3">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3">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3">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3">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3">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3">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3">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3">
        <f t="shared" ca="1" si="4"/>
        <v>0</v>
      </c>
      <c r="S56" s="243"/>
      <c r="T56" s="243">
        <f ca="1">+T57</f>
        <v>400</v>
      </c>
      <c r="U56" s="242">
        <f t="shared" si="5"/>
        <v>1</v>
      </c>
      <c r="V56" s="343" t="str">
        <f>+VLOOKUP(A56,bd_lista!$A$3:$E$590,5,FALSE)</f>
        <v>Órgano Ejecutivo</v>
      </c>
      <c r="W56" s="394" t="str">
        <f>+V56</f>
        <v>Órgano Ejecutivo</v>
      </c>
      <c r="X56" s="242">
        <v>30</v>
      </c>
      <c r="Y56" s="242" t="str">
        <f>+VLOOKUP(X56,bd_lista!$A$3:$C$590,3,FALSE)</f>
        <v>Ministerio de Justicia y Transparencia Institucional</v>
      </c>
      <c r="Z56" s="301">
        <f>+X56</f>
        <v>30</v>
      </c>
      <c r="AA56" s="329" t="str">
        <f>+Y56</f>
        <v>Ministerio de Justicia y Transparencia Institucional</v>
      </c>
    </row>
    <row r="57" spans="1:27" customFormat="1" ht="15" customHeight="1">
      <c r="A57" s="32">
        <v>30</v>
      </c>
      <c r="B57" s="391"/>
      <c r="C57" s="343" t="str">
        <f>+VLOOKUP(A57,bd_lista!$A$3:$C$590,3,FALSE)</f>
        <v>Ministerio de Justicia y Transparencia Institucional</v>
      </c>
      <c r="D57" s="393"/>
      <c r="E57" s="343" t="s">
        <v>1309</v>
      </c>
      <c r="F57" s="245">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5">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5">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5">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400</v>
      </c>
      <c r="J57" s="245">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5">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5">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5">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5">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5">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5">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5">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5">
        <f t="shared" ca="1" si="4"/>
        <v>400</v>
      </c>
      <c r="S57" s="245">
        <f ca="1">+R56+R57</f>
        <v>400</v>
      </c>
      <c r="T57" s="245">
        <f ca="1">+S57</f>
        <v>400</v>
      </c>
      <c r="U57" s="244">
        <f t="shared" si="5"/>
        <v>2</v>
      </c>
      <c r="V57" s="343" t="str">
        <f>+VLOOKUP(A57,bd_lista!$A$3:$E$590,5,FALSE)</f>
        <v>Órgano Ejecutivo</v>
      </c>
      <c r="W57" s="395"/>
      <c r="X57" s="242">
        <v>30</v>
      </c>
      <c r="Y57" s="242" t="str">
        <f>+VLOOKUP(X57,bd_lista!$A$3:$C$590,3,FALSE)</f>
        <v>Ministerio de Justicia y Transparencia Institucional</v>
      </c>
      <c r="Z57" s="299"/>
      <c r="AA57" s="331"/>
    </row>
    <row r="58" spans="1:27" customFormat="1" ht="15" customHeight="1">
      <c r="A58" s="32">
        <v>35</v>
      </c>
      <c r="B58" s="390">
        <f>+A58</f>
        <v>35</v>
      </c>
      <c r="C58" s="247" t="str">
        <f>+VLOOKUP(A58,bd_lista!$A$3:$C$590,3,FALSE)</f>
        <v>Ministerio de Economía y Finanzas Públicas</v>
      </c>
      <c r="D58" s="392" t="str">
        <f>+C58</f>
        <v>Ministerio de Economía y Finanzas Públicas</v>
      </c>
      <c r="E58" s="247" t="s">
        <v>1308</v>
      </c>
      <c r="F58" s="243">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43">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6931.55</v>
      </c>
      <c r="H58" s="243">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3">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3">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3">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3">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3">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3">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3">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3">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3">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3">
        <f t="shared" ca="1" si="4"/>
        <v>6931.55</v>
      </c>
      <c r="S58" s="243"/>
      <c r="T58" s="243">
        <f ca="1">+T59</f>
        <v>2168850.96</v>
      </c>
      <c r="U58" s="242">
        <f t="shared" si="5"/>
        <v>1</v>
      </c>
      <c r="V58" s="343" t="str">
        <f>+VLOOKUP(A58,bd_lista!$A$3:$E$590,5,FALSE)</f>
        <v>Órgano Ejecutivo</v>
      </c>
      <c r="W58" s="394" t="str">
        <f>+V58</f>
        <v>Órgano Ejecutivo</v>
      </c>
      <c r="X58" s="242">
        <f t="shared" ref="X58:X65" si="7">+A58</f>
        <v>35</v>
      </c>
      <c r="Y58" s="242" t="str">
        <f>+VLOOKUP(X58,bd_lista!$A$3:$C$590,3,FALSE)</f>
        <v>Ministerio de Economía y Finanzas Públicas</v>
      </c>
      <c r="Z58" s="301">
        <f>+X58</f>
        <v>35</v>
      </c>
      <c r="AA58" s="329" t="str">
        <f>+Y58</f>
        <v>Ministerio de Economía y Finanzas Públicas</v>
      </c>
    </row>
    <row r="59" spans="1:27" customFormat="1" ht="15" customHeight="1">
      <c r="A59" s="32">
        <v>35</v>
      </c>
      <c r="B59" s="391"/>
      <c r="C59" s="343" t="str">
        <f>+VLOOKUP(A59,bd_lista!$A$3:$C$590,3,FALSE)</f>
        <v>Ministerio de Economía y Finanzas Públicas</v>
      </c>
      <c r="D59" s="393"/>
      <c r="E59" s="343" t="s">
        <v>1309</v>
      </c>
      <c r="F59" s="245">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827746.74</v>
      </c>
      <c r="G59" s="245">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0</v>
      </c>
      <c r="H59" s="245">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1028428.4</v>
      </c>
      <c r="I59" s="245">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305744.27</v>
      </c>
      <c r="J59" s="245">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5">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5">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5">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5">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5">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5">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5">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5">
        <f t="shared" ca="1" si="4"/>
        <v>2161919.41</v>
      </c>
      <c r="S59" s="245">
        <f ca="1">+R58+R59</f>
        <v>2168850.96</v>
      </c>
      <c r="T59" s="245">
        <f ca="1">+S59</f>
        <v>2168850.96</v>
      </c>
      <c r="U59" s="244">
        <f t="shared" si="5"/>
        <v>2</v>
      </c>
      <c r="V59" s="343" t="str">
        <f>+VLOOKUP(A59,bd_lista!$A$3:$E$590,5,FALSE)</f>
        <v>Órgano Ejecutivo</v>
      </c>
      <c r="W59" s="395"/>
      <c r="X59" s="242">
        <f t="shared" si="7"/>
        <v>35</v>
      </c>
      <c r="Y59" s="242" t="str">
        <f>+VLOOKUP(X59,bd_lista!$A$3:$C$590,3,FALSE)</f>
        <v>Ministerio de Economía y Finanzas Públicas</v>
      </c>
      <c r="Z59" s="299"/>
      <c r="AA59" s="331"/>
    </row>
    <row r="60" spans="1:27" ht="15" customHeight="1">
      <c r="A60" s="32">
        <v>41</v>
      </c>
      <c r="B60" s="390">
        <f>+A60</f>
        <v>41</v>
      </c>
      <c r="C60" s="247" t="str">
        <f>+VLOOKUP(A60,bd_lista!$A$3:$C$590,3,FALSE)</f>
        <v>Ministerio de Desarrollo Productivo y Economía Plural</v>
      </c>
      <c r="D60" s="392" t="str">
        <f>+C60</f>
        <v>Ministerio de Desarrollo Productivo y Economía Plural</v>
      </c>
      <c r="E60" s="247" t="s">
        <v>1308</v>
      </c>
      <c r="F60" s="243">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3">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3">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759453.99880000006</v>
      </c>
      <c r="I60" s="243">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43">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3">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3">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3">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3">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3">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3">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3">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3">
        <f t="shared" ca="1" si="4"/>
        <v>759453.99880000006</v>
      </c>
      <c r="S60" s="243"/>
      <c r="T60" s="243">
        <f ca="1">+T61</f>
        <v>23575733.018799998</v>
      </c>
      <c r="U60" s="242">
        <f t="shared" si="5"/>
        <v>1</v>
      </c>
      <c r="V60" s="343" t="str">
        <f>+VLOOKUP(A60,bd_lista!$A$3:$E$590,5,FALSE)</f>
        <v>Órgano Ejecutivo</v>
      </c>
      <c r="W60" s="394" t="str">
        <f>+V60</f>
        <v>Órgano Ejecutivo</v>
      </c>
      <c r="X60" s="242">
        <f t="shared" si="7"/>
        <v>41</v>
      </c>
      <c r="Y60" s="242" t="str">
        <f>+VLOOKUP(X60,bd_lista!$A$3:$C$590,3,FALSE)</f>
        <v>Ministerio de Desarrollo Productivo y Economía Plural</v>
      </c>
      <c r="Z60" s="301">
        <f>+X60</f>
        <v>41</v>
      </c>
      <c r="AA60" s="329" t="str">
        <f>+Y60</f>
        <v>Ministerio de Desarrollo Productivo y Economía Plural</v>
      </c>
    </row>
    <row r="61" spans="1:27" ht="15" customHeight="1">
      <c r="A61" s="32">
        <v>41</v>
      </c>
      <c r="B61" s="391"/>
      <c r="C61" s="343" t="str">
        <f>+VLOOKUP(A61,bd_lista!$A$3:$C$590,3,FALSE)</f>
        <v>Ministerio de Desarrollo Productivo y Economía Plural</v>
      </c>
      <c r="D61" s="393"/>
      <c r="E61" s="343" t="s">
        <v>1309</v>
      </c>
      <c r="F61" s="245">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5">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45">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811833</v>
      </c>
      <c r="I61" s="245">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22004446.02</v>
      </c>
      <c r="J61" s="245">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5">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5">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5">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5">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5">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5">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5">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5">
        <f t="shared" ca="1" si="4"/>
        <v>22816279.02</v>
      </c>
      <c r="S61" s="245">
        <f ca="1">+R60+R61</f>
        <v>23575733.018799998</v>
      </c>
      <c r="T61" s="245">
        <f ca="1">+S61</f>
        <v>23575733.018799998</v>
      </c>
      <c r="U61" s="244">
        <f t="shared" si="5"/>
        <v>2</v>
      </c>
      <c r="V61" s="343" t="str">
        <f>+VLOOKUP(A61,bd_lista!$A$3:$E$590,5,FALSE)</f>
        <v>Órgano Ejecutivo</v>
      </c>
      <c r="W61" s="395"/>
      <c r="X61" s="242">
        <f t="shared" si="7"/>
        <v>41</v>
      </c>
      <c r="Y61" s="242" t="str">
        <f>+VLOOKUP(X61,bd_lista!$A$3:$C$590,3,FALSE)</f>
        <v>Ministerio de Desarrollo Productivo y Economía Plural</v>
      </c>
      <c r="Z61" s="299"/>
      <c r="AA61" s="331"/>
    </row>
    <row r="62" spans="1:27" customFormat="1" ht="15" customHeight="1">
      <c r="A62" s="252">
        <v>46</v>
      </c>
      <c r="B62" s="390">
        <f>+A62</f>
        <v>46</v>
      </c>
      <c r="C62" s="247" t="str">
        <f>+VLOOKUP(A62,bd_lista!$A$3:$C$590,3,FALSE)</f>
        <v>Ministerio de Salud y Deportes</v>
      </c>
      <c r="D62" s="392" t="str">
        <f>+C62</f>
        <v>Ministerio de Salud y Deportes</v>
      </c>
      <c r="E62" s="247" t="s">
        <v>1308</v>
      </c>
      <c r="F62" s="243">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757006.48800000001</v>
      </c>
      <c r="G62" s="243">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23726.270400000001</v>
      </c>
      <c r="H62" s="243">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583174.47</v>
      </c>
      <c r="I62" s="243">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1097600</v>
      </c>
      <c r="J62" s="243">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3">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3">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3">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3">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3">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3">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3">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3">
        <f t="shared" ca="1" si="4"/>
        <v>2461507.2283999999</v>
      </c>
      <c r="S62" s="243"/>
      <c r="T62" s="243">
        <f ca="1">+T63</f>
        <v>16625854.618400002</v>
      </c>
      <c r="U62" s="242">
        <f t="shared" si="5"/>
        <v>1</v>
      </c>
      <c r="V62" s="343" t="str">
        <f>+VLOOKUP(A62,bd_lista!$A$3:$E$590,5,FALSE)</f>
        <v>Órgano Ejecutivo</v>
      </c>
      <c r="W62" s="394" t="str">
        <f>+V62</f>
        <v>Órgano Ejecutivo</v>
      </c>
      <c r="X62" s="242">
        <f t="shared" si="7"/>
        <v>46</v>
      </c>
      <c r="Y62" s="242" t="str">
        <f>+VLOOKUP(X62,bd_lista!$A$3:$C$590,3,FALSE)</f>
        <v>Ministerio de Salud y Deportes</v>
      </c>
      <c r="Z62" s="301">
        <f>+X62</f>
        <v>46</v>
      </c>
      <c r="AA62" s="329" t="str">
        <f>+Y62</f>
        <v>Ministerio de Salud y Deportes</v>
      </c>
    </row>
    <row r="63" spans="1:27" customFormat="1" ht="15" customHeight="1">
      <c r="A63" s="32">
        <v>46</v>
      </c>
      <c r="B63" s="391"/>
      <c r="C63" s="343" t="str">
        <f>+VLOOKUP(A63,bd_lista!$A$3:$C$590,3,FALSE)</f>
        <v>Ministerio de Salud y Deportes</v>
      </c>
      <c r="D63" s="393"/>
      <c r="E63" s="343" t="s">
        <v>1309</v>
      </c>
      <c r="F63" s="245">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801506.66</v>
      </c>
      <c r="G63" s="245">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42087.59</v>
      </c>
      <c r="H63" s="245">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591438.64</v>
      </c>
      <c r="I63" s="245">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12729314.500000002</v>
      </c>
      <c r="J63" s="245">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45">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5">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5">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5">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5">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5">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5">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5">
        <f t="shared" ca="1" si="4"/>
        <v>14164347.390000002</v>
      </c>
      <c r="S63" s="245">
        <f ca="1">+R62+R63</f>
        <v>16625854.618400002</v>
      </c>
      <c r="T63" s="245">
        <f ca="1">+S63</f>
        <v>16625854.618400002</v>
      </c>
      <c r="U63" s="244">
        <f t="shared" si="5"/>
        <v>2</v>
      </c>
      <c r="V63" s="343" t="str">
        <f>+VLOOKUP(A63,bd_lista!$A$3:$E$590,5,FALSE)</f>
        <v>Órgano Ejecutivo</v>
      </c>
      <c r="W63" s="395"/>
      <c r="X63" s="242">
        <f t="shared" si="7"/>
        <v>46</v>
      </c>
      <c r="Y63" s="242" t="str">
        <f>+VLOOKUP(X63,bd_lista!$A$3:$C$590,3,FALSE)</f>
        <v>Ministerio de Salud y Deportes</v>
      </c>
      <c r="Z63" s="299"/>
      <c r="AA63" s="331"/>
    </row>
    <row r="64" spans="1:27" customFormat="1" ht="15" customHeight="1">
      <c r="A64" s="32">
        <v>47</v>
      </c>
      <c r="B64" s="390">
        <f>+A64</f>
        <v>47</v>
      </c>
      <c r="C64" s="247" t="str">
        <f>+VLOOKUP(A64,bd_lista!$A$3:$C$590,3,FALSE)</f>
        <v>Ministerio de Desarrollo Rural y Tierras</v>
      </c>
      <c r="D64" s="392" t="str">
        <f>+C64</f>
        <v>Ministerio de Desarrollo Rural y Tierras</v>
      </c>
      <c r="E64" s="247" t="s">
        <v>1308</v>
      </c>
      <c r="F64" s="243">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2247474.4347999999</v>
      </c>
      <c r="G64" s="243">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3">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3">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3312762.3162000002</v>
      </c>
      <c r="J64" s="243">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3">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3">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3">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3">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3">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3">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3">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3">
        <f t="shared" ca="1" si="4"/>
        <v>5560236.7510000002</v>
      </c>
      <c r="S64" s="243"/>
      <c r="T64" s="243">
        <f ca="1">+T65</f>
        <v>19052001.611000001</v>
      </c>
      <c r="U64" s="242">
        <f t="shared" si="5"/>
        <v>1</v>
      </c>
      <c r="V64" s="343" t="str">
        <f>+VLOOKUP(A64,bd_lista!$A$3:$E$590,5,FALSE)</f>
        <v>Órgano Ejecutivo</v>
      </c>
      <c r="W64" s="394" t="str">
        <f>+V64</f>
        <v>Órgano Ejecutivo</v>
      </c>
      <c r="X64" s="242">
        <f t="shared" si="7"/>
        <v>47</v>
      </c>
      <c r="Y64" s="242" t="str">
        <f>+VLOOKUP(X64,bd_lista!$A$3:$C$590,3,FALSE)</f>
        <v>Ministerio de Desarrollo Rural y Tierras</v>
      </c>
      <c r="Z64" s="301">
        <f>+X64</f>
        <v>47</v>
      </c>
      <c r="AA64" s="329" t="str">
        <f>+Y64</f>
        <v>Ministerio de Desarrollo Rural y Tierras</v>
      </c>
    </row>
    <row r="65" spans="1:27" customFormat="1" ht="15" customHeight="1">
      <c r="A65" s="32">
        <v>47</v>
      </c>
      <c r="B65" s="391"/>
      <c r="C65" s="343" t="str">
        <f>+VLOOKUP(A65,bd_lista!$A$3:$C$590,3,FALSE)</f>
        <v>Ministerio de Desarrollo Rural y Tierras</v>
      </c>
      <c r="D65" s="393"/>
      <c r="E65" s="343" t="s">
        <v>1309</v>
      </c>
      <c r="F65" s="245">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2282689.46</v>
      </c>
      <c r="G65" s="245">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82930.740000000005</v>
      </c>
      <c r="H65" s="245">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97365.38</v>
      </c>
      <c r="I65" s="245">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11028779.279999999</v>
      </c>
      <c r="J65" s="245">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5">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5">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5">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5">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5">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5">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5">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5">
        <f t="shared" ca="1" si="4"/>
        <v>13491764.859999999</v>
      </c>
      <c r="S65" s="245">
        <f ca="1">+R64+R65</f>
        <v>19052001.611000001</v>
      </c>
      <c r="T65" s="245">
        <f ca="1">+S65</f>
        <v>19052001.611000001</v>
      </c>
      <c r="U65" s="244">
        <f t="shared" si="5"/>
        <v>2</v>
      </c>
      <c r="V65" s="343" t="str">
        <f>+VLOOKUP(A65,bd_lista!$A$3:$E$590,5,FALSE)</f>
        <v>Órgano Ejecutivo</v>
      </c>
      <c r="W65" s="395"/>
      <c r="X65" s="242">
        <f t="shared" si="7"/>
        <v>47</v>
      </c>
      <c r="Y65" s="242" t="str">
        <f>+VLOOKUP(X65,bd_lista!$A$3:$C$590,3,FALSE)</f>
        <v>Ministerio de Desarrollo Rural y Tierras</v>
      </c>
      <c r="Z65" s="299"/>
      <c r="AA65" s="331"/>
    </row>
    <row r="66" spans="1:27" customFormat="1" ht="15" hidden="1" customHeight="1">
      <c r="A66" s="32">
        <v>512</v>
      </c>
      <c r="B66" s="390">
        <f>+A66</f>
        <v>512</v>
      </c>
      <c r="C66" s="247" t="str">
        <f>+VLOOKUP(A66,bd_lista!$A$3:$C$590,3,FALSE)</f>
        <v>Adm.de Aeropuertos y Servicios Auxiliares a la Naveg. Aérea</v>
      </c>
      <c r="D66" s="392" t="str">
        <f>+C66</f>
        <v>Adm.de Aeropuertos y Servicios Auxiliares a la Naveg. Aérea</v>
      </c>
      <c r="E66" s="247" t="s">
        <v>1308</v>
      </c>
      <c r="F66" s="243">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3">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3">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3">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3">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3">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3">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3">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3">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3">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3">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3">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3">
        <f t="shared" ca="1" si="4"/>
        <v>0</v>
      </c>
      <c r="S66" s="266"/>
      <c r="T66" s="243">
        <f ca="1">+T67</f>
        <v>3986.48</v>
      </c>
      <c r="U66" s="242">
        <f t="shared" si="5"/>
        <v>1</v>
      </c>
      <c r="V66" s="343"/>
      <c r="W66" s="394">
        <f>+V66</f>
        <v>0</v>
      </c>
      <c r="X66" s="242">
        <f>+VLOOKUP(A66,[3]Sheet1!$A$13:$D$744,4,FALSE)</f>
        <v>81</v>
      </c>
      <c r="Y66" s="242" t="str">
        <f>+VLOOKUP(X66,bd_lista!$A$3:$C$590,3,FALSE)</f>
        <v>Ministerio de Obras Públicas, Servicios y Vivienda</v>
      </c>
      <c r="Z66" s="301">
        <f>+X66</f>
        <v>81</v>
      </c>
      <c r="AA66" s="329" t="str">
        <f>+Y66</f>
        <v>Ministerio de Obras Públicas, Servicios y Vivienda</v>
      </c>
    </row>
    <row r="67" spans="1:27" customFormat="1" ht="15" hidden="1" customHeight="1">
      <c r="A67" s="32">
        <v>512</v>
      </c>
      <c r="B67" s="391"/>
      <c r="C67" s="343" t="str">
        <f>+VLOOKUP(A67,bd_lista!$A$3:$C$590,3,FALSE)</f>
        <v>Adm.de Aeropuertos y Servicios Auxiliares a la Naveg. Aérea</v>
      </c>
      <c r="D67" s="393"/>
      <c r="E67" s="343" t="s">
        <v>1309</v>
      </c>
      <c r="F67" s="245">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5">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0</v>
      </c>
      <c r="H67" s="245">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3986.48</v>
      </c>
      <c r="I67" s="245">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5">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5">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5">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5">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5">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5">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5">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5">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5">
        <f t="shared" ca="1" si="4"/>
        <v>3986.48</v>
      </c>
      <c r="S67" s="265">
        <f ca="1">+R66+R67</f>
        <v>3986.48</v>
      </c>
      <c r="T67" s="245">
        <f ca="1">+S67</f>
        <v>3986.48</v>
      </c>
      <c r="U67" s="244">
        <f t="shared" si="5"/>
        <v>2</v>
      </c>
      <c r="V67" s="343"/>
      <c r="W67" s="395"/>
      <c r="X67" s="242">
        <f>+VLOOKUP(A67,[3]Sheet1!$A$13:$D$744,4,FALSE)</f>
        <v>81</v>
      </c>
      <c r="Y67" s="242" t="str">
        <f>+VLOOKUP(X67,bd_lista!$A$3:$C$590,3,FALSE)</f>
        <v>Ministerio de Obras Públicas, Servicios y Vivienda</v>
      </c>
      <c r="Z67" s="299"/>
      <c r="AA67" s="331"/>
    </row>
    <row r="68" spans="1:27" ht="15" customHeight="1">
      <c r="A68" s="32">
        <v>53</v>
      </c>
      <c r="B68" s="390">
        <f>+A68</f>
        <v>53</v>
      </c>
      <c r="C68" s="247" t="str">
        <f>+VLOOKUP(A68,bd_lista!$A$3:$C$590,3,FALSE)</f>
        <v>Ministerio de Culturas, Descolonización y Despatriarcalización</v>
      </c>
      <c r="D68" s="392" t="str">
        <f>+C68</f>
        <v>Ministerio de Culturas, Descolonización y Despatriarcalización</v>
      </c>
      <c r="E68" s="247" t="s">
        <v>1308</v>
      </c>
      <c r="F68" s="243">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3">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3">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3">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3">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3">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3">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3">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3">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3">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3">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3">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3">
        <f t="shared" ca="1" si="4"/>
        <v>0</v>
      </c>
      <c r="S68" s="243"/>
      <c r="T68" s="243">
        <f ca="1">+T69</f>
        <v>185.5</v>
      </c>
      <c r="U68" s="242">
        <f t="shared" si="5"/>
        <v>1</v>
      </c>
      <c r="V68" s="343" t="str">
        <f>+VLOOKUP(A68,bd_lista!$A$3:$E$590,5,FALSE)</f>
        <v>Órgano Ejecutivo</v>
      </c>
      <c r="W68" s="394" t="str">
        <f>+V68</f>
        <v>Órgano Ejecutivo</v>
      </c>
      <c r="X68" s="242">
        <v>53</v>
      </c>
      <c r="Y68" s="242" t="str">
        <f>+VLOOKUP(X68,bd_lista!$A$3:$C$590,3,FALSE)</f>
        <v>Ministerio de Culturas, Descolonización y Despatriarcalización</v>
      </c>
      <c r="Z68" s="301">
        <f>+X68</f>
        <v>53</v>
      </c>
      <c r="AA68" s="329" t="str">
        <f>+Y68</f>
        <v>Ministerio de Culturas, Descolonización y Despatriarcalización</v>
      </c>
    </row>
    <row r="69" spans="1:27" ht="15" customHeight="1">
      <c r="A69" s="32">
        <v>53</v>
      </c>
      <c r="B69" s="391"/>
      <c r="C69" s="343" t="str">
        <f>+VLOOKUP(A69,bd_lista!$A$3:$C$590,3,FALSE)</f>
        <v>Ministerio de Culturas, Descolonización y Despatriarcalización</v>
      </c>
      <c r="D69" s="393"/>
      <c r="E69" s="343" t="s">
        <v>1309</v>
      </c>
      <c r="F69" s="245">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5">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5">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5">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185.5</v>
      </c>
      <c r="J69" s="245">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5">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5">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5">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5">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5">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5">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5">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5">
        <f t="shared" ca="1" si="4"/>
        <v>185.5</v>
      </c>
      <c r="S69" s="245">
        <f ca="1">+R68+R69</f>
        <v>185.5</v>
      </c>
      <c r="T69" s="245">
        <f ca="1">+S69</f>
        <v>185.5</v>
      </c>
      <c r="U69" s="244">
        <f t="shared" si="5"/>
        <v>2</v>
      </c>
      <c r="V69" s="343" t="str">
        <f>+VLOOKUP(A69,bd_lista!$A$3:$E$590,5,FALSE)</f>
        <v>Órgano Ejecutivo</v>
      </c>
      <c r="W69" s="395"/>
      <c r="X69" s="242">
        <v>53</v>
      </c>
      <c r="Y69" s="242" t="str">
        <f>+VLOOKUP(X69,bd_lista!$A$3:$C$590,3,FALSE)</f>
        <v>Ministerio de Culturas, Descolonización y Despatriarcalización</v>
      </c>
      <c r="Z69" s="299"/>
      <c r="AA69" s="331"/>
    </row>
    <row r="70" spans="1:27" customFormat="1" ht="15" customHeight="1">
      <c r="A70" s="252">
        <v>66</v>
      </c>
      <c r="B70" s="390">
        <f>+A70</f>
        <v>66</v>
      </c>
      <c r="C70" s="247" t="str">
        <f>+VLOOKUP(A70,bd_lista!$A$3:$C$590,3,FALSE)</f>
        <v>Ministerio de Planificación del Desarrollo</v>
      </c>
      <c r="D70" s="392" t="str">
        <f>+C70</f>
        <v>Ministerio de Planificación del Desarrollo</v>
      </c>
      <c r="E70" s="247" t="s">
        <v>1308</v>
      </c>
      <c r="F70" s="243">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43">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43">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3">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1413522.12</v>
      </c>
      <c r="J70" s="243">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3">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3">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3">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3">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3">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3">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3">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3">
        <f t="shared" ca="1" si="4"/>
        <v>1413522.12</v>
      </c>
      <c r="S70" s="243"/>
      <c r="T70" s="243">
        <f ca="1">+T71</f>
        <v>11495079.190000001</v>
      </c>
      <c r="U70" s="242">
        <f t="shared" si="5"/>
        <v>1</v>
      </c>
      <c r="V70" s="343" t="str">
        <f>+VLOOKUP(A70,bd_lista!$A$3:$E$590,5,FALSE)</f>
        <v>Órgano Ejecutivo</v>
      </c>
      <c r="W70" s="394" t="str">
        <f>+V70</f>
        <v>Órgano Ejecutivo</v>
      </c>
      <c r="X70" s="242">
        <f t="shared" ref="X70:X77" si="8">+A70</f>
        <v>66</v>
      </c>
      <c r="Y70" s="242" t="str">
        <f>+VLOOKUP(X70,bd_lista!$A$3:$C$590,3,FALSE)</f>
        <v>Ministerio de Planificación del Desarrollo</v>
      </c>
      <c r="Z70" s="301">
        <f>+X70</f>
        <v>66</v>
      </c>
      <c r="AA70" s="329" t="str">
        <f>+Y70</f>
        <v>Ministerio de Planificación del Desarrollo</v>
      </c>
    </row>
    <row r="71" spans="1:27" customFormat="1" ht="15" customHeight="1">
      <c r="A71" s="32">
        <v>66</v>
      </c>
      <c r="B71" s="391"/>
      <c r="C71" s="343" t="str">
        <f>+VLOOKUP(A71,bd_lista!$A$3:$C$590,3,FALSE)</f>
        <v>Ministerio de Planificación del Desarrollo</v>
      </c>
      <c r="D71" s="393"/>
      <c r="E71" s="343" t="s">
        <v>1309</v>
      </c>
      <c r="F71" s="245">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45">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5">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45">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10081557.07</v>
      </c>
      <c r="J71" s="245">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5">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5">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5">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5">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5">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5">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5">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5">
        <f t="shared" ca="1" si="4"/>
        <v>10081557.07</v>
      </c>
      <c r="S71" s="245">
        <f ca="1">+R70+R71</f>
        <v>11495079.190000001</v>
      </c>
      <c r="T71" s="245">
        <f ca="1">+S71</f>
        <v>11495079.190000001</v>
      </c>
      <c r="U71" s="244">
        <f t="shared" si="5"/>
        <v>2</v>
      </c>
      <c r="V71" s="343" t="str">
        <f>+VLOOKUP(A71,bd_lista!$A$3:$E$590,5,FALSE)</f>
        <v>Órgano Ejecutivo</v>
      </c>
      <c r="W71" s="395"/>
      <c r="X71" s="242">
        <f t="shared" si="8"/>
        <v>66</v>
      </c>
      <c r="Y71" s="242" t="str">
        <f>+VLOOKUP(X71,bd_lista!$A$3:$C$590,3,FALSE)</f>
        <v>Ministerio de Planificación del Desarrollo</v>
      </c>
      <c r="Z71" s="299"/>
      <c r="AA71" s="331"/>
    </row>
    <row r="72" spans="1:27" ht="15" customHeight="1">
      <c r="A72" s="32">
        <v>70</v>
      </c>
      <c r="B72" s="390">
        <f>+A72</f>
        <v>70</v>
      </c>
      <c r="C72" s="247" t="str">
        <f>+VLOOKUP(A72,bd_lista!$A$3:$C$590,3,FALSE)</f>
        <v>Ministerio de Trabajo, Empleo y Previsión Social</v>
      </c>
      <c r="D72" s="392" t="str">
        <f>+C72</f>
        <v>Ministerio de Trabajo, Empleo y Previsión Social</v>
      </c>
      <c r="E72" s="247" t="s">
        <v>1308</v>
      </c>
      <c r="F72" s="243">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3">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3">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3">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3">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3">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3">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3">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3">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3">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3">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3">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3">
        <f t="shared" ca="1" si="4"/>
        <v>0</v>
      </c>
      <c r="S72" s="243"/>
      <c r="T72" s="243">
        <f ca="1">+T73</f>
        <v>992.93999999999994</v>
      </c>
      <c r="U72" s="242">
        <f t="shared" si="5"/>
        <v>1</v>
      </c>
      <c r="V72" s="343" t="str">
        <f>+VLOOKUP(A72,bd_lista!$A$3:$E$590,5,FALSE)</f>
        <v>Órgano Ejecutivo</v>
      </c>
      <c r="W72" s="394" t="str">
        <f>+V72</f>
        <v>Órgano Ejecutivo</v>
      </c>
      <c r="X72" s="242">
        <f t="shared" si="8"/>
        <v>70</v>
      </c>
      <c r="Y72" s="242" t="str">
        <f>+VLOOKUP(X72,bd_lista!$A$3:$C$590,3,FALSE)</f>
        <v>Ministerio de Trabajo, Empleo y Previsión Social</v>
      </c>
      <c r="Z72" s="301">
        <f>+X72</f>
        <v>70</v>
      </c>
      <c r="AA72" s="329" t="str">
        <f>+Y72</f>
        <v>Ministerio de Trabajo, Empleo y Previsión Social</v>
      </c>
    </row>
    <row r="73" spans="1:27" ht="15" customHeight="1">
      <c r="A73" s="32">
        <v>70</v>
      </c>
      <c r="B73" s="391"/>
      <c r="C73" s="343" t="str">
        <f>+VLOOKUP(A73,bd_lista!$A$3:$C$590,3,FALSE)</f>
        <v>Ministerio de Trabajo, Empleo y Previsión Social</v>
      </c>
      <c r="D73" s="393"/>
      <c r="E73" s="343" t="s">
        <v>1309</v>
      </c>
      <c r="F73" s="245">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5">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45">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45">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992.93999999999994</v>
      </c>
      <c r="J73" s="245">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5">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5">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5">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5">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5">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5">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5">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5">
        <f t="shared" ca="1" si="4"/>
        <v>992.93999999999994</v>
      </c>
      <c r="S73" s="245">
        <f ca="1">+R72+R73</f>
        <v>992.93999999999994</v>
      </c>
      <c r="T73" s="245">
        <f ca="1">+S73</f>
        <v>992.93999999999994</v>
      </c>
      <c r="U73" s="244">
        <f t="shared" si="5"/>
        <v>2</v>
      </c>
      <c r="V73" s="343" t="str">
        <f>+VLOOKUP(A73,bd_lista!$A$3:$E$590,5,FALSE)</f>
        <v>Órgano Ejecutivo</v>
      </c>
      <c r="W73" s="395"/>
      <c r="X73" s="242">
        <f t="shared" si="8"/>
        <v>70</v>
      </c>
      <c r="Y73" s="242" t="str">
        <f>+VLOOKUP(X73,bd_lista!$A$3:$C$590,3,FALSE)</f>
        <v>Ministerio de Trabajo, Empleo y Previsión Social</v>
      </c>
      <c r="Z73" s="299"/>
      <c r="AA73" s="331"/>
    </row>
    <row r="74" spans="1:27" ht="15" hidden="1" customHeight="1">
      <c r="A74" s="252">
        <v>76</v>
      </c>
      <c r="B74" s="390">
        <f>+A74</f>
        <v>76</v>
      </c>
      <c r="C74" s="247" t="str">
        <f>+VLOOKUP(A74,bd_lista!$A$3:$C$590,3,FALSE)</f>
        <v>Ministerio de Minería y Metalurgia</v>
      </c>
      <c r="D74" s="392" t="str">
        <f>+C74</f>
        <v>Ministerio de Minería y Metalurgia</v>
      </c>
      <c r="E74" s="247" t="s">
        <v>1308</v>
      </c>
      <c r="F74" s="243">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3">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3">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3">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3">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3">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3">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3">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3">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3">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3">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3">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3">
        <f t="shared" ca="1" si="4"/>
        <v>0</v>
      </c>
      <c r="S74" s="243"/>
      <c r="T74" s="243">
        <f ca="1">+T75</f>
        <v>0</v>
      </c>
      <c r="U74" s="242">
        <f t="shared" si="5"/>
        <v>1</v>
      </c>
      <c r="V74" s="343" t="str">
        <f>+VLOOKUP(A74,bd_lista!$A$3:$E$590,5,FALSE)</f>
        <v>Órgano Ejecutivo</v>
      </c>
      <c r="W74" s="394" t="str">
        <f>+V74</f>
        <v>Órgano Ejecutivo</v>
      </c>
      <c r="X74" s="242">
        <f t="shared" si="8"/>
        <v>76</v>
      </c>
      <c r="Y74" s="242" t="str">
        <f>+VLOOKUP(X74,bd_lista!$A$3:$C$590,3,FALSE)</f>
        <v>Ministerio de Minería y Metalurgia</v>
      </c>
      <c r="Z74" s="301">
        <f>+X74</f>
        <v>76</v>
      </c>
      <c r="AA74" s="329" t="str">
        <f>+Y74</f>
        <v>Ministerio de Minería y Metalurgia</v>
      </c>
    </row>
    <row r="75" spans="1:27" ht="15" hidden="1" customHeight="1">
      <c r="A75" s="32">
        <v>76</v>
      </c>
      <c r="B75" s="391"/>
      <c r="C75" s="343" t="str">
        <f>+VLOOKUP(A75,bd_lista!$A$3:$C$590,3,FALSE)</f>
        <v>Ministerio de Minería y Metalurgia</v>
      </c>
      <c r="D75" s="393"/>
      <c r="E75" s="343" t="s">
        <v>1309</v>
      </c>
      <c r="F75" s="245">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5">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45">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5">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5">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5">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5">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5">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5">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5">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5">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5">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5">
        <f t="shared" ca="1" si="4"/>
        <v>0</v>
      </c>
      <c r="S75" s="245">
        <f ca="1">+R74+R75</f>
        <v>0</v>
      </c>
      <c r="T75" s="245">
        <f ca="1">+S75</f>
        <v>0</v>
      </c>
      <c r="U75" s="244">
        <f t="shared" si="5"/>
        <v>2</v>
      </c>
      <c r="V75" s="343" t="str">
        <f>+VLOOKUP(A75,bd_lista!$A$3:$E$590,5,FALSE)</f>
        <v>Órgano Ejecutivo</v>
      </c>
      <c r="W75" s="395"/>
      <c r="X75" s="242">
        <f t="shared" si="8"/>
        <v>76</v>
      </c>
      <c r="Y75" s="242" t="str">
        <f>+VLOOKUP(X75,bd_lista!$A$3:$C$590,3,FALSE)</f>
        <v>Ministerio de Minería y Metalurgia</v>
      </c>
      <c r="Z75" s="299"/>
      <c r="AA75" s="331"/>
    </row>
    <row r="76" spans="1:27" ht="15" customHeight="1">
      <c r="A76" s="252">
        <v>78</v>
      </c>
      <c r="B76" s="390">
        <f>+A76</f>
        <v>78</v>
      </c>
      <c r="C76" s="247" t="str">
        <f>+VLOOKUP(A76,bd_lista!$A$3:$C$590,3,FALSE)</f>
        <v>Ministerio de Hidrocarburos y Energías</v>
      </c>
      <c r="D76" s="392" t="str">
        <f>+C76</f>
        <v>Ministerio de Hidrocarburos y Energías</v>
      </c>
      <c r="E76" s="247" t="s">
        <v>1308</v>
      </c>
      <c r="F76" s="243">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3">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3">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2295.62</v>
      </c>
      <c r="I76" s="243">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1620.39</v>
      </c>
      <c r="J76" s="243">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3">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3">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3">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3">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3">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3">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3">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3">
        <f t="shared" ca="1" si="4"/>
        <v>3916.01</v>
      </c>
      <c r="S76" s="243"/>
      <c r="T76" s="243">
        <f ca="1">+T77</f>
        <v>83893.069999999992</v>
      </c>
      <c r="U76" s="242">
        <f t="shared" si="5"/>
        <v>1</v>
      </c>
      <c r="V76" s="343" t="str">
        <f>+VLOOKUP(A76,bd_lista!$A$3:$E$590,5,FALSE)</f>
        <v>Órgano Ejecutivo</v>
      </c>
      <c r="W76" s="394" t="str">
        <f>+V76</f>
        <v>Órgano Ejecutivo</v>
      </c>
      <c r="X76" s="242">
        <f t="shared" si="8"/>
        <v>78</v>
      </c>
      <c r="Y76" s="242" t="str">
        <f>+VLOOKUP(X76,bd_lista!$A$3:$C$590,3,FALSE)</f>
        <v>Ministerio de Hidrocarburos y Energías</v>
      </c>
      <c r="Z76" s="301">
        <f>+X76</f>
        <v>78</v>
      </c>
      <c r="AA76" s="329" t="str">
        <f>+Y76</f>
        <v>Ministerio de Hidrocarburos y Energías</v>
      </c>
    </row>
    <row r="77" spans="1:27" ht="15" customHeight="1">
      <c r="A77" s="32">
        <v>78</v>
      </c>
      <c r="B77" s="391"/>
      <c r="C77" s="343" t="str">
        <f>+VLOOKUP(A77,bd_lista!$A$3:$C$590,3,FALSE)</f>
        <v>Ministerio de Hidrocarburos y Energías</v>
      </c>
      <c r="D77" s="393"/>
      <c r="E77" s="343" t="s">
        <v>1309</v>
      </c>
      <c r="F77" s="245">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5">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5">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5088.29</v>
      </c>
      <c r="I77" s="245">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74888.77</v>
      </c>
      <c r="J77" s="245">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5">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5">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5">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5">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5">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5">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5">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5">
        <f t="shared" ca="1" si="4"/>
        <v>79977.06</v>
      </c>
      <c r="S77" s="245">
        <f ca="1">+R76+R77</f>
        <v>83893.069999999992</v>
      </c>
      <c r="T77" s="245">
        <f ca="1">+S77</f>
        <v>83893.069999999992</v>
      </c>
      <c r="U77" s="244">
        <f t="shared" si="5"/>
        <v>2</v>
      </c>
      <c r="V77" s="343" t="str">
        <f>+VLOOKUP(A77,bd_lista!$A$3:$E$590,5,FALSE)</f>
        <v>Órgano Ejecutivo</v>
      </c>
      <c r="W77" s="395"/>
      <c r="X77" s="242">
        <f t="shared" si="8"/>
        <v>78</v>
      </c>
      <c r="Y77" s="242" t="str">
        <f>+VLOOKUP(X77,bd_lista!$A$3:$C$590,3,FALSE)</f>
        <v>Ministerio de Hidrocarburos y Energías</v>
      </c>
      <c r="Z77" s="299"/>
      <c r="AA77" s="331"/>
    </row>
    <row r="78" spans="1:27" customFormat="1" ht="15" customHeight="1">
      <c r="A78" s="252">
        <v>81</v>
      </c>
      <c r="B78" s="390">
        <f>+A78</f>
        <v>81</v>
      </c>
      <c r="C78" s="247" t="str">
        <f>+VLOOKUP(A78,bd_lista!$A$3:$C$590,3,FALSE)</f>
        <v>Ministerio de Obras Públicas, Servicios y Vivienda</v>
      </c>
      <c r="D78" s="392" t="str">
        <f>+C78</f>
        <v>Ministerio de Obras Públicas, Servicios y Vivienda</v>
      </c>
      <c r="E78" s="247" t="s">
        <v>1308</v>
      </c>
      <c r="F78" s="243">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3">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3">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3">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3">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3">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3">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3">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3">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3">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3">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3">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3">
        <f t="shared" ca="1" si="4"/>
        <v>0</v>
      </c>
      <c r="S78" s="243"/>
      <c r="T78" s="243">
        <f ca="1">+T79</f>
        <v>3871106.29</v>
      </c>
      <c r="U78" s="242">
        <f t="shared" si="5"/>
        <v>1</v>
      </c>
      <c r="V78" s="343" t="str">
        <f>+VLOOKUP(A78,bd_lista!$A$3:$E$590,5,FALSE)</f>
        <v>Órgano Ejecutivo</v>
      </c>
      <c r="W78" s="394" t="str">
        <f>+V78</f>
        <v>Órgano Ejecutivo</v>
      </c>
      <c r="X78" s="242">
        <v>81</v>
      </c>
      <c r="Y78" s="242" t="str">
        <f>+VLOOKUP(X78,bd_lista!$A$3:$C$590,3,FALSE)</f>
        <v>Ministerio de Obras Públicas, Servicios y Vivienda</v>
      </c>
      <c r="Z78" s="301">
        <f>+X78</f>
        <v>81</v>
      </c>
      <c r="AA78" s="329" t="str">
        <f>+Y78</f>
        <v>Ministerio de Obras Públicas, Servicios y Vivienda</v>
      </c>
    </row>
    <row r="79" spans="1:27" customFormat="1" ht="15" customHeight="1">
      <c r="A79" s="32">
        <v>81</v>
      </c>
      <c r="B79" s="391"/>
      <c r="C79" s="343" t="str">
        <f>+VLOOKUP(A79,bd_lista!$A$3:$C$590,3,FALSE)</f>
        <v>Ministerio de Obras Públicas, Servicios y Vivienda</v>
      </c>
      <c r="D79" s="393"/>
      <c r="E79" s="343" t="s">
        <v>1309</v>
      </c>
      <c r="F79" s="245">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5">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5">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5">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3871106.29</v>
      </c>
      <c r="J79" s="245">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45">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5">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5">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5">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5">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5">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5">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5">
        <f t="shared" ca="1" si="4"/>
        <v>3871106.29</v>
      </c>
      <c r="S79" s="245">
        <f ca="1">+R78+R79</f>
        <v>3871106.29</v>
      </c>
      <c r="T79" s="245">
        <f ca="1">+S79</f>
        <v>3871106.29</v>
      </c>
      <c r="U79" s="244">
        <f t="shared" si="5"/>
        <v>2</v>
      </c>
      <c r="V79" s="343" t="str">
        <f>+VLOOKUP(A79,bd_lista!$A$3:$E$590,5,FALSE)</f>
        <v>Órgano Ejecutivo</v>
      </c>
      <c r="W79" s="395"/>
      <c r="X79" s="242">
        <v>81</v>
      </c>
      <c r="Y79" s="242" t="str">
        <f>+VLOOKUP(X79,bd_lista!$A$3:$C$590,3,FALSE)</f>
        <v>Ministerio de Obras Públicas, Servicios y Vivienda</v>
      </c>
      <c r="Z79" s="299"/>
      <c r="AA79" s="331"/>
    </row>
    <row r="80" spans="1:27" customFormat="1" ht="15" customHeight="1">
      <c r="A80" s="32">
        <v>86</v>
      </c>
      <c r="B80" s="390">
        <f>+A80</f>
        <v>86</v>
      </c>
      <c r="C80" s="247" t="str">
        <f>+VLOOKUP(A80,bd_lista!$A$3:$C$590,3,FALSE)</f>
        <v>Ministerio de Medio Ambiente y Agua</v>
      </c>
      <c r="D80" s="392" t="str">
        <f>+C80</f>
        <v>Ministerio de Medio Ambiente y Agua</v>
      </c>
      <c r="E80" s="247" t="s">
        <v>1308</v>
      </c>
      <c r="F80" s="243">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14815.75</v>
      </c>
      <c r="G80" s="243">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50.01</v>
      </c>
      <c r="H80" s="243">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16921855.5242</v>
      </c>
      <c r="I80" s="243">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4157458.0184000004</v>
      </c>
      <c r="J80" s="243">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3">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3">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3">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3">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3">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3">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3">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3">
        <f t="shared" ca="1" si="4"/>
        <v>21094179.302600004</v>
      </c>
      <c r="S80" s="243"/>
      <c r="T80" s="243">
        <f ca="1">+T81</f>
        <v>89061903.322600007</v>
      </c>
      <c r="U80" s="242">
        <f t="shared" si="5"/>
        <v>1</v>
      </c>
      <c r="V80" s="343" t="str">
        <f>+VLOOKUP(A80,bd_lista!$A$3:$E$590,5,FALSE)</f>
        <v>Órgano Ejecutivo</v>
      </c>
      <c r="W80" s="394" t="str">
        <f>+V80</f>
        <v>Órgano Ejecutivo</v>
      </c>
      <c r="X80" s="242">
        <f>+A80</f>
        <v>86</v>
      </c>
      <c r="Y80" s="242" t="str">
        <f>+VLOOKUP(X80,bd_lista!$A$3:$C$590,3,FALSE)</f>
        <v>Ministerio de Medio Ambiente y Agua</v>
      </c>
      <c r="Z80" s="301">
        <f>+X80</f>
        <v>86</v>
      </c>
      <c r="AA80" s="329" t="str">
        <f>+Y80</f>
        <v>Ministerio de Medio Ambiente y Agua</v>
      </c>
    </row>
    <row r="81" spans="1:27" customFormat="1" ht="15" customHeight="1">
      <c r="A81" s="32">
        <v>86</v>
      </c>
      <c r="B81" s="391"/>
      <c r="C81" s="343" t="str">
        <f>+VLOOKUP(A81,bd_lista!$A$3:$C$590,3,FALSE)</f>
        <v>Ministerio de Medio Ambiente y Agua</v>
      </c>
      <c r="D81" s="393"/>
      <c r="E81" s="343" t="s">
        <v>1309</v>
      </c>
      <c r="F81" s="245">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5">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14192117.919999998</v>
      </c>
      <c r="H81" s="245">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15122685.43</v>
      </c>
      <c r="I81" s="245">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38652920.670000002</v>
      </c>
      <c r="J81" s="245">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5">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5">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5">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5">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5">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5">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5">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5">
        <f t="shared" ca="1" si="4"/>
        <v>67967724.019999996</v>
      </c>
      <c r="S81" s="245">
        <f ca="1">+R80+R81</f>
        <v>89061903.322600007</v>
      </c>
      <c r="T81" s="245">
        <f ca="1">+S81</f>
        <v>89061903.322600007</v>
      </c>
      <c r="U81" s="244">
        <f t="shared" si="5"/>
        <v>2</v>
      </c>
      <c r="V81" s="343" t="str">
        <f>+VLOOKUP(A81,bd_lista!$A$3:$E$590,5,FALSE)</f>
        <v>Órgano Ejecutivo</v>
      </c>
      <c r="W81" s="395"/>
      <c r="X81" s="242">
        <f>+A81</f>
        <v>86</v>
      </c>
      <c r="Y81" s="242" t="str">
        <f>+VLOOKUP(X81,bd_lista!$A$3:$C$590,3,FALSE)</f>
        <v>Ministerio de Medio Ambiente y Agua</v>
      </c>
      <c r="Z81" s="299"/>
      <c r="AA81" s="331"/>
    </row>
    <row r="82" spans="1:27" customFormat="1" ht="15" customHeight="1">
      <c r="A82" s="32">
        <v>109</v>
      </c>
      <c r="B82" s="390">
        <f>+A82</f>
        <v>109</v>
      </c>
      <c r="C82" s="247" t="str">
        <f>+VLOOKUP(A82,bd_lista!$A$3:$C$590,3,FALSE)</f>
        <v>Conservatorio Plurinacional de Musica</v>
      </c>
      <c r="D82" s="392" t="str">
        <f>+C82</f>
        <v>Conservatorio Plurinacional de Musica</v>
      </c>
      <c r="E82" s="247" t="s">
        <v>1308</v>
      </c>
      <c r="F82" s="243">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3">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3">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3">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3">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3">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3">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3">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3">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3">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3">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3">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3">
        <f t="shared" ca="1" si="4"/>
        <v>0</v>
      </c>
      <c r="S82" s="243"/>
      <c r="T82" s="243">
        <f ca="1">+T83</f>
        <v>149115</v>
      </c>
      <c r="U82" s="242">
        <f t="shared" si="5"/>
        <v>1</v>
      </c>
      <c r="V82" s="343" t="str">
        <f>+VLOOKUP(A82,bd_lista!$A$3:$E$590,5,FALSE)</f>
        <v>Instituciones Descentralizadas</v>
      </c>
      <c r="W82" s="394" t="str">
        <f>+V82</f>
        <v>Instituciones Descentralizadas</v>
      </c>
      <c r="X82" s="242">
        <f>+VLOOKUP(A82,[3]Sheet1!$A$13:$D$744,4,FALSE)</f>
        <v>16</v>
      </c>
      <c r="Y82" s="242" t="str">
        <f>+VLOOKUP(X82,bd_lista!$A$3:$C$590,3,FALSE)</f>
        <v>Ministerio de Educación</v>
      </c>
      <c r="Z82" s="301">
        <f>+X82</f>
        <v>16</v>
      </c>
      <c r="AA82" s="329" t="str">
        <f>+Y82</f>
        <v>Ministerio de Educación</v>
      </c>
    </row>
    <row r="83" spans="1:27" customFormat="1" ht="15" customHeight="1">
      <c r="A83" s="32">
        <v>109</v>
      </c>
      <c r="B83" s="391"/>
      <c r="C83" s="343" t="str">
        <f>+VLOOKUP(A83,bd_lista!$A$3:$C$590,3,FALSE)</f>
        <v>Conservatorio Plurinacional de Musica</v>
      </c>
      <c r="D83" s="393"/>
      <c r="E83" s="343" t="s">
        <v>1309</v>
      </c>
      <c r="F83" s="245">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45">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5">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5">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149115</v>
      </c>
      <c r="J83" s="245">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5">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5">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5">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5">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5">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5">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5">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5">
        <f t="shared" ca="1" si="4"/>
        <v>149115</v>
      </c>
      <c r="S83" s="245">
        <f ca="1">+R82+R83</f>
        <v>149115</v>
      </c>
      <c r="T83" s="245">
        <f ca="1">+S83</f>
        <v>149115</v>
      </c>
      <c r="U83" s="244">
        <f t="shared" si="5"/>
        <v>2</v>
      </c>
      <c r="V83" s="343" t="str">
        <f>+VLOOKUP(A83,bd_lista!$A$3:$E$590,5,FALSE)</f>
        <v>Instituciones Descentralizadas</v>
      </c>
      <c r="W83" s="395"/>
      <c r="X83" s="242">
        <f>+VLOOKUP(A83,[3]Sheet1!$A$13:$D$744,4,FALSE)</f>
        <v>16</v>
      </c>
      <c r="Y83" s="242" t="str">
        <f>+VLOOKUP(X83,bd_lista!$A$3:$C$590,3,FALSE)</f>
        <v>Ministerio de Educación</v>
      </c>
      <c r="Z83" s="299"/>
      <c r="AA83" s="331"/>
    </row>
    <row r="84" spans="1:27" customFormat="1" ht="15" customHeight="1">
      <c r="A84" s="251">
        <v>117</v>
      </c>
      <c r="B84" s="390">
        <f>+A84</f>
        <v>117</v>
      </c>
      <c r="C84" s="247" t="str">
        <f>+VLOOKUP(A84,bd_lista!$A$3:$C$590,3,FALSE)</f>
        <v>Dirección General de Aeronáutica Civil</v>
      </c>
      <c r="D84" s="392" t="str">
        <f>+C84</f>
        <v>Dirección General de Aeronáutica Civil</v>
      </c>
      <c r="E84" s="247" t="s">
        <v>1308</v>
      </c>
      <c r="F84" s="243">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3">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3">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3">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612330.41760000004</v>
      </c>
      <c r="J84" s="243">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3">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3">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3">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3">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3">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3">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3">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3">
        <f t="shared" ca="1" si="4"/>
        <v>612330.41760000004</v>
      </c>
      <c r="S84" s="243"/>
      <c r="T84" s="243">
        <f ca="1">+T85</f>
        <v>7045514.2175999992</v>
      </c>
      <c r="U84" s="242">
        <f t="shared" si="5"/>
        <v>1</v>
      </c>
      <c r="V84" s="343" t="str">
        <f>+VLOOKUP(A84,bd_lista!$A$3:$E$590,5,FALSE)</f>
        <v>Instituciones Descentralizadas</v>
      </c>
      <c r="W84" s="394" t="str">
        <f>+V84</f>
        <v>Instituciones Descentralizadas</v>
      </c>
      <c r="X84" s="242">
        <f>+VLOOKUP(A84,[3]Sheet1!$A$13:$D$744,4,FALSE)</f>
        <v>81</v>
      </c>
      <c r="Y84" s="242" t="str">
        <f>+VLOOKUP(X84,bd_lista!$A$3:$C$590,3,FALSE)</f>
        <v>Ministerio de Obras Públicas, Servicios y Vivienda</v>
      </c>
      <c r="Z84" s="301">
        <f>+X84</f>
        <v>81</v>
      </c>
      <c r="AA84" s="329" t="str">
        <f>+Y84</f>
        <v>Ministerio de Obras Públicas, Servicios y Vivienda</v>
      </c>
    </row>
    <row r="85" spans="1:27" customFormat="1" ht="15" customHeight="1">
      <c r="A85" s="252">
        <v>117</v>
      </c>
      <c r="B85" s="391"/>
      <c r="C85" s="343" t="str">
        <f>+VLOOKUP(A85,bd_lista!$A$3:$C$590,3,FALSE)</f>
        <v>Dirección General de Aeronáutica Civil</v>
      </c>
      <c r="D85" s="393"/>
      <c r="E85" s="343" t="s">
        <v>1309</v>
      </c>
      <c r="F85" s="245">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5">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5">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5">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6433183.7999999989</v>
      </c>
      <c r="J85" s="245">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5">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5">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5">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5">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5">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5">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5">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5">
        <f t="shared" ca="1" si="4"/>
        <v>6433183.7999999989</v>
      </c>
      <c r="S85" s="245">
        <f ca="1">+R84+R85</f>
        <v>7045514.2175999992</v>
      </c>
      <c r="T85" s="245">
        <f ca="1">+S85</f>
        <v>7045514.2175999992</v>
      </c>
      <c r="U85" s="244">
        <f t="shared" si="5"/>
        <v>2</v>
      </c>
      <c r="V85" s="343" t="str">
        <f>+VLOOKUP(A85,bd_lista!$A$3:$E$590,5,FALSE)</f>
        <v>Instituciones Descentralizadas</v>
      </c>
      <c r="W85" s="395"/>
      <c r="X85" s="242">
        <f>+VLOOKUP(A85,[3]Sheet1!$A$13:$D$744,4,FALSE)</f>
        <v>81</v>
      </c>
      <c r="Y85" s="242" t="str">
        <f>+VLOOKUP(X85,bd_lista!$A$3:$C$590,3,FALSE)</f>
        <v>Ministerio de Obras Públicas, Servicios y Vivienda</v>
      </c>
      <c r="Z85" s="299"/>
      <c r="AA85" s="331"/>
    </row>
    <row r="86" spans="1:27" customFormat="1" ht="15" customHeight="1">
      <c r="A86" s="32">
        <v>119</v>
      </c>
      <c r="B86" s="390">
        <f>+A86</f>
        <v>119</v>
      </c>
      <c r="C86" s="247" t="str">
        <f>+VLOOKUP(A86,bd_lista!$A$3:$C$590,3,FALSE)</f>
        <v>Agencia para el Des. de la Soc. de la Información en Bolivia</v>
      </c>
      <c r="D86" s="392" t="str">
        <f>+C86</f>
        <v>Agencia para el Des. de la Soc. de la Información en Bolivia</v>
      </c>
      <c r="E86" s="247" t="s">
        <v>1308</v>
      </c>
      <c r="F86" s="243">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3">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3">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3">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3">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3">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3">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3">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3">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3">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3">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3">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3">
        <f t="shared" ca="1" si="4"/>
        <v>0</v>
      </c>
      <c r="S86" s="243"/>
      <c r="T86" s="243">
        <f ca="1">+T87</f>
        <v>0</v>
      </c>
      <c r="U86" s="242">
        <f t="shared" si="5"/>
        <v>1</v>
      </c>
      <c r="V86" s="343" t="str">
        <f>+VLOOKUP(A86,bd_lista!$A$3:$E$590,5,FALSE)</f>
        <v>Instituciones Descentralizadas</v>
      </c>
      <c r="W86" s="394" t="str">
        <f>+V86</f>
        <v>Instituciones Descentralizadas</v>
      </c>
      <c r="X86" s="242">
        <f>+VLOOKUP(A86,[3]Sheet1!$A$13:$D$744,4,FALSE)</f>
        <v>6</v>
      </c>
      <c r="Y86" s="242" t="str">
        <f>+VLOOKUP(X86,bd_lista!$A$3:$C$590,3,FALSE)</f>
        <v>Vicepresidencia del Estado Plurinacional</v>
      </c>
      <c r="Z86" s="301">
        <f>+X86</f>
        <v>6</v>
      </c>
      <c r="AA86" s="329" t="str">
        <f>+Y86</f>
        <v>Vicepresidencia del Estado Plurinacional</v>
      </c>
    </row>
    <row r="87" spans="1:27" customFormat="1" ht="15" customHeight="1">
      <c r="A87" s="32">
        <v>119</v>
      </c>
      <c r="B87" s="391"/>
      <c r="C87" s="343" t="str">
        <f>+VLOOKUP(A87,bd_lista!$A$3:$C$590,3,FALSE)</f>
        <v>Agencia para el Des. de la Soc. de la Información en Bolivia</v>
      </c>
      <c r="D87" s="393"/>
      <c r="E87" s="343" t="s">
        <v>1309</v>
      </c>
      <c r="F87" s="245">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5">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5">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5">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5">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5">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5">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5">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5">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5">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5">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5">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5">
        <f t="shared" ca="1" si="4"/>
        <v>0</v>
      </c>
      <c r="S87" s="245">
        <f ca="1">+R86+R87</f>
        <v>0</v>
      </c>
      <c r="T87" s="245">
        <f ca="1">+S87</f>
        <v>0</v>
      </c>
      <c r="U87" s="244">
        <f t="shared" si="5"/>
        <v>2</v>
      </c>
      <c r="V87" s="343" t="str">
        <f>+VLOOKUP(A87,bd_lista!$A$3:$E$590,5,FALSE)</f>
        <v>Instituciones Descentralizadas</v>
      </c>
      <c r="W87" s="395"/>
      <c r="X87" s="242">
        <f>+VLOOKUP(A87,[3]Sheet1!$A$13:$D$744,4,FALSE)</f>
        <v>6</v>
      </c>
      <c r="Y87" s="242" t="str">
        <f>+VLOOKUP(X87,bd_lista!$A$3:$C$590,3,FALSE)</f>
        <v>Vicepresidencia del Estado Plurinacional</v>
      </c>
      <c r="Z87" s="299"/>
      <c r="AA87" s="331"/>
    </row>
    <row r="88" spans="1:27" customFormat="1" ht="15" hidden="1" customHeight="1">
      <c r="A88" s="32">
        <v>600</v>
      </c>
      <c r="B88" s="390">
        <f>+A88</f>
        <v>600</v>
      </c>
      <c r="C88" s="247" t="str">
        <f>+VLOOKUP(A88,bd_lista!$A$3:$C$590,3,FALSE)</f>
        <v>Empresa Servicios Aéreos Bolivianos</v>
      </c>
      <c r="D88" s="392" t="str">
        <f>+C88</f>
        <v>Empresa Servicios Aéreos Bolivianos</v>
      </c>
      <c r="E88" s="247" t="s">
        <v>1308</v>
      </c>
      <c r="F88" s="243">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3">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3">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3">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3">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3">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3">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3">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3">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3">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3">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3">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3">
        <f t="shared" ca="1" si="4"/>
        <v>0</v>
      </c>
      <c r="S88" s="250"/>
      <c r="T88" s="243">
        <f ca="1">+T89</f>
        <v>0</v>
      </c>
      <c r="U88" s="242">
        <f t="shared" si="5"/>
        <v>1</v>
      </c>
      <c r="V88" s="343" t="str">
        <f>+VLOOKUP(A88,bd_lista!$A$3:$E$590,5,FALSE)</f>
        <v>Empresas Nacionales</v>
      </c>
      <c r="W88" s="394" t="str">
        <f>+V88</f>
        <v>Empresas Nacionales</v>
      </c>
      <c r="X88" s="242">
        <f>+VLOOKUP(A88,[3]Sheet1!$A$13:$D$744,4,FALSE)</f>
        <v>20</v>
      </c>
      <c r="Y88" s="242" t="str">
        <f>+VLOOKUP(X88,bd_lista!$A$3:$C$590,3,FALSE)</f>
        <v>Ministerio de Defensa</v>
      </c>
      <c r="Z88" s="301">
        <f>+X88</f>
        <v>20</v>
      </c>
      <c r="AA88" s="302" t="str">
        <f>+Y88</f>
        <v>Ministerio de Defensa</v>
      </c>
    </row>
    <row r="89" spans="1:27" customFormat="1" ht="15" hidden="1" customHeight="1">
      <c r="A89" s="32">
        <v>600</v>
      </c>
      <c r="B89" s="391"/>
      <c r="C89" s="343" t="str">
        <f>+VLOOKUP(A89,bd_lista!$A$3:$C$590,3,FALSE)</f>
        <v>Empresa Servicios Aéreos Bolivianos</v>
      </c>
      <c r="D89" s="393"/>
      <c r="E89" s="343" t="s">
        <v>1309</v>
      </c>
      <c r="F89" s="245">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5">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5">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5">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5">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5">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5">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5">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5">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5">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5">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5">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5">
        <f t="shared" ca="1" si="4"/>
        <v>0</v>
      </c>
      <c r="S89" s="262">
        <f ca="1">+R88+R89</f>
        <v>0</v>
      </c>
      <c r="T89" s="245">
        <f ca="1">+S89</f>
        <v>0</v>
      </c>
      <c r="U89" s="244">
        <f t="shared" si="5"/>
        <v>2</v>
      </c>
      <c r="V89" s="343" t="str">
        <f>+VLOOKUP(A89,bd_lista!$A$3:$E$590,5,FALSE)</f>
        <v>Empresas Nacionales</v>
      </c>
      <c r="W89" s="395"/>
      <c r="X89" s="242">
        <f>+VLOOKUP(A89,[3]Sheet1!$A$13:$D$744,4,FALSE)</f>
        <v>20</v>
      </c>
      <c r="Y89" s="242" t="str">
        <f>+VLOOKUP(X89,bd_lista!$A$3:$C$590,3,FALSE)</f>
        <v>Ministerio de Defensa</v>
      </c>
      <c r="Z89" s="299"/>
      <c r="AA89" s="300"/>
    </row>
    <row r="90" spans="1:27" customFormat="1" ht="15" hidden="1" customHeight="1">
      <c r="A90" s="32">
        <v>129</v>
      </c>
      <c r="B90" s="390">
        <f>+A90</f>
        <v>129</v>
      </c>
      <c r="C90" s="247" t="str">
        <f>+VLOOKUP(A90,bd_lista!$A$3:$C$590,3,FALSE)</f>
        <v>Escuela de Gestión Pública Plurinacional</v>
      </c>
      <c r="D90" s="392" t="str">
        <f>+C90</f>
        <v>Escuela de Gestión Pública Plurinacional</v>
      </c>
      <c r="E90" s="247" t="s">
        <v>1308</v>
      </c>
      <c r="F90" s="243">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3">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3">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3">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3">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3">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3">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3">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3">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3">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3">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3">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3">
        <f t="shared" ca="1" si="4"/>
        <v>0</v>
      </c>
      <c r="S90" s="243"/>
      <c r="T90" s="243">
        <f ca="1">+T91</f>
        <v>0</v>
      </c>
      <c r="U90" s="242">
        <f t="shared" si="5"/>
        <v>1</v>
      </c>
      <c r="V90" s="343" t="str">
        <f>+VLOOKUP(A90,bd_lista!$A$3:$E$590,5,FALSE)</f>
        <v>Instituciones Descentralizadas</v>
      </c>
      <c r="W90" s="394" t="str">
        <f>+V90</f>
        <v>Instituciones Descentralizadas</v>
      </c>
      <c r="X90" s="242">
        <f>+VLOOKUP(A90,[3]Sheet1!$A$13:$D$744,4,FALSE)</f>
        <v>16</v>
      </c>
      <c r="Y90" s="242" t="str">
        <f>+VLOOKUP(X90,bd_lista!$A$3:$C$590,3,FALSE)</f>
        <v>Ministerio de Educación</v>
      </c>
      <c r="Z90" s="301">
        <f>+X90</f>
        <v>16</v>
      </c>
      <c r="AA90" s="329" t="str">
        <f>+Y90</f>
        <v>Ministerio de Educación</v>
      </c>
    </row>
    <row r="91" spans="1:27" customFormat="1" ht="15" hidden="1" customHeight="1">
      <c r="A91" s="32">
        <v>129</v>
      </c>
      <c r="B91" s="391"/>
      <c r="C91" s="343" t="str">
        <f>+VLOOKUP(A91,bd_lista!$A$3:$C$590,3,FALSE)</f>
        <v>Escuela de Gestión Pública Plurinacional</v>
      </c>
      <c r="D91" s="393"/>
      <c r="E91" s="343" t="s">
        <v>1309</v>
      </c>
      <c r="F91" s="245">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5">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5">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5">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5">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5">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5">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5">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5">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5">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5">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5">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5">
        <f t="shared" ca="1" si="4"/>
        <v>0</v>
      </c>
      <c r="S91" s="245">
        <f ca="1">+R90+R91</f>
        <v>0</v>
      </c>
      <c r="T91" s="245">
        <f ca="1">+S91</f>
        <v>0</v>
      </c>
      <c r="U91" s="244">
        <f t="shared" si="5"/>
        <v>2</v>
      </c>
      <c r="V91" s="343" t="str">
        <f>+VLOOKUP(A91,bd_lista!$A$3:$E$590,5,FALSE)</f>
        <v>Instituciones Descentralizadas</v>
      </c>
      <c r="W91" s="395"/>
      <c r="X91" s="242">
        <f>+VLOOKUP(A91,[3]Sheet1!$A$13:$D$744,4,FALSE)</f>
        <v>16</v>
      </c>
      <c r="Y91" s="242" t="str">
        <f>+VLOOKUP(X91,bd_lista!$A$3:$C$590,3,FALSE)</f>
        <v>Ministerio de Educación</v>
      </c>
      <c r="Z91" s="299"/>
      <c r="AA91" s="331"/>
    </row>
    <row r="92" spans="1:27" customFormat="1" ht="15" customHeight="1">
      <c r="A92" s="32">
        <v>522</v>
      </c>
      <c r="B92" s="390">
        <f>+A92</f>
        <v>522</v>
      </c>
      <c r="C92" s="247" t="str">
        <f>+VLOOKUP(A92,bd_lista!$A$3:$C$590,3,FALSE)</f>
        <v>Empresa Nacional de Ferrocarriles - Residual</v>
      </c>
      <c r="D92" s="392" t="str">
        <f>+C92</f>
        <v>Empresa Nacional de Ferrocarriles - Residual</v>
      </c>
      <c r="E92" s="247" t="s">
        <v>1308</v>
      </c>
      <c r="F92" s="243">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3">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3">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3">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3">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3">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3">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3">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3">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3">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3">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3">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3">
        <f t="shared" ca="1" si="4"/>
        <v>0</v>
      </c>
      <c r="S92" s="266"/>
      <c r="T92" s="243">
        <f ca="1">+T93</f>
        <v>588</v>
      </c>
      <c r="U92" s="242">
        <f t="shared" si="5"/>
        <v>1</v>
      </c>
      <c r="V92" s="343" t="str">
        <f>+VLOOKUP(A92,bd_lista!$A$3:$E$590,5,FALSE)</f>
        <v>Empresas Nacionales</v>
      </c>
      <c r="W92" s="394" t="str">
        <f>+V92</f>
        <v>Empresas Nacionales</v>
      </c>
      <c r="X92" s="242">
        <f>+VLOOKUP(A92,[3]Sheet1!$A$13:$D$744,4,FALSE)</f>
        <v>81</v>
      </c>
      <c r="Y92" s="242" t="str">
        <f>+VLOOKUP(X92,bd_lista!$A$3:$C$590,3,FALSE)</f>
        <v>Ministerio de Obras Públicas, Servicios y Vivienda</v>
      </c>
      <c r="Z92" s="301">
        <f>+X92</f>
        <v>81</v>
      </c>
      <c r="AA92" s="329" t="str">
        <f>+Y92</f>
        <v>Ministerio de Obras Públicas, Servicios y Vivienda</v>
      </c>
    </row>
    <row r="93" spans="1:27" customFormat="1" ht="15" customHeight="1">
      <c r="A93" s="32">
        <v>522</v>
      </c>
      <c r="B93" s="391"/>
      <c r="C93" s="343" t="str">
        <f>+VLOOKUP(A93,bd_lista!$A$3:$C$590,3,FALSE)</f>
        <v>Empresa Nacional de Ferrocarriles - Residual</v>
      </c>
      <c r="D93" s="393"/>
      <c r="E93" s="343" t="s">
        <v>1309</v>
      </c>
      <c r="F93" s="245">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5">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5">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588</v>
      </c>
      <c r="I93" s="245">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5">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5">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5">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5">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5">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5">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5">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5">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5">
        <f t="shared" ca="1" si="4"/>
        <v>588</v>
      </c>
      <c r="S93" s="265">
        <f ca="1">+R92+R93</f>
        <v>588</v>
      </c>
      <c r="T93" s="245">
        <f ca="1">+S93</f>
        <v>588</v>
      </c>
      <c r="U93" s="244">
        <f t="shared" si="5"/>
        <v>2</v>
      </c>
      <c r="V93" s="343" t="str">
        <f>+VLOOKUP(A93,bd_lista!$A$3:$E$590,5,FALSE)</f>
        <v>Empresas Nacionales</v>
      </c>
      <c r="W93" s="395"/>
      <c r="X93" s="242">
        <f>+VLOOKUP(A93,[3]Sheet1!$A$13:$D$744,4,FALSE)</f>
        <v>81</v>
      </c>
      <c r="Y93" s="242" t="str">
        <f>+VLOOKUP(X93,bd_lista!$A$3:$C$590,3,FALSE)</f>
        <v>Ministerio de Obras Públicas, Servicios y Vivienda</v>
      </c>
      <c r="Z93" s="299"/>
      <c r="AA93" s="331"/>
    </row>
    <row r="94" spans="1:27" customFormat="1" ht="15" customHeight="1">
      <c r="A94" s="32">
        <v>130</v>
      </c>
      <c r="B94" s="390">
        <f>+A94</f>
        <v>130</v>
      </c>
      <c r="C94" s="247" t="str">
        <f>+VLOOKUP(A94,bd_lista!$A$3:$C$590,3,FALSE)</f>
        <v>Fondo de Financiamiento para la Minería</v>
      </c>
      <c r="D94" s="392" t="str">
        <f>+C94</f>
        <v>Fondo de Financiamiento para la Minería</v>
      </c>
      <c r="E94" s="247" t="s">
        <v>1308</v>
      </c>
      <c r="F94" s="243">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3">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3">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3">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3">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3">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3">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3">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71">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71">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71">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71">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3">
        <f t="shared" ref="R94:R157" ca="1" si="9">+SUM(F94:Q94)</f>
        <v>0</v>
      </c>
      <c r="S94" s="243"/>
      <c r="T94" s="243">
        <f ca="1">+T95</f>
        <v>5000</v>
      </c>
      <c r="U94" s="242">
        <f t="shared" ref="U94:U157" si="10">+IF(E94="Débitos",1,2)</f>
        <v>1</v>
      </c>
      <c r="V94" s="343" t="str">
        <f>+VLOOKUP(A94,bd_lista!$A$3:$E$590,5,FALSE)</f>
        <v>Instituciones Descentralizadas</v>
      </c>
      <c r="W94" s="394" t="str">
        <f>+V94</f>
        <v>Instituciones Descentralizadas</v>
      </c>
      <c r="X94" s="242">
        <f>+VLOOKUP(A94,[3]Sheet1!$A$13:$D$744,4,FALSE)</f>
        <v>76</v>
      </c>
      <c r="Y94" s="242" t="str">
        <f>+VLOOKUP(X94,bd_lista!$A$3:$C$590,3,FALSE)</f>
        <v>Ministerio de Minería y Metalurgia</v>
      </c>
      <c r="Z94" s="301">
        <f>+X94</f>
        <v>76</v>
      </c>
      <c r="AA94" s="329" t="str">
        <f>+Y94</f>
        <v>Ministerio de Minería y Metalurgia</v>
      </c>
    </row>
    <row r="95" spans="1:27" customFormat="1" ht="15" customHeight="1">
      <c r="A95" s="32">
        <v>130</v>
      </c>
      <c r="B95" s="391"/>
      <c r="C95" s="343" t="str">
        <f>+VLOOKUP(A95,bd_lista!$A$3:$C$590,3,FALSE)</f>
        <v>Fondo de Financiamiento para la Minería</v>
      </c>
      <c r="D95" s="393"/>
      <c r="E95" s="343" t="s">
        <v>1309</v>
      </c>
      <c r="F95" s="245">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5">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5">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245">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5000</v>
      </c>
      <c r="J95" s="245">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5">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5">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5">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5">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5">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5">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5">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5">
        <f t="shared" ca="1" si="9"/>
        <v>5000</v>
      </c>
      <c r="S95" s="245">
        <f ca="1">+R94+R95</f>
        <v>5000</v>
      </c>
      <c r="T95" s="245">
        <f ca="1">+S95</f>
        <v>5000</v>
      </c>
      <c r="U95" s="244">
        <f t="shared" si="10"/>
        <v>2</v>
      </c>
      <c r="V95" s="343" t="str">
        <f>+VLOOKUP(A95,bd_lista!$A$3:$E$590,5,FALSE)</f>
        <v>Instituciones Descentralizadas</v>
      </c>
      <c r="W95" s="395"/>
      <c r="X95" s="242">
        <f>+VLOOKUP(A95,[3]Sheet1!$A$13:$D$744,4,FALSE)</f>
        <v>76</v>
      </c>
      <c r="Y95" s="242" t="str">
        <f>+VLOOKUP(X95,bd_lista!$A$3:$C$590,3,FALSE)</f>
        <v>Ministerio de Minería y Metalurgia</v>
      </c>
      <c r="Z95" s="299"/>
      <c r="AA95" s="331"/>
    </row>
    <row r="96" spans="1:27" customFormat="1" ht="15" customHeight="1">
      <c r="A96" s="32">
        <v>132</v>
      </c>
      <c r="B96" s="390">
        <f>+A96</f>
        <v>132</v>
      </c>
      <c r="C96" s="247" t="str">
        <f>+VLOOKUP(A96,bd_lista!$A$3:$C$590,3,FALSE)</f>
        <v>Servicio de Desarrollo de las Empresas Púb. Productivas</v>
      </c>
      <c r="D96" s="392" t="str">
        <f>+C96</f>
        <v>Servicio de Desarrollo de las Empresas Púb. Productivas</v>
      </c>
      <c r="E96" s="247" t="s">
        <v>1308</v>
      </c>
      <c r="F96" s="243">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3">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3">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150261382.63999999</v>
      </c>
      <c r="I96" s="243">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4104.4400000000005</v>
      </c>
      <c r="J96" s="243">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3">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3">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3">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3">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3">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3">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3">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3">
        <f t="shared" ca="1" si="9"/>
        <v>150265487.07999998</v>
      </c>
      <c r="S96" s="271"/>
      <c r="T96" s="243">
        <f ca="1">+T97</f>
        <v>388418875.88999999</v>
      </c>
      <c r="U96" s="242">
        <f t="shared" si="10"/>
        <v>1</v>
      </c>
      <c r="V96" s="343" t="str">
        <f>+VLOOKUP(A96,bd_lista!$A$3:$E$590,5,FALSE)</f>
        <v>Instituciones Descentralizadas</v>
      </c>
      <c r="W96" s="394" t="str">
        <f>+V96</f>
        <v>Instituciones Descentralizadas</v>
      </c>
      <c r="X96" s="242">
        <f>+VLOOKUP(A96,[3]Sheet1!$A$13:$D$744,4,FALSE)</f>
        <v>41</v>
      </c>
      <c r="Y96" s="242" t="str">
        <f>+VLOOKUP(X96,bd_lista!$A$3:$C$590,3,FALSE)</f>
        <v>Ministerio de Desarrollo Productivo y Economía Plural</v>
      </c>
      <c r="Z96" s="301">
        <f>+X96</f>
        <v>41</v>
      </c>
      <c r="AA96" s="302" t="str">
        <f>+Y96</f>
        <v>Ministerio de Desarrollo Productivo y Economía Plural</v>
      </c>
    </row>
    <row r="97" spans="1:27" customFormat="1" ht="15" customHeight="1">
      <c r="A97" s="32">
        <v>132</v>
      </c>
      <c r="B97" s="391"/>
      <c r="C97" s="343" t="str">
        <f>+VLOOKUP(A97,bd_lista!$A$3:$C$590,3,FALSE)</f>
        <v>Servicio de Desarrollo de las Empresas Púb. Productivas</v>
      </c>
      <c r="D97" s="393"/>
      <c r="E97" s="343" t="s">
        <v>1309</v>
      </c>
      <c r="F97" s="245">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5">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5">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5">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238153388.81</v>
      </c>
      <c r="J97" s="245">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5">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5">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5">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5">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5">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5">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5">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5">
        <f t="shared" ca="1" si="9"/>
        <v>238153388.81</v>
      </c>
      <c r="S97" s="245">
        <f ca="1">+R96+R97</f>
        <v>388418875.88999999</v>
      </c>
      <c r="T97" s="245">
        <f ca="1">+S97</f>
        <v>388418875.88999999</v>
      </c>
      <c r="U97" s="244">
        <f t="shared" si="10"/>
        <v>2</v>
      </c>
      <c r="V97" s="343" t="str">
        <f>+VLOOKUP(A97,bd_lista!$A$3:$E$590,5,FALSE)</f>
        <v>Instituciones Descentralizadas</v>
      </c>
      <c r="W97" s="395"/>
      <c r="X97" s="242">
        <f>+VLOOKUP(A97,[3]Sheet1!$A$13:$D$744,4,FALSE)</f>
        <v>41</v>
      </c>
      <c r="Y97" s="242" t="str">
        <f>+VLOOKUP(X97,bd_lista!$A$3:$C$590,3,FALSE)</f>
        <v>Ministerio de Desarrollo Productivo y Economía Plural</v>
      </c>
      <c r="Z97" s="299"/>
      <c r="AA97" s="300"/>
    </row>
    <row r="98" spans="1:27" customFormat="1" ht="15" customHeight="1">
      <c r="A98" s="32">
        <v>133</v>
      </c>
      <c r="B98" s="390">
        <f>+A98</f>
        <v>133</v>
      </c>
      <c r="C98" s="247" t="str">
        <f>+VLOOKUP(A98,bd_lista!$A$3:$C$590,3,FALSE)</f>
        <v>Lotería Nacional de Beneficencia y Salubridad</v>
      </c>
      <c r="D98" s="392" t="str">
        <f>+C98</f>
        <v>Lotería Nacional de Beneficencia y Salubridad</v>
      </c>
      <c r="E98" s="247" t="s">
        <v>1308</v>
      </c>
      <c r="F98" s="243">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3">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3">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3">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3">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3">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3">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3">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3">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3">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3">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3">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3">
        <f t="shared" ca="1" si="9"/>
        <v>0</v>
      </c>
      <c r="S98" s="243"/>
      <c r="T98" s="243">
        <f ca="1">+T99</f>
        <v>152965.60999999999</v>
      </c>
      <c r="U98" s="242">
        <f t="shared" si="10"/>
        <v>1</v>
      </c>
      <c r="V98" s="343" t="str">
        <f>+VLOOKUP(A98,bd_lista!$A$3:$E$590,5,FALSE)</f>
        <v>Instituciones Descentralizadas</v>
      </c>
      <c r="W98" s="394" t="str">
        <f>+V98</f>
        <v>Instituciones Descentralizadas</v>
      </c>
      <c r="X98" s="242">
        <f>+VLOOKUP(A98,[3]Sheet1!$A$13:$D$744,4,FALSE)</f>
        <v>46</v>
      </c>
      <c r="Y98" s="242" t="str">
        <f>+VLOOKUP(X98,bd_lista!$A$3:$C$590,3,FALSE)</f>
        <v>Ministerio de Salud y Deportes</v>
      </c>
      <c r="Z98" s="301">
        <f>+X98</f>
        <v>46</v>
      </c>
      <c r="AA98" s="329" t="str">
        <f>+Y98</f>
        <v>Ministerio de Salud y Deportes</v>
      </c>
    </row>
    <row r="99" spans="1:27" customFormat="1" ht="15" customHeight="1">
      <c r="A99" s="32">
        <v>133</v>
      </c>
      <c r="B99" s="391"/>
      <c r="C99" s="343" t="str">
        <f>+VLOOKUP(A99,bd_lista!$A$3:$C$590,3,FALSE)</f>
        <v>Lotería Nacional de Beneficencia y Salubridad</v>
      </c>
      <c r="D99" s="393"/>
      <c r="E99" s="343" t="s">
        <v>1309</v>
      </c>
      <c r="F99" s="245">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0</v>
      </c>
      <c r="G99" s="245">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245">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45">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152965.60999999999</v>
      </c>
      <c r="J99" s="245">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5">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5">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5">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5">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5">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5">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5">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5">
        <f t="shared" ca="1" si="9"/>
        <v>152965.60999999999</v>
      </c>
      <c r="S99" s="245">
        <f ca="1">+R98+R99</f>
        <v>152965.60999999999</v>
      </c>
      <c r="T99" s="245">
        <f ca="1">+S99</f>
        <v>152965.60999999999</v>
      </c>
      <c r="U99" s="244">
        <f t="shared" si="10"/>
        <v>2</v>
      </c>
      <c r="V99" s="343" t="str">
        <f>+VLOOKUP(A99,bd_lista!$A$3:$E$590,5,FALSE)</f>
        <v>Instituciones Descentralizadas</v>
      </c>
      <c r="W99" s="395"/>
      <c r="X99" s="242">
        <f>+VLOOKUP(A99,[3]Sheet1!$A$13:$D$744,4,FALSE)</f>
        <v>46</v>
      </c>
      <c r="Y99" s="242" t="str">
        <f>+VLOOKUP(X99,bd_lista!$A$3:$C$590,3,FALSE)</f>
        <v>Ministerio de Salud y Deportes</v>
      </c>
      <c r="Z99" s="299"/>
      <c r="AA99" s="331"/>
    </row>
    <row r="100" spans="1:27" ht="15" hidden="1" customHeight="1">
      <c r="A100" s="32">
        <v>2328</v>
      </c>
      <c r="B100" s="390">
        <f>+A100</f>
        <v>2328</v>
      </c>
      <c r="C100" s="247" t="str">
        <f>+VLOOKUP(A100,bd_lista!$A$3:$C$590,3,FALSE)</f>
        <v>EMPRESA MUNICIPAL DE AGUA POTABLE Y ALCANTARILLADO SANITARIO DE URIONDO</v>
      </c>
      <c r="D100" s="392" t="str">
        <f>+C100</f>
        <v>EMPRESA MUNICIPAL DE AGUA POTABLE Y ALCANTARILLADO SANITARIO DE URIONDO</v>
      </c>
      <c r="E100" s="242" t="s">
        <v>1308</v>
      </c>
      <c r="F100" s="243">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3">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3">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3">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3">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3">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3">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3">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3">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3">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3">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3">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3">
        <f t="shared" ca="1" si="9"/>
        <v>0</v>
      </c>
      <c r="S100" s="250"/>
      <c r="T100" s="243">
        <f ca="1">+T101</f>
        <v>0</v>
      </c>
      <c r="U100" s="242">
        <f t="shared" si="10"/>
        <v>1</v>
      </c>
      <c r="V100" s="343" t="str">
        <f>+VLOOKUP(A100,bd_lista!$A$3:$E$590,5,FALSE)</f>
        <v>Instituciones Descentralizadas Municipales</v>
      </c>
      <c r="W100" s="394" t="str">
        <f>+V100</f>
        <v>Instituciones Descentralizadas Municipales</v>
      </c>
      <c r="X100" s="242">
        <f>+VLOOKUP(A100,[3]Sheet1!$A$13:$D$744,4,FALSE)</f>
        <v>0</v>
      </c>
      <c r="Y100" s="242" t="e">
        <f>+VLOOKUP(X100,bd_lista!$A$3:$C$590,3,FALSE)</f>
        <v>#N/A</v>
      </c>
      <c r="Z100" s="301">
        <f>+X100</f>
        <v>0</v>
      </c>
      <c r="AA100" s="329" t="e">
        <f>+Y100</f>
        <v>#N/A</v>
      </c>
    </row>
    <row r="101" spans="1:27" ht="15" hidden="1" customHeight="1">
      <c r="A101" s="32">
        <v>2328</v>
      </c>
      <c r="B101" s="391"/>
      <c r="C101" s="343" t="str">
        <f>+VLOOKUP(A101,bd_lista!$A$3:$C$590,3,FALSE)</f>
        <v>EMPRESA MUNICIPAL DE AGUA POTABLE Y ALCANTARILLADO SANITARIO DE URIONDO</v>
      </c>
      <c r="D101" s="393"/>
      <c r="E101" s="244" t="s">
        <v>1309</v>
      </c>
      <c r="F101" s="245">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5">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5">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5">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5">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5">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5">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5">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5">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5">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5">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5">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5">
        <f t="shared" ca="1" si="9"/>
        <v>0</v>
      </c>
      <c r="S101" s="262">
        <f ca="1">+R100+R101</f>
        <v>0</v>
      </c>
      <c r="T101" s="245">
        <f ca="1">+S101</f>
        <v>0</v>
      </c>
      <c r="U101" s="244">
        <f t="shared" si="10"/>
        <v>2</v>
      </c>
      <c r="V101" s="343" t="str">
        <f>+VLOOKUP(A101,bd_lista!$A$3:$E$590,5,FALSE)</f>
        <v>Instituciones Descentralizadas Municipales</v>
      </c>
      <c r="W101" s="395"/>
      <c r="X101" s="242">
        <f>+VLOOKUP(A101,[3]Sheet1!$A$13:$D$744,4,FALSE)</f>
        <v>0</v>
      </c>
      <c r="Y101" s="242" t="e">
        <f>+VLOOKUP(X101,bd_lista!$A$3:$C$590,3,FALSE)</f>
        <v>#N/A</v>
      </c>
      <c r="Z101" s="299"/>
      <c r="AA101" s="331"/>
    </row>
    <row r="102" spans="1:27" ht="15" hidden="1" customHeight="1">
      <c r="A102" s="252">
        <v>2326</v>
      </c>
      <c r="B102" s="390">
        <f>+A102</f>
        <v>2326</v>
      </c>
      <c r="C102" s="247" t="str">
        <f>+VLOOKUP(A102,bd_lista!$A$3:$C$590,3,FALSE)</f>
        <v>ENTIDAD ORDEN Y SEGURIDAD CIUDADANA MUNICIPAL DE TARIJA</v>
      </c>
      <c r="D102" s="392" t="str">
        <f>+C102</f>
        <v>ENTIDAD ORDEN Y SEGURIDAD CIUDADANA MUNICIPAL DE TARIJA</v>
      </c>
      <c r="E102" s="242" t="s">
        <v>1308</v>
      </c>
      <c r="F102" s="243">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3">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3">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3">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3">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3">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3">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3">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3">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3">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3">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3">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3">
        <f t="shared" ca="1" si="9"/>
        <v>0</v>
      </c>
      <c r="S102" s="250"/>
      <c r="T102" s="243">
        <f ca="1">+T103</f>
        <v>0</v>
      </c>
      <c r="U102" s="242">
        <f t="shared" si="10"/>
        <v>1</v>
      </c>
      <c r="V102" s="343" t="str">
        <f>+VLOOKUP(A102,bd_lista!$A$3:$E$590,5,FALSE)</f>
        <v>Instituciones Descentralizadas Municipales</v>
      </c>
      <c r="W102" s="394" t="str">
        <f>+V102</f>
        <v>Instituciones Descentralizadas Municipales</v>
      </c>
      <c r="X102" s="242">
        <f>+VLOOKUP(A102,[3]Sheet1!$A$13:$D$744,4,FALSE)</f>
        <v>0</v>
      </c>
      <c r="Y102" s="242" t="e">
        <f>+VLOOKUP(X102,bd_lista!$A$3:$C$590,3,FALSE)</f>
        <v>#N/A</v>
      </c>
      <c r="Z102" s="301">
        <f>+X102</f>
        <v>0</v>
      </c>
      <c r="AA102" s="329" t="e">
        <f>+Y102</f>
        <v>#N/A</v>
      </c>
    </row>
    <row r="103" spans="1:27" ht="15" hidden="1" customHeight="1">
      <c r="A103" s="32">
        <v>2326</v>
      </c>
      <c r="B103" s="391"/>
      <c r="C103" s="343" t="str">
        <f>+VLOOKUP(A103,bd_lista!$A$3:$C$590,3,FALSE)</f>
        <v>ENTIDAD ORDEN Y SEGURIDAD CIUDADANA MUNICIPAL DE TARIJA</v>
      </c>
      <c r="D103" s="393"/>
      <c r="E103" s="244" t="s">
        <v>1309</v>
      </c>
      <c r="F103" s="245">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5">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5">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5">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5">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5">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5">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5">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5">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5">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5">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5">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5">
        <f t="shared" ca="1" si="9"/>
        <v>0</v>
      </c>
      <c r="S103" s="262">
        <f ca="1">+R102+R103</f>
        <v>0</v>
      </c>
      <c r="T103" s="245">
        <f ca="1">+S103</f>
        <v>0</v>
      </c>
      <c r="U103" s="244">
        <f t="shared" si="10"/>
        <v>2</v>
      </c>
      <c r="V103" s="343" t="str">
        <f>+VLOOKUP(A103,bd_lista!$A$3:$E$590,5,FALSE)</f>
        <v>Instituciones Descentralizadas Municipales</v>
      </c>
      <c r="W103" s="395"/>
      <c r="X103" s="242">
        <f>+VLOOKUP(A103,[3]Sheet1!$A$13:$D$744,4,FALSE)</f>
        <v>0</v>
      </c>
      <c r="Y103" s="242" t="e">
        <f>+VLOOKUP(X103,bd_lista!$A$3:$C$590,3,FALSE)</f>
        <v>#N/A</v>
      </c>
      <c r="Z103" s="299"/>
      <c r="AA103" s="331"/>
    </row>
    <row r="104" spans="1:27" ht="15" hidden="1" customHeight="1">
      <c r="A104" s="252">
        <v>2327</v>
      </c>
      <c r="B104" s="390">
        <f>+A104</f>
        <v>2327</v>
      </c>
      <c r="C104" s="247" t="str">
        <f>+VLOOKUP(A104,bd_lista!$A$3:$C$590,3,FALSE)</f>
        <v>EMPRESA MUNICIPAL AUTONOMA DE AGUA POTABLE Y ALCANTARILLADO  DE YACUIBA</v>
      </c>
      <c r="D104" s="392" t="str">
        <f>+C104</f>
        <v>EMPRESA MUNICIPAL AUTONOMA DE AGUA POTABLE Y ALCANTARILLADO  DE YACUIBA</v>
      </c>
      <c r="E104" s="242" t="s">
        <v>1308</v>
      </c>
      <c r="F104" s="243">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3">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3">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3">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3">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3">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3">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3">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3">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3">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3">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3">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3">
        <f t="shared" ca="1" si="9"/>
        <v>0</v>
      </c>
      <c r="S104" s="250"/>
      <c r="T104" s="243">
        <f ca="1">+T105</f>
        <v>0</v>
      </c>
      <c r="U104" s="242">
        <f t="shared" si="10"/>
        <v>1</v>
      </c>
      <c r="V104" s="343" t="str">
        <f>+VLOOKUP(A104,bd_lista!$A$3:$E$590,5,FALSE)</f>
        <v>Instituciones Descentralizadas Municipales</v>
      </c>
      <c r="W104" s="394" t="str">
        <f>+V104</f>
        <v>Instituciones Descentralizadas Municipales</v>
      </c>
      <c r="X104" s="242">
        <f>+VLOOKUP(A104,[3]Sheet1!$A$13:$D$744,4,FALSE)</f>
        <v>0</v>
      </c>
      <c r="Y104" s="242" t="e">
        <f>+VLOOKUP(X104,bd_lista!$A$3:$C$590,3,FALSE)</f>
        <v>#N/A</v>
      </c>
      <c r="Z104" s="301">
        <f>+X104</f>
        <v>0</v>
      </c>
      <c r="AA104" s="329" t="e">
        <f>+Y104</f>
        <v>#N/A</v>
      </c>
    </row>
    <row r="105" spans="1:27" ht="15" hidden="1" customHeight="1">
      <c r="A105" s="32">
        <v>2327</v>
      </c>
      <c r="B105" s="391"/>
      <c r="C105" s="343" t="str">
        <f>+VLOOKUP(A105,bd_lista!$A$3:$C$590,3,FALSE)</f>
        <v>EMPRESA MUNICIPAL AUTONOMA DE AGUA POTABLE Y ALCANTARILLADO  DE YACUIBA</v>
      </c>
      <c r="D105" s="393"/>
      <c r="E105" s="244" t="s">
        <v>1309</v>
      </c>
      <c r="F105" s="245">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5">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5">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5">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5">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5">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5">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5">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5">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5">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5">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5">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5">
        <f t="shared" ca="1" si="9"/>
        <v>0</v>
      </c>
      <c r="S105" s="262">
        <f ca="1">+R104+R105</f>
        <v>0</v>
      </c>
      <c r="T105" s="245">
        <f ca="1">+S105</f>
        <v>0</v>
      </c>
      <c r="U105" s="244">
        <f t="shared" si="10"/>
        <v>2</v>
      </c>
      <c r="V105" s="343" t="str">
        <f>+VLOOKUP(A105,bd_lista!$A$3:$E$590,5,FALSE)</f>
        <v>Instituciones Descentralizadas Municipales</v>
      </c>
      <c r="W105" s="395"/>
      <c r="X105" s="242">
        <f>+VLOOKUP(A105,[3]Sheet1!$A$13:$D$744,4,FALSE)</f>
        <v>0</v>
      </c>
      <c r="Y105" s="242" t="e">
        <f>+VLOOKUP(X105,bd_lista!$A$3:$C$590,3,FALSE)</f>
        <v>#N/A</v>
      </c>
      <c r="Z105" s="299"/>
      <c r="AA105" s="331"/>
    </row>
    <row r="106" spans="1:27" ht="15" hidden="1" customHeight="1">
      <c r="A106" s="252">
        <v>2322</v>
      </c>
      <c r="B106" s="390">
        <f>+A106</f>
        <v>2322</v>
      </c>
      <c r="C106" s="247" t="str">
        <f>+VLOOKUP(A106,bd_lista!$A$3:$C$590,3,FALSE)</f>
        <v>ENTIDAD MATADERO FRIGORIFICO MUNICIPAL DE TARIJA</v>
      </c>
      <c r="D106" s="392" t="str">
        <f>+C106</f>
        <v>ENTIDAD MATADERO FRIGORIFICO MUNICIPAL DE TARIJA</v>
      </c>
      <c r="E106" s="242" t="s">
        <v>1308</v>
      </c>
      <c r="F106" s="243">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3">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3">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3">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3">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3">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3">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3">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3">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3">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3">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3">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3">
        <f t="shared" ca="1" si="9"/>
        <v>0</v>
      </c>
      <c r="S106" s="250"/>
      <c r="T106" s="243">
        <f ca="1">+T107</f>
        <v>0</v>
      </c>
      <c r="U106" s="242">
        <f t="shared" si="10"/>
        <v>1</v>
      </c>
      <c r="V106" s="343" t="str">
        <f>+VLOOKUP(A106,bd_lista!$A$3:$E$590,5,FALSE)</f>
        <v>Instituciones Descentralizadas Municipales</v>
      </c>
      <c r="W106" s="394" t="str">
        <f>+V106</f>
        <v>Instituciones Descentralizadas Municipales</v>
      </c>
      <c r="X106" s="242">
        <f>+VLOOKUP(A106,[3]Sheet1!$A$13:$D$744,4,FALSE)</f>
        <v>0</v>
      </c>
      <c r="Y106" s="242" t="e">
        <f>+VLOOKUP(X106,bd_lista!$A$3:$C$590,3,FALSE)</f>
        <v>#N/A</v>
      </c>
      <c r="Z106" s="301">
        <f>+X106</f>
        <v>0</v>
      </c>
      <c r="AA106" s="302" t="e">
        <f>+Y106</f>
        <v>#N/A</v>
      </c>
    </row>
    <row r="107" spans="1:27" ht="15" hidden="1" customHeight="1">
      <c r="A107" s="32">
        <v>2322</v>
      </c>
      <c r="B107" s="391"/>
      <c r="C107" s="343" t="str">
        <f>+VLOOKUP(A107,bd_lista!$A$3:$C$590,3,FALSE)</f>
        <v>ENTIDAD MATADERO FRIGORIFICO MUNICIPAL DE TARIJA</v>
      </c>
      <c r="D107" s="393"/>
      <c r="E107" s="244" t="s">
        <v>1309</v>
      </c>
      <c r="F107" s="245">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5">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5">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5">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5">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5">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5">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5">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5">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5">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5">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5">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5">
        <f t="shared" ca="1" si="9"/>
        <v>0</v>
      </c>
      <c r="S107" s="262">
        <f ca="1">+R106+R107</f>
        <v>0</v>
      </c>
      <c r="T107" s="245">
        <f ca="1">+S107</f>
        <v>0</v>
      </c>
      <c r="U107" s="244">
        <f t="shared" si="10"/>
        <v>2</v>
      </c>
      <c r="V107" s="343" t="str">
        <f>+VLOOKUP(A107,bd_lista!$A$3:$E$590,5,FALSE)</f>
        <v>Instituciones Descentralizadas Municipales</v>
      </c>
      <c r="W107" s="395"/>
      <c r="X107" s="242">
        <f>+VLOOKUP(A107,[3]Sheet1!$A$13:$D$744,4,FALSE)</f>
        <v>0</v>
      </c>
      <c r="Y107" s="242" t="e">
        <f>+VLOOKUP(X107,bd_lista!$A$3:$C$590,3,FALSE)</f>
        <v>#N/A</v>
      </c>
      <c r="Z107" s="299"/>
      <c r="AA107" s="300"/>
    </row>
    <row r="108" spans="1:27" ht="15" hidden="1" customHeight="1">
      <c r="A108" s="252">
        <v>2323</v>
      </c>
      <c r="B108" s="390">
        <f>+A108</f>
        <v>2323</v>
      </c>
      <c r="C108" s="247" t="str">
        <f>+VLOOKUP(A108,bd_lista!$A$3:$C$590,3,FALSE)</f>
        <v>ENTIDAD ASEO MUNICIPAL DE TARIJA</v>
      </c>
      <c r="D108" s="392" t="str">
        <f>+C108</f>
        <v>ENTIDAD ASEO MUNICIPAL DE TARIJA</v>
      </c>
      <c r="E108" s="242" t="s">
        <v>1308</v>
      </c>
      <c r="F108" s="243">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3">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3">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3">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3">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3">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3">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3">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3">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3">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3">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3">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3">
        <f t="shared" ca="1" si="9"/>
        <v>0</v>
      </c>
      <c r="S108" s="250"/>
      <c r="T108" s="243">
        <f ca="1">+T109</f>
        <v>0</v>
      </c>
      <c r="U108" s="242">
        <f t="shared" si="10"/>
        <v>1</v>
      </c>
      <c r="V108" s="343" t="str">
        <f>+VLOOKUP(A108,bd_lista!$A$3:$E$590,5,FALSE)</f>
        <v>Instituciones Descentralizadas Municipales</v>
      </c>
      <c r="W108" s="394" t="str">
        <f>+V108</f>
        <v>Instituciones Descentralizadas Municipales</v>
      </c>
      <c r="X108" s="242">
        <f>+VLOOKUP(A108,[3]Sheet1!$A$13:$D$744,4,FALSE)</f>
        <v>0</v>
      </c>
      <c r="Y108" s="242" t="e">
        <f>+VLOOKUP(X108,bd_lista!$A$3:$C$590,3,FALSE)</f>
        <v>#N/A</v>
      </c>
      <c r="Z108" s="301">
        <f>+X108</f>
        <v>0</v>
      </c>
      <c r="AA108" s="302" t="e">
        <f>+Y108</f>
        <v>#N/A</v>
      </c>
    </row>
    <row r="109" spans="1:27" ht="15" hidden="1" customHeight="1">
      <c r="A109" s="32">
        <v>2323</v>
      </c>
      <c r="B109" s="391"/>
      <c r="C109" s="343" t="str">
        <f>+VLOOKUP(A109,bd_lista!$A$3:$C$590,3,FALSE)</f>
        <v>ENTIDAD ASEO MUNICIPAL DE TARIJA</v>
      </c>
      <c r="D109" s="393"/>
      <c r="E109" s="244" t="s">
        <v>1309</v>
      </c>
      <c r="F109" s="245">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5">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5">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5">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5">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5">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5">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5">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5">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5">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5">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5">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5">
        <f t="shared" ca="1" si="9"/>
        <v>0</v>
      </c>
      <c r="S109" s="262">
        <f ca="1">+R108+R109</f>
        <v>0</v>
      </c>
      <c r="T109" s="245">
        <f ca="1">+S109</f>
        <v>0</v>
      </c>
      <c r="U109" s="244">
        <f t="shared" si="10"/>
        <v>2</v>
      </c>
      <c r="V109" s="343" t="str">
        <f>+VLOOKUP(A109,bd_lista!$A$3:$E$590,5,FALSE)</f>
        <v>Instituciones Descentralizadas Municipales</v>
      </c>
      <c r="W109" s="395"/>
      <c r="X109" s="242">
        <f>+VLOOKUP(A109,[3]Sheet1!$A$13:$D$744,4,FALSE)</f>
        <v>0</v>
      </c>
      <c r="Y109" s="242" t="e">
        <f>+VLOOKUP(X109,bd_lista!$A$3:$C$590,3,FALSE)</f>
        <v>#N/A</v>
      </c>
      <c r="Z109" s="299"/>
      <c r="AA109" s="300"/>
    </row>
    <row r="110" spans="1:27" ht="15" hidden="1" customHeight="1">
      <c r="A110" s="252">
        <v>2324</v>
      </c>
      <c r="B110" s="390">
        <f>+A110</f>
        <v>2324</v>
      </c>
      <c r="C110" s="247" t="str">
        <f>+VLOOKUP(A110,bd_lista!$A$3:$C$590,3,FALSE)</f>
        <v>ENTIDAD OBRAS PUBLICAS MUNICIPALES DE TARIJA</v>
      </c>
      <c r="D110" s="392" t="str">
        <f>+C110</f>
        <v>ENTIDAD OBRAS PUBLICAS MUNICIPALES DE TARIJA</v>
      </c>
      <c r="E110" s="242" t="s">
        <v>1308</v>
      </c>
      <c r="F110" s="243">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3">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3">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3">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3">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3">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3">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3">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3">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3">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3">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3">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3">
        <f t="shared" ca="1" si="9"/>
        <v>0</v>
      </c>
      <c r="S110" s="250"/>
      <c r="T110" s="243">
        <f ca="1">+T111</f>
        <v>0</v>
      </c>
      <c r="U110" s="242">
        <f t="shared" si="10"/>
        <v>1</v>
      </c>
      <c r="V110" s="343" t="str">
        <f>+VLOOKUP(A110,bd_lista!$A$3:$E$590,5,FALSE)</f>
        <v>Instituciones Descentralizadas Municipales</v>
      </c>
      <c r="W110" s="394" t="str">
        <f>+V110</f>
        <v>Instituciones Descentralizadas Municipales</v>
      </c>
      <c r="X110" s="242">
        <f>+VLOOKUP(A110,[3]Sheet1!$A$13:$D$744,4,FALSE)</f>
        <v>0</v>
      </c>
      <c r="Y110" s="242" t="e">
        <f>+VLOOKUP(X110,bd_lista!$A$3:$C$590,3,FALSE)</f>
        <v>#N/A</v>
      </c>
      <c r="Z110" s="301">
        <f>+X110</f>
        <v>0</v>
      </c>
      <c r="AA110" s="302" t="e">
        <f>+Y110</f>
        <v>#N/A</v>
      </c>
    </row>
    <row r="111" spans="1:27" ht="15" hidden="1" customHeight="1">
      <c r="A111" s="32">
        <v>2324</v>
      </c>
      <c r="B111" s="391"/>
      <c r="C111" s="343" t="str">
        <f>+VLOOKUP(A111,bd_lista!$A$3:$C$590,3,FALSE)</f>
        <v>ENTIDAD OBRAS PUBLICAS MUNICIPALES DE TARIJA</v>
      </c>
      <c r="D111" s="393"/>
      <c r="E111" s="244" t="s">
        <v>1309</v>
      </c>
      <c r="F111" s="245">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45">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5">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5">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5">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5">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5">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5">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5">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5">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5">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5">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5">
        <f t="shared" ca="1" si="9"/>
        <v>0</v>
      </c>
      <c r="S111" s="262">
        <f ca="1">+R110+R111</f>
        <v>0</v>
      </c>
      <c r="T111" s="245">
        <f ca="1">+S111</f>
        <v>0</v>
      </c>
      <c r="U111" s="244">
        <f t="shared" si="10"/>
        <v>2</v>
      </c>
      <c r="V111" s="343" t="str">
        <f>+VLOOKUP(A111,bd_lista!$A$3:$E$590,5,FALSE)</f>
        <v>Instituciones Descentralizadas Municipales</v>
      </c>
      <c r="W111" s="395"/>
      <c r="X111" s="242">
        <f>+VLOOKUP(A111,[3]Sheet1!$A$13:$D$744,4,FALSE)</f>
        <v>0</v>
      </c>
      <c r="Y111" s="242" t="e">
        <f>+VLOOKUP(X111,bd_lista!$A$3:$C$590,3,FALSE)</f>
        <v>#N/A</v>
      </c>
      <c r="Z111" s="299"/>
      <c r="AA111" s="300"/>
    </row>
    <row r="112" spans="1:27" ht="15" hidden="1" customHeight="1">
      <c r="A112" s="252">
        <v>2325</v>
      </c>
      <c r="B112" s="390">
        <f>+A112</f>
        <v>2325</v>
      </c>
      <c r="C112" s="247" t="str">
        <f>+VLOOKUP(A112,bd_lista!$A$3:$C$590,3,FALSE)</f>
        <v>ENTIDAD ORDENAMIENTO TERRITORIAL DE TARIJA</v>
      </c>
      <c r="D112" s="392" t="str">
        <f>+C112</f>
        <v>ENTIDAD ORDENAMIENTO TERRITORIAL DE TARIJA</v>
      </c>
      <c r="E112" s="242" t="s">
        <v>1308</v>
      </c>
      <c r="F112" s="243">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3">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3">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3">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3">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3">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3">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3">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3">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3">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3">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3">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3">
        <f t="shared" ca="1" si="9"/>
        <v>0</v>
      </c>
      <c r="S112" s="250"/>
      <c r="T112" s="243">
        <f ca="1">+T113</f>
        <v>0</v>
      </c>
      <c r="U112" s="242">
        <f t="shared" si="10"/>
        <v>1</v>
      </c>
      <c r="V112" s="343" t="str">
        <f>+VLOOKUP(A112,bd_lista!$A$3:$E$590,5,FALSE)</f>
        <v>Instituciones Descentralizadas Municipales</v>
      </c>
      <c r="W112" s="394" t="str">
        <f>+V112</f>
        <v>Instituciones Descentralizadas Municipales</v>
      </c>
      <c r="X112" s="242">
        <f>+VLOOKUP(A112,[3]Sheet1!$A$13:$D$744,4,FALSE)</f>
        <v>0</v>
      </c>
      <c r="Y112" s="242" t="e">
        <f>+VLOOKUP(X112,bd_lista!$A$3:$C$590,3,FALSE)</f>
        <v>#N/A</v>
      </c>
      <c r="Z112" s="301">
        <f>+X112</f>
        <v>0</v>
      </c>
      <c r="AA112" s="302" t="e">
        <f>+Y112</f>
        <v>#N/A</v>
      </c>
    </row>
    <row r="113" spans="1:27" ht="15" hidden="1" customHeight="1">
      <c r="A113" s="32">
        <v>2325</v>
      </c>
      <c r="B113" s="391"/>
      <c r="C113" s="343" t="str">
        <f>+VLOOKUP(A113,bd_lista!$A$3:$C$590,3,FALSE)</f>
        <v>ENTIDAD ORDENAMIENTO TERRITORIAL DE TARIJA</v>
      </c>
      <c r="D113" s="393"/>
      <c r="E113" s="244" t="s">
        <v>1309</v>
      </c>
      <c r="F113" s="245">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5">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5">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5">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5">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5">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5">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5">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5">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5">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5">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5">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5">
        <f t="shared" ca="1" si="9"/>
        <v>0</v>
      </c>
      <c r="S113" s="262">
        <f ca="1">+R112+R113</f>
        <v>0</v>
      </c>
      <c r="T113" s="245">
        <f ca="1">+S113</f>
        <v>0</v>
      </c>
      <c r="U113" s="244">
        <f t="shared" si="10"/>
        <v>2</v>
      </c>
      <c r="V113" s="343" t="str">
        <f>+VLOOKUP(A113,bd_lista!$A$3:$E$590,5,FALSE)</f>
        <v>Instituciones Descentralizadas Municipales</v>
      </c>
      <c r="W113" s="395"/>
      <c r="X113" s="242">
        <f>+VLOOKUP(A113,[3]Sheet1!$A$13:$D$744,4,FALSE)</f>
        <v>0</v>
      </c>
      <c r="Y113" s="242" t="e">
        <f>+VLOOKUP(X113,bd_lista!$A$3:$C$590,3,FALSE)</f>
        <v>#N/A</v>
      </c>
      <c r="Z113" s="299"/>
      <c r="AA113" s="300"/>
    </row>
    <row r="114" spans="1:27" ht="15" hidden="1" customHeight="1">
      <c r="A114" s="252">
        <v>2330</v>
      </c>
      <c r="B114" s="390">
        <f>+A114</f>
        <v>2330</v>
      </c>
      <c r="C114" s="247" t="str">
        <f>+VLOOKUP(A114,bd_lista!$A$3:$C$590,3,FALSE)</f>
        <v>EMPRESA PÚBLICA DEPARTAMENTAL DE SERVICIOS ELECTRICOS TARIJA - SETAR</v>
      </c>
      <c r="D114" s="392" t="str">
        <f>+C114</f>
        <v>EMPRESA PÚBLICA DEPARTAMENTAL DE SERVICIOS ELECTRICOS TARIJA - SETAR</v>
      </c>
      <c r="E114" s="242" t="s">
        <v>1308</v>
      </c>
      <c r="F114" s="243">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3">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3">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3">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3">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3">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3">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3">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3">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3">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3">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3">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3">
        <f t="shared" ca="1" si="9"/>
        <v>0</v>
      </c>
      <c r="S114" s="250"/>
      <c r="T114" s="243">
        <f ca="1">+T115</f>
        <v>0</v>
      </c>
      <c r="U114" s="242">
        <f t="shared" si="10"/>
        <v>1</v>
      </c>
      <c r="V114" s="343" t="str">
        <f>+VLOOKUP(A114,bd_lista!$A$3:$E$590,5,FALSE)</f>
        <v>Instituciones Descentralizadas Municipales</v>
      </c>
      <c r="W114" s="394" t="str">
        <f>+V114</f>
        <v>Instituciones Descentralizadas Municipales</v>
      </c>
      <c r="X114" s="242">
        <f>+VLOOKUP(A114,[3]Sheet1!$A$13:$D$744,4,FALSE)</f>
        <v>0</v>
      </c>
      <c r="Y114" s="242" t="e">
        <f>+VLOOKUP(X114,bd_lista!$A$3:$C$590,3,FALSE)</f>
        <v>#N/A</v>
      </c>
      <c r="Z114" s="301">
        <f>+X114</f>
        <v>0</v>
      </c>
      <c r="AA114" s="302" t="e">
        <f>+Y114</f>
        <v>#N/A</v>
      </c>
    </row>
    <row r="115" spans="1:27" ht="15" hidden="1" customHeight="1">
      <c r="A115" s="32">
        <v>2330</v>
      </c>
      <c r="B115" s="391"/>
      <c r="C115" s="343" t="str">
        <f>+VLOOKUP(A115,bd_lista!$A$3:$C$590,3,FALSE)</f>
        <v>EMPRESA PÚBLICA DEPARTAMENTAL DE SERVICIOS ELECTRICOS TARIJA - SETAR</v>
      </c>
      <c r="D115" s="393"/>
      <c r="E115" s="244" t="s">
        <v>1309</v>
      </c>
      <c r="F115" s="245">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5">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5">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5">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5">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5">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5">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5">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5">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5">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5">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5">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5">
        <f t="shared" ca="1" si="9"/>
        <v>0</v>
      </c>
      <c r="S115" s="262">
        <f ca="1">+R114+R115</f>
        <v>0</v>
      </c>
      <c r="T115" s="245">
        <f ca="1">+S115</f>
        <v>0</v>
      </c>
      <c r="U115" s="244">
        <f t="shared" si="10"/>
        <v>2</v>
      </c>
      <c r="V115" s="343" t="str">
        <f>+VLOOKUP(A115,bd_lista!$A$3:$E$590,5,FALSE)</f>
        <v>Instituciones Descentralizadas Municipales</v>
      </c>
      <c r="W115" s="395"/>
      <c r="X115" s="242">
        <f>+VLOOKUP(A115,[3]Sheet1!$A$13:$D$744,4,FALSE)</f>
        <v>0</v>
      </c>
      <c r="Y115" s="242" t="e">
        <f>+VLOOKUP(X115,bd_lista!$A$3:$C$590,3,FALSE)</f>
        <v>#N/A</v>
      </c>
      <c r="Z115" s="299"/>
      <c r="AA115" s="300"/>
    </row>
    <row r="116" spans="1:27" customFormat="1" ht="15" hidden="1" customHeight="1">
      <c r="A116" s="252">
        <v>2331</v>
      </c>
      <c r="B116" s="390">
        <f>+A116</f>
        <v>2331</v>
      </c>
      <c r="C116" s="247" t="str">
        <f>+VLOOKUP(A116,bd_lista!$A$3:$C$590,3,FALSE)</f>
        <v>ENTIDAD DESCENTRALIZADA MUNICIPAL TERMINAL DE BUSES LA PAZ</v>
      </c>
      <c r="D116" s="392" t="str">
        <f>+C116</f>
        <v>ENTIDAD DESCENTRALIZADA MUNICIPAL TERMINAL DE BUSES LA PAZ</v>
      </c>
      <c r="E116" s="242" t="s">
        <v>1308</v>
      </c>
      <c r="F116" s="243">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3">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3">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3">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3">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3">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3">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3">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3">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3">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3">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3">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3">
        <f t="shared" ca="1" si="9"/>
        <v>0</v>
      </c>
      <c r="S116" s="250"/>
      <c r="T116" s="243">
        <f ca="1">+T117</f>
        <v>0</v>
      </c>
      <c r="U116" s="242">
        <f t="shared" si="10"/>
        <v>1</v>
      </c>
      <c r="V116" s="343" t="str">
        <f>+VLOOKUP(A116,bd_lista!$A$3:$E$590,5,FALSE)</f>
        <v>Instituciones Descentralizadas Municipales</v>
      </c>
      <c r="W116" s="394" t="str">
        <f>+V116</f>
        <v>Instituciones Descentralizadas Municipales</v>
      </c>
      <c r="X116" s="242">
        <f>+VLOOKUP(A116,[3]Sheet1!$A$13:$D$744,4,FALSE)</f>
        <v>0</v>
      </c>
      <c r="Y116" s="242" t="e">
        <f>+VLOOKUP(X116,bd_lista!$A$3:$C$590,3,FALSE)</f>
        <v>#N/A</v>
      </c>
      <c r="Z116" s="301">
        <f>+X116</f>
        <v>0</v>
      </c>
      <c r="AA116" s="302" t="e">
        <f>+Y116</f>
        <v>#N/A</v>
      </c>
    </row>
    <row r="117" spans="1:27" customFormat="1" ht="15" hidden="1" customHeight="1">
      <c r="A117" s="32">
        <v>2331</v>
      </c>
      <c r="B117" s="391"/>
      <c r="C117" s="343" t="str">
        <f>+VLOOKUP(A117,bd_lista!$A$3:$C$590,3,FALSE)</f>
        <v>ENTIDAD DESCENTRALIZADA MUNICIPAL TERMINAL DE BUSES LA PAZ</v>
      </c>
      <c r="D117" s="393"/>
      <c r="E117" s="244" t="s">
        <v>1309</v>
      </c>
      <c r="F117" s="245">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5">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5">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5">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5">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5">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5">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5">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5">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5">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5">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5">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5">
        <f t="shared" ca="1" si="9"/>
        <v>0</v>
      </c>
      <c r="S117" s="262">
        <f ca="1">+R116+R117</f>
        <v>0</v>
      </c>
      <c r="T117" s="245">
        <f ca="1">+S117</f>
        <v>0</v>
      </c>
      <c r="U117" s="244">
        <f t="shared" si="10"/>
        <v>2</v>
      </c>
      <c r="V117" s="343" t="str">
        <f>+VLOOKUP(A117,bd_lista!$A$3:$E$590,5,FALSE)</f>
        <v>Instituciones Descentralizadas Municipales</v>
      </c>
      <c r="W117" s="395"/>
      <c r="X117" s="242">
        <f>+VLOOKUP(A117,[3]Sheet1!$A$13:$D$744,4,FALSE)</f>
        <v>0</v>
      </c>
      <c r="Y117" s="242" t="e">
        <f>+VLOOKUP(X117,bd_lista!$A$3:$C$590,3,FALSE)</f>
        <v>#N/A</v>
      </c>
      <c r="Z117" s="299"/>
      <c r="AA117" s="300"/>
    </row>
    <row r="118" spans="1:27" ht="15" hidden="1" customHeight="1">
      <c r="A118" s="32">
        <v>2333</v>
      </c>
      <c r="B118" s="390">
        <f>+A118</f>
        <v>2333</v>
      </c>
      <c r="C118" s="247" t="str">
        <f>+VLOOKUP(A118,bd_lista!$A$3:$C$590,3,FALSE)</f>
        <v>ENTIDAD DIRECCIÓN DE LA TERMINAL DE BUSES DE TARIJA</v>
      </c>
      <c r="D118" s="392" t="str">
        <f>+C118</f>
        <v>ENTIDAD DIRECCIÓN DE LA TERMINAL DE BUSES DE TARIJA</v>
      </c>
      <c r="E118" s="242" t="s">
        <v>1308</v>
      </c>
      <c r="F118" s="243">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3">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3">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3">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3">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3">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3">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3">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3">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3">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3">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3">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3">
        <f t="shared" ca="1" si="9"/>
        <v>0</v>
      </c>
      <c r="S118" s="250"/>
      <c r="T118" s="243">
        <f ca="1">+T119</f>
        <v>0</v>
      </c>
      <c r="U118" s="242">
        <f t="shared" si="10"/>
        <v>1</v>
      </c>
      <c r="V118" s="343" t="str">
        <f>+VLOOKUP(A118,bd_lista!$A$3:$E$590,5,FALSE)</f>
        <v>Instituciones Descentralizadas Municipales</v>
      </c>
      <c r="W118" s="394" t="str">
        <f>+V118</f>
        <v>Instituciones Descentralizadas Municipales</v>
      </c>
      <c r="X118" s="242">
        <f>+VLOOKUP(A118,[3]Sheet1!$A$13:$D$744,4,FALSE)</f>
        <v>0</v>
      </c>
      <c r="Y118" s="242" t="e">
        <f>+VLOOKUP(X118,bd_lista!$A$3:$C$590,3,FALSE)</f>
        <v>#N/A</v>
      </c>
      <c r="Z118" s="301">
        <f>+X118</f>
        <v>0</v>
      </c>
      <c r="AA118" s="302" t="e">
        <f>+Y118</f>
        <v>#N/A</v>
      </c>
    </row>
    <row r="119" spans="1:27" ht="15" hidden="1" customHeight="1">
      <c r="A119" s="32">
        <v>2333</v>
      </c>
      <c r="B119" s="391"/>
      <c r="C119" s="343" t="str">
        <f>+VLOOKUP(A119,bd_lista!$A$3:$C$590,3,FALSE)</f>
        <v>ENTIDAD DIRECCIÓN DE LA TERMINAL DE BUSES DE TARIJA</v>
      </c>
      <c r="D119" s="393"/>
      <c r="E119" s="244" t="s">
        <v>1309</v>
      </c>
      <c r="F119" s="245">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45">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5">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5">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5">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5">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5">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5">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5">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5">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5">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5">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5">
        <f t="shared" ca="1" si="9"/>
        <v>0</v>
      </c>
      <c r="S119" s="262">
        <f ca="1">+R118+R119</f>
        <v>0</v>
      </c>
      <c r="T119" s="245">
        <f ca="1">+S119</f>
        <v>0</v>
      </c>
      <c r="U119" s="244">
        <f t="shared" si="10"/>
        <v>2</v>
      </c>
      <c r="V119" s="343" t="str">
        <f>+VLOOKUP(A119,bd_lista!$A$3:$E$590,5,FALSE)</f>
        <v>Instituciones Descentralizadas Municipales</v>
      </c>
      <c r="W119" s="395"/>
      <c r="X119" s="242">
        <f>+VLOOKUP(A119,[3]Sheet1!$A$13:$D$744,4,FALSE)</f>
        <v>0</v>
      </c>
      <c r="Y119" s="242" t="e">
        <f>+VLOOKUP(X119,bd_lista!$A$3:$C$590,3,FALSE)</f>
        <v>#N/A</v>
      </c>
      <c r="Z119" s="299"/>
      <c r="AA119" s="300"/>
    </row>
    <row r="120" spans="1:27" ht="15" hidden="1" customHeight="1">
      <c r="A120" s="252">
        <v>2311</v>
      </c>
      <c r="B120" s="390">
        <f>+A120</f>
        <v>2311</v>
      </c>
      <c r="C120" s="247" t="str">
        <f>+VLOOKUP(A120,bd_lista!$A$3:$C$590,3,FALSE)</f>
        <v>SERVICIO DE ENCAUZAMIENTO DE RIOS (SEARPI)</v>
      </c>
      <c r="D120" s="392" t="str">
        <f>+C120</f>
        <v>SERVICIO DE ENCAUZAMIENTO DE RIOS (SEARPI)</v>
      </c>
      <c r="E120" s="242" t="s">
        <v>1308</v>
      </c>
      <c r="F120" s="243">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3">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3">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3">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3">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3">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3">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3">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3">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3">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3">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3">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3">
        <f t="shared" ca="1" si="9"/>
        <v>0</v>
      </c>
      <c r="S120" s="250"/>
      <c r="T120" s="243">
        <f ca="1">+T121</f>
        <v>0</v>
      </c>
      <c r="U120" s="242">
        <f t="shared" si="10"/>
        <v>1</v>
      </c>
      <c r="V120" s="343" t="str">
        <f>+VLOOKUP(A120,bd_lista!$A$3:$E$590,5,FALSE)</f>
        <v>Instituciones Descentralizadas Departamentales</v>
      </c>
      <c r="W120" s="394" t="str">
        <f>+V120</f>
        <v>Instituciones Descentralizadas Departamentales</v>
      </c>
      <c r="X120" s="242">
        <f>+VLOOKUP(A120,[3]Sheet1!$A$13:$D$744,4,FALSE)</f>
        <v>0</v>
      </c>
      <c r="Y120" s="242" t="e">
        <f>+VLOOKUP(X120,bd_lista!$A$3:$C$590,3,FALSE)</f>
        <v>#N/A</v>
      </c>
      <c r="Z120" s="301">
        <f>+X120</f>
        <v>0</v>
      </c>
      <c r="AA120" s="329" t="e">
        <f>+Y120</f>
        <v>#N/A</v>
      </c>
    </row>
    <row r="121" spans="1:27" ht="15" hidden="1" customHeight="1">
      <c r="A121" s="32">
        <v>2311</v>
      </c>
      <c r="B121" s="391"/>
      <c r="C121" s="343" t="str">
        <f>+VLOOKUP(A121,bd_lista!$A$3:$C$590,3,FALSE)</f>
        <v>SERVICIO DE ENCAUZAMIENTO DE RIOS (SEARPI)</v>
      </c>
      <c r="D121" s="393"/>
      <c r="E121" s="244" t="s">
        <v>1309</v>
      </c>
      <c r="F121" s="245">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5">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5">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5">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5">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5">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5">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5">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5">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5">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5">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5">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5">
        <f t="shared" ca="1" si="9"/>
        <v>0</v>
      </c>
      <c r="S121" s="262">
        <f ca="1">+R120+R121</f>
        <v>0</v>
      </c>
      <c r="T121" s="245">
        <f ca="1">+S121</f>
        <v>0</v>
      </c>
      <c r="U121" s="244">
        <f t="shared" si="10"/>
        <v>2</v>
      </c>
      <c r="V121" s="343" t="str">
        <f>+VLOOKUP(A121,bd_lista!$A$3:$E$590,5,FALSE)</f>
        <v>Instituciones Descentralizadas Departamentales</v>
      </c>
      <c r="W121" s="395"/>
      <c r="X121" s="242">
        <f>+VLOOKUP(A121,[3]Sheet1!$A$13:$D$744,4,FALSE)</f>
        <v>0</v>
      </c>
      <c r="Y121" s="242" t="e">
        <f>+VLOOKUP(X121,bd_lista!$A$3:$C$590,3,FALSE)</f>
        <v>#N/A</v>
      </c>
      <c r="Z121" s="299"/>
      <c r="AA121" s="331"/>
    </row>
    <row r="122" spans="1:27" ht="15" customHeight="1">
      <c r="A122" s="252">
        <v>134</v>
      </c>
      <c r="B122" s="390">
        <f>+A122</f>
        <v>134</v>
      </c>
      <c r="C122" s="247" t="str">
        <f>+VLOOKUP(A122,bd_lista!$A$3:$C$590,3,FALSE)</f>
        <v>Consejo Nacional de Vivienda Policial</v>
      </c>
      <c r="D122" s="392" t="str">
        <f>+C122</f>
        <v>Consejo Nacional de Vivienda Policial</v>
      </c>
      <c r="E122" s="247" t="s">
        <v>1308</v>
      </c>
      <c r="F122" s="243">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3">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3">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3">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3">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3">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3">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3">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3">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3">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3">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3">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3">
        <f t="shared" ca="1" si="9"/>
        <v>0</v>
      </c>
      <c r="S122" s="243"/>
      <c r="T122" s="243">
        <f ca="1">+T123</f>
        <v>20938429.839999996</v>
      </c>
      <c r="U122" s="242">
        <f t="shared" si="10"/>
        <v>1</v>
      </c>
      <c r="V122" s="343" t="str">
        <f>+VLOOKUP(A122,bd_lista!$A$3:$E$590,5,FALSE)</f>
        <v>Instituciones Descentralizadas</v>
      </c>
      <c r="W122" s="394" t="str">
        <f>+V122</f>
        <v>Instituciones Descentralizadas</v>
      </c>
      <c r="X122" s="242">
        <f>+VLOOKUP(A122,[3]Sheet1!$A$13:$D$744,4,FALSE)</f>
        <v>81</v>
      </c>
      <c r="Y122" s="242" t="str">
        <f>+VLOOKUP(X122,bd_lista!$A$3:$C$590,3,FALSE)</f>
        <v>Ministerio de Obras Públicas, Servicios y Vivienda</v>
      </c>
      <c r="Z122" s="301">
        <f>+X122</f>
        <v>81</v>
      </c>
      <c r="AA122" s="329" t="str">
        <f>+Y122</f>
        <v>Ministerio de Obras Públicas, Servicios y Vivienda</v>
      </c>
    </row>
    <row r="123" spans="1:27" ht="15" customHeight="1">
      <c r="A123" s="32">
        <v>134</v>
      </c>
      <c r="B123" s="391"/>
      <c r="C123" s="343" t="str">
        <f>+VLOOKUP(A123,bd_lista!$A$3:$C$590,3,FALSE)</f>
        <v>Consejo Nacional de Vivienda Policial</v>
      </c>
      <c r="D123" s="393"/>
      <c r="E123" s="343" t="s">
        <v>1309</v>
      </c>
      <c r="F123" s="245">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0</v>
      </c>
      <c r="G123" s="245">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5">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5">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20938429.839999996</v>
      </c>
      <c r="J123" s="245">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5">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5">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5">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5">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5">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5">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5">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5">
        <f t="shared" ca="1" si="9"/>
        <v>20938429.839999996</v>
      </c>
      <c r="S123" s="245">
        <f ca="1">+R122+R123</f>
        <v>20938429.839999996</v>
      </c>
      <c r="T123" s="245">
        <f ca="1">+S123</f>
        <v>20938429.839999996</v>
      </c>
      <c r="U123" s="244">
        <f t="shared" si="10"/>
        <v>2</v>
      </c>
      <c r="V123" s="343" t="str">
        <f>+VLOOKUP(A123,bd_lista!$A$3:$E$590,5,FALSE)</f>
        <v>Instituciones Descentralizadas</v>
      </c>
      <c r="W123" s="395"/>
      <c r="X123" s="242">
        <f>+VLOOKUP(A123,[3]Sheet1!$A$13:$D$744,4,FALSE)</f>
        <v>81</v>
      </c>
      <c r="Y123" s="242" t="str">
        <f>+VLOOKUP(X123,bd_lista!$A$3:$C$590,3,FALSE)</f>
        <v>Ministerio de Obras Públicas, Servicios y Vivienda</v>
      </c>
      <c r="Z123" s="299"/>
      <c r="AA123" s="331"/>
    </row>
    <row r="124" spans="1:27" customFormat="1" ht="15" customHeight="1">
      <c r="A124" s="252">
        <v>152</v>
      </c>
      <c r="B124" s="390">
        <f>+A124</f>
        <v>152</v>
      </c>
      <c r="C124" s="247" t="str">
        <f>+VLOOKUP(A124,bd_lista!$A$3:$C$590,3,FALSE)</f>
        <v>Servicio Plurinacional de Defensa Pública</v>
      </c>
      <c r="D124" s="392" t="str">
        <f>+C124</f>
        <v>Servicio Plurinacional de Defensa Pública</v>
      </c>
      <c r="E124" s="247" t="s">
        <v>1308</v>
      </c>
      <c r="F124" s="243">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3">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3">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3">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3">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3">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3">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3">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3">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3">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3">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3">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3">
        <f t="shared" ca="1" si="9"/>
        <v>0</v>
      </c>
      <c r="S124" s="243"/>
      <c r="T124" s="243">
        <f ca="1">+T125</f>
        <v>0</v>
      </c>
      <c r="U124" s="242">
        <f t="shared" si="10"/>
        <v>1</v>
      </c>
      <c r="V124" s="343" t="str">
        <f>+VLOOKUP(A124,bd_lista!$A$3:$E$590,5,FALSE)</f>
        <v>Instituciones Descentralizadas</v>
      </c>
      <c r="W124" s="394" t="str">
        <f>+V124</f>
        <v>Instituciones Descentralizadas</v>
      </c>
      <c r="X124" s="242">
        <f>+VLOOKUP(A124,[3]Sheet1!$A$13:$D$744,4,FALSE)</f>
        <v>30</v>
      </c>
      <c r="Y124" s="242" t="str">
        <f>+VLOOKUP(X124,bd_lista!$A$3:$C$590,3,FALSE)</f>
        <v>Ministerio de Justicia y Transparencia Institucional</v>
      </c>
      <c r="Z124" s="301">
        <f>+X124</f>
        <v>30</v>
      </c>
      <c r="AA124" s="329" t="str">
        <f>+Y124</f>
        <v>Ministerio de Justicia y Transparencia Institucional</v>
      </c>
    </row>
    <row r="125" spans="1:27" customFormat="1" ht="15" customHeight="1">
      <c r="A125" s="32">
        <v>152</v>
      </c>
      <c r="B125" s="391"/>
      <c r="C125" s="343" t="str">
        <f>+VLOOKUP(A125,bd_lista!$A$3:$C$590,3,FALSE)</f>
        <v>Servicio Plurinacional de Defensa Pública</v>
      </c>
      <c r="D125" s="393"/>
      <c r="E125" s="343" t="s">
        <v>1309</v>
      </c>
      <c r="F125" s="245">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5">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5">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5">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5">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5">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5">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5">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5">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5">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5">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5">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5">
        <f t="shared" ca="1" si="9"/>
        <v>0</v>
      </c>
      <c r="S125" s="245">
        <f ca="1">+R124+R125</f>
        <v>0</v>
      </c>
      <c r="T125" s="245">
        <f ca="1">+S125</f>
        <v>0</v>
      </c>
      <c r="U125" s="244">
        <f t="shared" si="10"/>
        <v>2</v>
      </c>
      <c r="V125" s="343" t="str">
        <f>+VLOOKUP(A125,bd_lista!$A$3:$E$590,5,FALSE)</f>
        <v>Instituciones Descentralizadas</v>
      </c>
      <c r="W125" s="395"/>
      <c r="X125" s="242">
        <f>+VLOOKUP(A125,[3]Sheet1!$A$13:$D$744,4,FALSE)</f>
        <v>30</v>
      </c>
      <c r="Y125" s="242" t="str">
        <f>+VLOOKUP(X125,bd_lista!$A$3:$C$590,3,FALSE)</f>
        <v>Ministerio de Justicia y Transparencia Institucional</v>
      </c>
      <c r="Z125" s="299"/>
      <c r="AA125" s="331"/>
    </row>
    <row r="126" spans="1:27" ht="15" hidden="1" customHeight="1">
      <c r="A126" s="32">
        <v>153</v>
      </c>
      <c r="B126" s="390">
        <f>+A126</f>
        <v>153</v>
      </c>
      <c r="C126" s="247" t="str">
        <f>+VLOOKUP(A126,bd_lista!$A$3:$C$590,3,FALSE)</f>
        <v>Observatorio Plurinacional de la Calidad  Educativa</v>
      </c>
      <c r="D126" s="392" t="str">
        <f>+C126</f>
        <v>Observatorio Plurinacional de la Calidad  Educativa</v>
      </c>
      <c r="E126" s="247" t="s">
        <v>1308</v>
      </c>
      <c r="F126" s="243">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3">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3">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3">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3">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3">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3">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3">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3">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3">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3">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3">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3">
        <f t="shared" ca="1" si="9"/>
        <v>0</v>
      </c>
      <c r="S126" s="243"/>
      <c r="T126" s="243">
        <f ca="1">+T127</f>
        <v>203018</v>
      </c>
      <c r="U126" s="242">
        <f t="shared" si="10"/>
        <v>1</v>
      </c>
      <c r="V126" s="343" t="str">
        <f>+VLOOKUP(A126,bd_lista!$A$3:$E$590,5,FALSE)</f>
        <v>Instituciones Descentralizadas</v>
      </c>
      <c r="W126" s="394" t="str">
        <f>+V126</f>
        <v>Instituciones Descentralizadas</v>
      </c>
      <c r="X126" s="242">
        <f>+VLOOKUP(A126,[3]Sheet1!$A$13:$D$744,4,FALSE)</f>
        <v>16</v>
      </c>
      <c r="Y126" s="242" t="str">
        <f>+VLOOKUP(X126,bd_lista!$A$3:$C$590,3,FALSE)</f>
        <v>Ministerio de Educación</v>
      </c>
      <c r="Z126" s="301">
        <f>+X126</f>
        <v>16</v>
      </c>
      <c r="AA126" s="329" t="str">
        <f>+Y126</f>
        <v>Ministerio de Educación</v>
      </c>
    </row>
    <row r="127" spans="1:27" ht="15" hidden="1" customHeight="1">
      <c r="A127" s="32">
        <v>153</v>
      </c>
      <c r="B127" s="391"/>
      <c r="C127" s="343" t="str">
        <f>+VLOOKUP(A127,bd_lista!$A$3:$C$590,3,FALSE)</f>
        <v>Observatorio Plurinacional de la Calidad  Educativa</v>
      </c>
      <c r="D127" s="393"/>
      <c r="E127" s="343" t="s">
        <v>1309</v>
      </c>
      <c r="F127" s="245">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5">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245">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45">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203018</v>
      </c>
      <c r="J127" s="245">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5">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5">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5">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5">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5">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5">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5">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5">
        <f t="shared" ca="1" si="9"/>
        <v>203018</v>
      </c>
      <c r="S127" s="245">
        <f ca="1">+R126+R127</f>
        <v>203018</v>
      </c>
      <c r="T127" s="245">
        <f ca="1">+S127</f>
        <v>203018</v>
      </c>
      <c r="U127" s="244">
        <f t="shared" si="10"/>
        <v>2</v>
      </c>
      <c r="V127" s="343" t="str">
        <f>+VLOOKUP(A127,bd_lista!$A$3:$E$590,5,FALSE)</f>
        <v>Instituciones Descentralizadas</v>
      </c>
      <c r="W127" s="395"/>
      <c r="X127" s="242">
        <f>+VLOOKUP(A127,[3]Sheet1!$A$13:$D$744,4,FALSE)</f>
        <v>16</v>
      </c>
      <c r="Y127" s="242" t="str">
        <f>+VLOOKUP(X127,bd_lista!$A$3:$C$590,3,FALSE)</f>
        <v>Ministerio de Educación</v>
      </c>
      <c r="Z127" s="299"/>
      <c r="AA127" s="331"/>
    </row>
    <row r="128" spans="1:27" ht="15" hidden="1" customHeight="1">
      <c r="A128" s="252">
        <v>584</v>
      </c>
      <c r="B128" s="390">
        <f>+A128</f>
        <v>584</v>
      </c>
      <c r="C128" s="247" t="str">
        <f>+VLOOKUP(A128,bd_lista!$A$3:$C$590,3,FALSE)</f>
        <v>Empresa Boliviana de Industrializacion de Hidrocarburos</v>
      </c>
      <c r="D128" s="392" t="str">
        <f>+C128</f>
        <v>Empresa Boliviana de Industrializacion de Hidrocarburos</v>
      </c>
      <c r="E128" s="247" t="s">
        <v>1308</v>
      </c>
      <c r="F128" s="243">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3">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3">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3">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3">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3">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3">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3">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3">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3">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3">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3">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3">
        <f t="shared" ca="1" si="9"/>
        <v>0</v>
      </c>
      <c r="S128" s="266"/>
      <c r="T128" s="243">
        <f ca="1">+T129</f>
        <v>0</v>
      </c>
      <c r="U128" s="242">
        <f t="shared" si="10"/>
        <v>1</v>
      </c>
      <c r="V128" s="343" t="str">
        <f>+VLOOKUP(A128,bd_lista!$A$3:$E$590,5,FALSE)</f>
        <v>Empresas Nacionales</v>
      </c>
      <c r="W128" s="394" t="str">
        <f>+V128</f>
        <v>Empresas Nacionales</v>
      </c>
      <c r="X128" s="242">
        <v>78</v>
      </c>
      <c r="Y128" s="242" t="str">
        <f>+VLOOKUP(X128,bd_lista!$A$3:$C$590,3,FALSE)</f>
        <v>Ministerio de Hidrocarburos y Energías</v>
      </c>
      <c r="Z128" s="301">
        <f>+X128</f>
        <v>78</v>
      </c>
      <c r="AA128" s="329" t="str">
        <f>+Y128</f>
        <v>Ministerio de Hidrocarburos y Energías</v>
      </c>
    </row>
    <row r="129" spans="1:27" ht="15" hidden="1" customHeight="1">
      <c r="A129" s="32">
        <v>584</v>
      </c>
      <c r="B129" s="391"/>
      <c r="C129" s="343" t="str">
        <f>+VLOOKUP(A129,bd_lista!$A$3:$C$590,3,FALSE)</f>
        <v>Empresa Boliviana de Industrializacion de Hidrocarburos</v>
      </c>
      <c r="D129" s="393"/>
      <c r="E129" s="343" t="s">
        <v>1309</v>
      </c>
      <c r="F129" s="245">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5">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5">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5">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5">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5">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5">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5">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5">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5">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5">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5">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5">
        <f t="shared" ca="1" si="9"/>
        <v>0</v>
      </c>
      <c r="S129" s="265">
        <f ca="1">+R128+R129</f>
        <v>0</v>
      </c>
      <c r="T129" s="245">
        <f ca="1">+S129</f>
        <v>0</v>
      </c>
      <c r="U129" s="244">
        <f t="shared" si="10"/>
        <v>2</v>
      </c>
      <c r="V129" s="343" t="str">
        <f>+VLOOKUP(A129,bd_lista!$A$3:$E$590,5,FALSE)</f>
        <v>Empresas Nacionales</v>
      </c>
      <c r="W129" s="395"/>
      <c r="X129" s="242">
        <v>78</v>
      </c>
      <c r="Y129" s="242" t="str">
        <f>+VLOOKUP(X129,bd_lista!$A$3:$C$590,3,FALSE)</f>
        <v>Ministerio de Hidrocarburos y Energías</v>
      </c>
      <c r="Z129" s="299"/>
      <c r="AA129" s="331"/>
    </row>
    <row r="130" spans="1:27" ht="15" hidden="1" customHeight="1">
      <c r="A130" s="252">
        <v>154</v>
      </c>
      <c r="B130" s="390">
        <f>+A130</f>
        <v>154</v>
      </c>
      <c r="C130" s="247" t="str">
        <f>+VLOOKUP(A130,bd_lista!$A$3:$C$590,3,FALSE)</f>
        <v>Museo Nacional de Historia Natural</v>
      </c>
      <c r="D130" s="392" t="str">
        <f>+C130</f>
        <v>Museo Nacional de Historia Natural</v>
      </c>
      <c r="E130" s="247" t="s">
        <v>1308</v>
      </c>
      <c r="F130" s="243">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3">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3">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3">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3">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3">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3">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3">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3">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3">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3">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3">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3">
        <f t="shared" ca="1" si="9"/>
        <v>0</v>
      </c>
      <c r="S130" s="243"/>
      <c r="T130" s="243">
        <f ca="1">+T131</f>
        <v>0</v>
      </c>
      <c r="U130" s="242">
        <f t="shared" si="10"/>
        <v>1</v>
      </c>
      <c r="V130" s="343" t="str">
        <f>+VLOOKUP(A130,bd_lista!$A$3:$E$590,5,FALSE)</f>
        <v>Instituciones Descentralizadas</v>
      </c>
      <c r="W130" s="394" t="str">
        <f>+V130</f>
        <v>Instituciones Descentralizadas</v>
      </c>
      <c r="X130" s="242">
        <f>+VLOOKUP(A130,[3]Sheet1!$A$13:$D$744,4,FALSE)</f>
        <v>86</v>
      </c>
      <c r="Y130" s="242" t="str">
        <f>+VLOOKUP(X130,bd_lista!$A$3:$C$590,3,FALSE)</f>
        <v>Ministerio de Medio Ambiente y Agua</v>
      </c>
      <c r="Z130" s="301">
        <f>+X130</f>
        <v>86</v>
      </c>
      <c r="AA130" s="302" t="str">
        <f>+Y130</f>
        <v>Ministerio de Medio Ambiente y Agua</v>
      </c>
    </row>
    <row r="131" spans="1:27" ht="15" hidden="1" customHeight="1">
      <c r="A131" s="32">
        <v>154</v>
      </c>
      <c r="B131" s="391"/>
      <c r="C131" s="343" t="str">
        <f>+VLOOKUP(A131,bd_lista!$A$3:$C$590,3,FALSE)</f>
        <v>Museo Nacional de Historia Natural</v>
      </c>
      <c r="D131" s="393"/>
      <c r="E131" s="343" t="s">
        <v>1309</v>
      </c>
      <c r="F131" s="245">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5">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5">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245">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5">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5">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5">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5">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5">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5">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5">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5">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5">
        <f t="shared" ca="1" si="9"/>
        <v>0</v>
      </c>
      <c r="S131" s="245">
        <f ca="1">+R130+R131</f>
        <v>0</v>
      </c>
      <c r="T131" s="245">
        <f ca="1">+S131</f>
        <v>0</v>
      </c>
      <c r="U131" s="244">
        <f t="shared" si="10"/>
        <v>2</v>
      </c>
      <c r="V131" s="343" t="str">
        <f>+VLOOKUP(A131,bd_lista!$A$3:$E$590,5,FALSE)</f>
        <v>Instituciones Descentralizadas</v>
      </c>
      <c r="W131" s="395"/>
      <c r="X131" s="242">
        <f>+VLOOKUP(A131,[3]Sheet1!$A$13:$D$744,4,FALSE)</f>
        <v>86</v>
      </c>
      <c r="Y131" s="242" t="str">
        <f>+VLOOKUP(X131,bd_lista!$A$3:$C$590,3,FALSE)</f>
        <v>Ministerio de Medio Ambiente y Agua</v>
      </c>
      <c r="Z131" s="299"/>
      <c r="AA131" s="300"/>
    </row>
    <row r="132" spans="1:27" ht="15" customHeight="1">
      <c r="A132" s="252">
        <v>155</v>
      </c>
      <c r="B132" s="390">
        <f>+A132</f>
        <v>155</v>
      </c>
      <c r="C132" s="247" t="str">
        <f>+VLOOKUP(A132,bd_lista!$A$3:$C$590,3,FALSE)</f>
        <v>Dirección del Notariado Plurinacional</v>
      </c>
      <c r="D132" s="392" t="str">
        <f>+C132</f>
        <v>Dirección del Notariado Plurinacional</v>
      </c>
      <c r="E132" s="247" t="s">
        <v>1308</v>
      </c>
      <c r="F132" s="243">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3">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3">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3">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3">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3">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3">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3">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3">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3">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3">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3">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3">
        <f t="shared" ca="1" si="9"/>
        <v>0</v>
      </c>
      <c r="S132" s="243"/>
      <c r="T132" s="243">
        <f ca="1">+T133</f>
        <v>56359.360000000001</v>
      </c>
      <c r="U132" s="242">
        <f t="shared" si="10"/>
        <v>1</v>
      </c>
      <c r="V132" s="343" t="str">
        <f>+VLOOKUP(A132,bd_lista!$A$3:$E$590,5,FALSE)</f>
        <v>Instituciones Descentralizadas</v>
      </c>
      <c r="W132" s="394" t="str">
        <f>+V132</f>
        <v>Instituciones Descentralizadas</v>
      </c>
      <c r="X132" s="242">
        <f>+VLOOKUP(A132,[3]Sheet1!$A$13:$D$744,4,FALSE)</f>
        <v>30</v>
      </c>
      <c r="Y132" s="242" t="str">
        <f>+VLOOKUP(X132,bd_lista!$A$3:$C$590,3,FALSE)</f>
        <v>Ministerio de Justicia y Transparencia Institucional</v>
      </c>
      <c r="Z132" s="301">
        <f>+X132</f>
        <v>30</v>
      </c>
      <c r="AA132" s="329" t="str">
        <f>+Y132</f>
        <v>Ministerio de Justicia y Transparencia Institucional</v>
      </c>
    </row>
    <row r="133" spans="1:27" ht="15" customHeight="1">
      <c r="A133" s="32">
        <v>155</v>
      </c>
      <c r="B133" s="391"/>
      <c r="C133" s="343" t="str">
        <f>+VLOOKUP(A133,bd_lista!$A$3:$C$590,3,FALSE)</f>
        <v>Dirección del Notariado Plurinacional</v>
      </c>
      <c r="D133" s="393"/>
      <c r="E133" s="343" t="s">
        <v>1309</v>
      </c>
      <c r="F133" s="245">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5">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245">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5">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56359.360000000001</v>
      </c>
      <c r="J133" s="245">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5">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5">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5">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5">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5">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5">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5">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5">
        <f t="shared" ca="1" si="9"/>
        <v>56359.360000000001</v>
      </c>
      <c r="S133" s="245">
        <f ca="1">+R132+R133</f>
        <v>56359.360000000001</v>
      </c>
      <c r="T133" s="245">
        <f ca="1">+S133</f>
        <v>56359.360000000001</v>
      </c>
      <c r="U133" s="244">
        <f t="shared" si="10"/>
        <v>2</v>
      </c>
      <c r="V133" s="343" t="str">
        <f>+VLOOKUP(A133,bd_lista!$A$3:$E$590,5,FALSE)</f>
        <v>Instituciones Descentralizadas</v>
      </c>
      <c r="W133" s="395"/>
      <c r="X133" s="242">
        <f>+VLOOKUP(A133,[3]Sheet1!$A$13:$D$744,4,FALSE)</f>
        <v>30</v>
      </c>
      <c r="Y133" s="242" t="str">
        <f>+VLOOKUP(X133,bd_lista!$A$3:$C$590,3,FALSE)</f>
        <v>Ministerio de Justicia y Transparencia Institucional</v>
      </c>
      <c r="Z133" s="299"/>
      <c r="AA133" s="331"/>
    </row>
    <row r="134" spans="1:27" ht="15" hidden="1" customHeight="1">
      <c r="A134" s="252">
        <v>411</v>
      </c>
      <c r="B134" s="390">
        <f>+A134</f>
        <v>411</v>
      </c>
      <c r="C134" s="247" t="str">
        <f>+VLOOKUP(A134,bd_lista!$A$3:$C$590,3,FALSE)</f>
        <v>Corporación del Seguro Social Militar</v>
      </c>
      <c r="D134" s="392" t="str">
        <f>+C134</f>
        <v>Corporación del Seguro Social Militar</v>
      </c>
      <c r="E134" s="247" t="s">
        <v>1308</v>
      </c>
      <c r="F134" s="243">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3">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3">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3">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3">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3">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3">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3">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3">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3">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3">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3">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3">
        <f t="shared" ca="1" si="9"/>
        <v>0</v>
      </c>
      <c r="S134" s="250"/>
      <c r="T134" s="243">
        <f ca="1">+T135</f>
        <v>0</v>
      </c>
      <c r="U134" s="242">
        <f t="shared" si="10"/>
        <v>1</v>
      </c>
      <c r="V134" s="343" t="str">
        <f>+VLOOKUP(A134,bd_lista!$A$3:$E$590,5,FALSE)</f>
        <v>Instituciones de Seguridad Social</v>
      </c>
      <c r="W134" s="394" t="str">
        <f>+V134</f>
        <v>Instituciones de Seguridad Social</v>
      </c>
      <c r="X134" s="242">
        <f>+VLOOKUP(A134,[3]Sheet1!$A$13:$D$744,4,FALSE)</f>
        <v>20</v>
      </c>
      <c r="Y134" s="242" t="str">
        <f>+VLOOKUP(X134,bd_lista!$A$3:$C$590,3,FALSE)</f>
        <v>Ministerio de Defensa</v>
      </c>
      <c r="Z134" s="301">
        <f>+X134</f>
        <v>20</v>
      </c>
      <c r="AA134" s="302" t="str">
        <f>+Y134</f>
        <v>Ministerio de Defensa</v>
      </c>
    </row>
    <row r="135" spans="1:27" ht="15" hidden="1" customHeight="1">
      <c r="A135" s="32">
        <v>411</v>
      </c>
      <c r="B135" s="391"/>
      <c r="C135" s="343" t="str">
        <f>+VLOOKUP(A135,bd_lista!$A$3:$C$590,3,FALSE)</f>
        <v>Corporación del Seguro Social Militar</v>
      </c>
      <c r="D135" s="393"/>
      <c r="E135" s="343" t="s">
        <v>1309</v>
      </c>
      <c r="F135" s="245">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5">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5">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5">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5">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5">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5">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5">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5">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5">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5">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5">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5">
        <f t="shared" ca="1" si="9"/>
        <v>0</v>
      </c>
      <c r="S135" s="262">
        <f ca="1">+R134+R135</f>
        <v>0</v>
      </c>
      <c r="T135" s="245">
        <f ca="1">+S135</f>
        <v>0</v>
      </c>
      <c r="U135" s="244">
        <f t="shared" si="10"/>
        <v>2</v>
      </c>
      <c r="V135" s="343" t="str">
        <f>+VLOOKUP(A135,bd_lista!$A$3:$E$590,5,FALSE)</f>
        <v>Instituciones de Seguridad Social</v>
      </c>
      <c r="W135" s="395"/>
      <c r="X135" s="242">
        <f>+VLOOKUP(A135,[3]Sheet1!$A$13:$D$744,4,FALSE)</f>
        <v>20</v>
      </c>
      <c r="Y135" s="242" t="str">
        <f>+VLOOKUP(X135,bd_lista!$A$3:$C$590,3,FALSE)</f>
        <v>Ministerio de Defensa</v>
      </c>
      <c r="Z135" s="299"/>
      <c r="AA135" s="300"/>
    </row>
    <row r="136" spans="1:27" ht="15" hidden="1" customHeight="1">
      <c r="A136" s="252">
        <v>1430</v>
      </c>
      <c r="B136" s="390">
        <f>+A136</f>
        <v>1430</v>
      </c>
      <c r="C136" s="247" t="str">
        <f>+VLOOKUP(A136,bd_lista!$A$3:$C$590,3,FALSE)</f>
        <v>Gobierno Autónomo Municipal de Carangas</v>
      </c>
      <c r="D136" s="392" t="str">
        <f>+C136</f>
        <v>Gobierno Autónomo Municipal de Carangas</v>
      </c>
      <c r="E136" s="242" t="s">
        <v>1308</v>
      </c>
      <c r="F136" s="243">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3">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3">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3">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3">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3">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3">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3">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3">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3">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3">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3">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3">
        <f t="shared" ca="1" si="9"/>
        <v>0</v>
      </c>
      <c r="S136" s="250"/>
      <c r="T136" s="243">
        <f ca="1">+T137</f>
        <v>0</v>
      </c>
      <c r="U136" s="242">
        <f t="shared" si="10"/>
        <v>1</v>
      </c>
      <c r="V136" s="343" t="str">
        <f>+VLOOKUP(A136,bd_lista!$A$3:$E$590,5,FALSE)</f>
        <v>Gobiernos Autonomos Municipales</v>
      </c>
      <c r="W136" s="394" t="str">
        <f>+V136</f>
        <v>Gobiernos Autonomos Municipales</v>
      </c>
      <c r="X136" s="242">
        <f>+VLOOKUP(A136,[3]Sheet1!$A$13:$D$744,4,FALSE)</f>
        <v>0</v>
      </c>
      <c r="Y136" s="242" t="e">
        <f>+VLOOKUP(X136,bd_lista!$A$3:$C$590,3,FALSE)</f>
        <v>#N/A</v>
      </c>
      <c r="Z136" s="301">
        <f>+X136</f>
        <v>0</v>
      </c>
      <c r="AA136" s="302" t="e">
        <f>+Y136</f>
        <v>#N/A</v>
      </c>
    </row>
    <row r="137" spans="1:27" ht="15" hidden="1" customHeight="1">
      <c r="A137" s="32">
        <v>1430</v>
      </c>
      <c r="B137" s="391"/>
      <c r="C137" s="343" t="str">
        <f>+VLOOKUP(A137,bd_lista!$A$3:$C$590,3,FALSE)</f>
        <v>Gobierno Autónomo Municipal de Carangas</v>
      </c>
      <c r="D137" s="393"/>
      <c r="E137" s="244" t="s">
        <v>1309</v>
      </c>
      <c r="F137" s="245">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5">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45">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45">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5">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5">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5">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5">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5">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5">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5">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5">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5">
        <f t="shared" ca="1" si="9"/>
        <v>0</v>
      </c>
      <c r="S137" s="262">
        <f ca="1">+R136+R137</f>
        <v>0</v>
      </c>
      <c r="T137" s="245">
        <f ca="1">+S137</f>
        <v>0</v>
      </c>
      <c r="U137" s="244">
        <f t="shared" si="10"/>
        <v>2</v>
      </c>
      <c r="V137" s="343" t="str">
        <f>+VLOOKUP(A137,bd_lista!$A$3:$E$590,5,FALSE)</f>
        <v>Gobiernos Autonomos Municipales</v>
      </c>
      <c r="W137" s="395"/>
      <c r="X137" s="242">
        <f>+VLOOKUP(A137,[3]Sheet1!$A$13:$D$744,4,FALSE)</f>
        <v>0</v>
      </c>
      <c r="Y137" s="242" t="e">
        <f>+VLOOKUP(X137,bd_lista!$A$3:$C$590,3,FALSE)</f>
        <v>#N/A</v>
      </c>
      <c r="Z137" s="299"/>
      <c r="AA137" s="300"/>
    </row>
    <row r="138" spans="1:27" ht="15" customHeight="1">
      <c r="A138" s="252">
        <v>163</v>
      </c>
      <c r="B138" s="390">
        <f>+A138</f>
        <v>163</v>
      </c>
      <c r="C138" s="247" t="str">
        <f>+VLOOKUP(A138,bd_lista!$A$3:$C$590,3,FALSE)</f>
        <v>Agencia Nacional de Hidrocarburos</v>
      </c>
      <c r="D138" s="392" t="str">
        <f>+C138</f>
        <v>Agencia Nacional de Hidrocarburos</v>
      </c>
      <c r="E138" s="247" t="s">
        <v>1308</v>
      </c>
      <c r="F138" s="243">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3">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3">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3">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3">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3">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3">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3">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3">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3">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3">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3">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3">
        <f t="shared" ca="1" si="9"/>
        <v>0</v>
      </c>
      <c r="S138" s="243"/>
      <c r="T138" s="243">
        <f ca="1">+T139</f>
        <v>5639062.3600000003</v>
      </c>
      <c r="U138" s="242">
        <f t="shared" si="10"/>
        <v>1</v>
      </c>
      <c r="V138" s="343" t="str">
        <f>+VLOOKUP(A138,bd_lista!$A$3:$E$590,5,FALSE)</f>
        <v>Instituciones Descentralizadas</v>
      </c>
      <c r="W138" s="394" t="str">
        <f>+V138</f>
        <v>Instituciones Descentralizadas</v>
      </c>
      <c r="X138" s="242">
        <f>+VLOOKUP(A138,[3]Sheet1!$A$13:$D$744,4,FALSE)</f>
        <v>78</v>
      </c>
      <c r="Y138" s="242" t="str">
        <f>+VLOOKUP(X138,bd_lista!$A$3:$C$590,3,FALSE)</f>
        <v>Ministerio de Hidrocarburos y Energías</v>
      </c>
      <c r="Z138" s="301">
        <f>+X138</f>
        <v>78</v>
      </c>
      <c r="AA138" s="329" t="str">
        <f>+Y138</f>
        <v>Ministerio de Hidrocarburos y Energías</v>
      </c>
    </row>
    <row r="139" spans="1:27" ht="15" customHeight="1">
      <c r="A139" s="32">
        <v>163</v>
      </c>
      <c r="B139" s="391"/>
      <c r="C139" s="343" t="str">
        <f>+VLOOKUP(A139,bd_lista!$A$3:$C$590,3,FALSE)</f>
        <v>Agencia Nacional de Hidrocarburos</v>
      </c>
      <c r="D139" s="393"/>
      <c r="E139" s="343" t="s">
        <v>1309</v>
      </c>
      <c r="F139" s="245">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245">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45">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5">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5639062.3600000003</v>
      </c>
      <c r="J139" s="245">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5">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5">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5">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5">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5">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5">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5">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5">
        <f t="shared" ca="1" si="9"/>
        <v>5639062.3600000003</v>
      </c>
      <c r="S139" s="245">
        <f ca="1">+R138+R139</f>
        <v>5639062.3600000003</v>
      </c>
      <c r="T139" s="245">
        <f ca="1">+S139</f>
        <v>5639062.3600000003</v>
      </c>
      <c r="U139" s="244">
        <f t="shared" si="10"/>
        <v>2</v>
      </c>
      <c r="V139" s="343" t="str">
        <f>+VLOOKUP(A139,bd_lista!$A$3:$E$590,5,FALSE)</f>
        <v>Instituciones Descentralizadas</v>
      </c>
      <c r="W139" s="395"/>
      <c r="X139" s="242">
        <f>+VLOOKUP(A139,[3]Sheet1!$A$13:$D$744,4,FALSE)</f>
        <v>78</v>
      </c>
      <c r="Y139" s="242" t="str">
        <f>+VLOOKUP(X139,bd_lista!$A$3:$C$590,3,FALSE)</f>
        <v>Ministerio de Hidrocarburos y Energías</v>
      </c>
      <c r="Z139" s="299"/>
      <c r="AA139" s="331"/>
    </row>
    <row r="140" spans="1:27" ht="15" customHeight="1">
      <c r="A140" s="252">
        <v>150</v>
      </c>
      <c r="B140" s="390">
        <f>+A140</f>
        <v>150</v>
      </c>
      <c r="C140" s="247" t="str">
        <f>+VLOOKUP(A140,bd_lista!$A$3:$C$590,3,FALSE)</f>
        <v>Proyecto Sucre Ciudad Universitaria</v>
      </c>
      <c r="D140" s="392" t="str">
        <f>+C140</f>
        <v>Proyecto Sucre Ciudad Universitaria</v>
      </c>
      <c r="E140" s="247" t="s">
        <v>1308</v>
      </c>
      <c r="F140" s="243">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3">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3">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3">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3">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3">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3">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3">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3">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3">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3">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3">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3">
        <f t="shared" ca="1" si="9"/>
        <v>0</v>
      </c>
      <c r="S140" s="243"/>
      <c r="T140" s="243">
        <f ca="1">+T141</f>
        <v>0</v>
      </c>
      <c r="U140" s="242">
        <f t="shared" si="10"/>
        <v>1</v>
      </c>
      <c r="V140" s="343" t="str">
        <f>+VLOOKUP(A140,bd_lista!$A$3:$E$590,5,FALSE)</f>
        <v>Instituciones Descentralizadas</v>
      </c>
      <c r="W140" s="394" t="str">
        <f>+V140</f>
        <v>Instituciones Descentralizadas</v>
      </c>
      <c r="X140" s="242">
        <f>+VLOOKUP(A140,[3]Sheet1!$A$13:$D$744,4,FALSE)</f>
        <v>16</v>
      </c>
      <c r="Y140" s="242" t="str">
        <f>+VLOOKUP(X140,bd_lista!$A$3:$C$590,3,FALSE)</f>
        <v>Ministerio de Educación</v>
      </c>
      <c r="Z140" s="301">
        <f>+X140</f>
        <v>16</v>
      </c>
      <c r="AA140" s="302" t="str">
        <f>+Y140</f>
        <v>Ministerio de Educación</v>
      </c>
    </row>
    <row r="141" spans="1:27" ht="15" customHeight="1">
      <c r="A141" s="32">
        <v>150</v>
      </c>
      <c r="B141" s="391"/>
      <c r="C141" s="343" t="str">
        <f>+VLOOKUP(A141,bd_lista!$A$3:$C$590,3,FALSE)</f>
        <v>Proyecto Sucre Ciudad Universitaria</v>
      </c>
      <c r="D141" s="393"/>
      <c r="E141" s="343" t="s">
        <v>1309</v>
      </c>
      <c r="F141" s="245">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5">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5">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5">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5">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5">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5">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5">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5">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5">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5">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5">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5">
        <f t="shared" ca="1" si="9"/>
        <v>0</v>
      </c>
      <c r="S141" s="245">
        <f ca="1">+R140+R141</f>
        <v>0</v>
      </c>
      <c r="T141" s="245">
        <f ca="1">+S141</f>
        <v>0</v>
      </c>
      <c r="U141" s="244">
        <f t="shared" si="10"/>
        <v>2</v>
      </c>
      <c r="V141" s="343" t="str">
        <f>+VLOOKUP(A141,bd_lista!$A$3:$E$590,5,FALSE)</f>
        <v>Instituciones Descentralizadas</v>
      </c>
      <c r="W141" s="395"/>
      <c r="X141" s="242">
        <f>+VLOOKUP(A141,[3]Sheet1!$A$13:$D$744,4,FALSE)</f>
        <v>16</v>
      </c>
      <c r="Y141" s="242" t="str">
        <f>+VLOOKUP(X141,bd_lista!$A$3:$C$590,3,FALSE)</f>
        <v>Ministerio de Educación</v>
      </c>
      <c r="Z141" s="299"/>
      <c r="AA141" s="300"/>
    </row>
    <row r="142" spans="1:27" ht="15" customHeight="1">
      <c r="A142" s="252">
        <v>192</v>
      </c>
      <c r="B142" s="390">
        <f>+A142</f>
        <v>192</v>
      </c>
      <c r="C142" s="247" t="str">
        <f>+VLOOKUP(A142,bd_lista!$A$3:$C$590,3,FALSE)</f>
        <v>Servicio al Mejoramiento de la Navegación Amazónica</v>
      </c>
      <c r="D142" s="392" t="str">
        <f>+C142</f>
        <v>Servicio al Mejoramiento de la Navegación Amazónica</v>
      </c>
      <c r="E142" s="247" t="s">
        <v>1308</v>
      </c>
      <c r="F142" s="243">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3">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3">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3">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3">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3">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3">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3">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3">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3">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3">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3">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3">
        <f t="shared" ca="1" si="9"/>
        <v>0</v>
      </c>
      <c r="S142" s="243"/>
      <c r="T142" s="243">
        <f ca="1">+T143</f>
        <v>6786</v>
      </c>
      <c r="U142" s="242">
        <f t="shared" si="10"/>
        <v>1</v>
      </c>
      <c r="V142" s="343" t="str">
        <f>+VLOOKUP(A142,bd_lista!$A$3:$E$590,5,FALSE)</f>
        <v>Instituciones Descentralizadas</v>
      </c>
      <c r="W142" s="394" t="str">
        <f>+V142</f>
        <v>Instituciones Descentralizadas</v>
      </c>
      <c r="X142" s="242">
        <f>+VLOOKUP(A142,[3]Sheet1!$A$13:$D$744,4,FALSE)</f>
        <v>81</v>
      </c>
      <c r="Y142" s="242" t="str">
        <f>+VLOOKUP(X142,bd_lista!$A$3:$C$590,3,FALSE)</f>
        <v>Ministerio de Obras Públicas, Servicios y Vivienda</v>
      </c>
      <c r="Z142" s="301">
        <f>+X142</f>
        <v>81</v>
      </c>
      <c r="AA142" s="329" t="str">
        <f>+Y142</f>
        <v>Ministerio de Obras Públicas, Servicios y Vivienda</v>
      </c>
    </row>
    <row r="143" spans="1:27" ht="15" customHeight="1">
      <c r="A143" s="32">
        <v>192</v>
      </c>
      <c r="B143" s="391"/>
      <c r="C143" s="343" t="str">
        <f>+VLOOKUP(A143,bd_lista!$A$3:$C$590,3,FALSE)</f>
        <v>Servicio al Mejoramiento de la Navegación Amazónica</v>
      </c>
      <c r="D143" s="393"/>
      <c r="E143" s="343" t="s">
        <v>1309</v>
      </c>
      <c r="F143" s="245">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6786</v>
      </c>
      <c r="G143" s="245">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5">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5">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5">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5">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5">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5">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5">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5">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5">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5">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5">
        <f t="shared" ca="1" si="9"/>
        <v>6786</v>
      </c>
      <c r="S143" s="245">
        <f ca="1">+R142+R143</f>
        <v>6786</v>
      </c>
      <c r="T143" s="245">
        <f ca="1">+S143</f>
        <v>6786</v>
      </c>
      <c r="U143" s="244">
        <f t="shared" si="10"/>
        <v>2</v>
      </c>
      <c r="V143" s="343" t="str">
        <f>+VLOOKUP(A143,bd_lista!$A$3:$E$590,5,FALSE)</f>
        <v>Instituciones Descentralizadas</v>
      </c>
      <c r="W143" s="395"/>
      <c r="X143" s="242">
        <f>+VLOOKUP(A143,[3]Sheet1!$A$13:$D$744,4,FALSE)</f>
        <v>81</v>
      </c>
      <c r="Y143" s="242" t="str">
        <f>+VLOOKUP(X143,bd_lista!$A$3:$C$590,3,FALSE)</f>
        <v>Ministerio de Obras Públicas, Servicios y Vivienda</v>
      </c>
      <c r="Z143" s="299"/>
      <c r="AA143" s="331"/>
    </row>
    <row r="144" spans="1:27" ht="15" hidden="1" customHeight="1">
      <c r="A144" s="252">
        <v>197</v>
      </c>
      <c r="B144" s="390">
        <f>+A144</f>
        <v>197</v>
      </c>
      <c r="C144" s="247" t="str">
        <f>+VLOOKUP(A144,bd_lista!$A$3:$C$590,3,FALSE)</f>
        <v>DIRECCIÓN ESTRATÉGICA DE REIVINDICACION MARÍTIMA, SILALA Y RECURSOS HÍDRICOS INTERNACIONALES</v>
      </c>
      <c r="D144" s="392" t="str">
        <f>+C144</f>
        <v>DIRECCIÓN ESTRATÉGICA DE REIVINDICACION MARÍTIMA, SILALA Y RECURSOS HÍDRICOS INTERNACIONALES</v>
      </c>
      <c r="E144" s="247" t="s">
        <v>1308</v>
      </c>
      <c r="F144" s="243">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3">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3">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3">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3">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3">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3">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3">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3">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3">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3">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3">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3">
        <f t="shared" ca="1" si="9"/>
        <v>0</v>
      </c>
      <c r="S144" s="243"/>
      <c r="T144" s="243">
        <f ca="1">+T145</f>
        <v>0</v>
      </c>
      <c r="U144" s="242">
        <f t="shared" si="10"/>
        <v>1</v>
      </c>
      <c r="V144" s="343" t="str">
        <f>+VLOOKUP(A144,bd_lista!$A$3:$E$590,5,FALSE)</f>
        <v>Instituciones Descentralizadas</v>
      </c>
      <c r="W144" s="394" t="str">
        <f>+V144</f>
        <v>Instituciones Descentralizadas</v>
      </c>
      <c r="X144" s="242">
        <f>+VLOOKUP(A144,[3]Sheet1!$A$13:$D$744,4,FALSE)</f>
        <v>10</v>
      </c>
      <c r="Y144" s="242" t="str">
        <f>+VLOOKUP(X144,bd_lista!$A$3:$C$590,3,FALSE)</f>
        <v>Ministerio de Relaciones Exteriores</v>
      </c>
      <c r="Z144" s="301">
        <f>+X144</f>
        <v>10</v>
      </c>
      <c r="AA144" s="329" t="str">
        <f>+Y144</f>
        <v>Ministerio de Relaciones Exteriores</v>
      </c>
    </row>
    <row r="145" spans="1:27" ht="15" hidden="1" customHeight="1">
      <c r="A145" s="32">
        <v>197</v>
      </c>
      <c r="B145" s="391"/>
      <c r="C145" s="343" t="str">
        <f>+VLOOKUP(A145,bd_lista!$A$3:$C$590,3,FALSE)</f>
        <v>DIRECCIÓN ESTRATÉGICA DE REIVINDICACION MARÍTIMA, SILALA Y RECURSOS HÍDRICOS INTERNACIONALES</v>
      </c>
      <c r="D145" s="393"/>
      <c r="E145" s="343" t="s">
        <v>1309</v>
      </c>
      <c r="F145" s="245">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5">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45">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5">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5">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5">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5">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5">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5">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5">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5">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5">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5">
        <f t="shared" ca="1" si="9"/>
        <v>0</v>
      </c>
      <c r="S145" s="245">
        <f ca="1">+R144+R145</f>
        <v>0</v>
      </c>
      <c r="T145" s="245">
        <f ca="1">+S145</f>
        <v>0</v>
      </c>
      <c r="U145" s="244">
        <f t="shared" si="10"/>
        <v>2</v>
      </c>
      <c r="V145" s="343" t="str">
        <f>+VLOOKUP(A145,bd_lista!$A$3:$E$590,5,FALSE)</f>
        <v>Instituciones Descentralizadas</v>
      </c>
      <c r="W145" s="395"/>
      <c r="X145" s="242">
        <f>+VLOOKUP(A145,[3]Sheet1!$A$13:$D$744,4,FALSE)</f>
        <v>10</v>
      </c>
      <c r="Y145" s="242" t="str">
        <f>+VLOOKUP(X145,bd_lista!$A$3:$C$590,3,FALSE)</f>
        <v>Ministerio de Relaciones Exteriores</v>
      </c>
      <c r="Z145" s="299"/>
      <c r="AA145" s="331"/>
    </row>
    <row r="146" spans="1:27" ht="15" hidden="1" customHeight="1">
      <c r="A146" s="252">
        <v>201</v>
      </c>
      <c r="B146" s="390">
        <f>+A146</f>
        <v>201</v>
      </c>
      <c r="C146" s="247" t="str">
        <f>+VLOOKUP(A146,bd_lista!$A$3:$C$590,3,FALSE)</f>
        <v>Agencia para el Des. de las Macroreg. y Zonas Fronterizas</v>
      </c>
      <c r="D146" s="392" t="str">
        <f>+C146</f>
        <v>Agencia para el Des. de las Macroreg. y Zonas Fronterizas</v>
      </c>
      <c r="E146" s="247" t="s">
        <v>1308</v>
      </c>
      <c r="F146" s="243">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3">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3">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3">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3">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3">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3">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3">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3">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3">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3">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3">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3">
        <f t="shared" ca="1" si="9"/>
        <v>0</v>
      </c>
      <c r="S146" s="243"/>
      <c r="T146" s="243">
        <f ca="1">+T147</f>
        <v>0</v>
      </c>
      <c r="U146" s="242">
        <f t="shared" si="10"/>
        <v>1</v>
      </c>
      <c r="V146" s="343" t="str">
        <f>+VLOOKUP(A146,bd_lista!$A$3:$E$590,5,FALSE)</f>
        <v>Instituciones Descentralizadas</v>
      </c>
      <c r="W146" s="394" t="str">
        <f>+V146</f>
        <v>Instituciones Descentralizadas</v>
      </c>
      <c r="X146" s="242">
        <f>+VLOOKUP(A146,[3]Sheet1!$A$13:$D$744,4,FALSE)</f>
        <v>66</v>
      </c>
      <c r="Y146" s="242" t="str">
        <f>+VLOOKUP(X146,bd_lista!$A$3:$C$590,3,FALSE)</f>
        <v>Ministerio de Planificación del Desarrollo</v>
      </c>
      <c r="Z146" s="301">
        <f>+X146</f>
        <v>66</v>
      </c>
      <c r="AA146" s="329" t="str">
        <f>+Y146</f>
        <v>Ministerio de Planificación del Desarrollo</v>
      </c>
    </row>
    <row r="147" spans="1:27" ht="15" hidden="1" customHeight="1">
      <c r="A147" s="32">
        <v>201</v>
      </c>
      <c r="B147" s="391"/>
      <c r="C147" s="343" t="str">
        <f>+VLOOKUP(A147,bd_lista!$A$3:$C$590,3,FALSE)</f>
        <v>Agencia para el Des. de las Macroreg. y Zonas Fronterizas</v>
      </c>
      <c r="D147" s="393"/>
      <c r="E147" s="343" t="s">
        <v>1309</v>
      </c>
      <c r="F147" s="245">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45">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45">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5">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5">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5">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5">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5">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5">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5">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5">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5">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5">
        <f t="shared" ca="1" si="9"/>
        <v>0</v>
      </c>
      <c r="S147" s="245">
        <f ca="1">+R146+R147</f>
        <v>0</v>
      </c>
      <c r="T147" s="245">
        <f ca="1">+S147</f>
        <v>0</v>
      </c>
      <c r="U147" s="244">
        <f t="shared" si="10"/>
        <v>2</v>
      </c>
      <c r="V147" s="343" t="str">
        <f>+VLOOKUP(A147,bd_lista!$A$3:$E$590,5,FALSE)</f>
        <v>Instituciones Descentralizadas</v>
      </c>
      <c r="W147" s="395"/>
      <c r="X147" s="242">
        <f>+VLOOKUP(A147,[3]Sheet1!$A$13:$D$744,4,FALSE)</f>
        <v>66</v>
      </c>
      <c r="Y147" s="242" t="str">
        <f>+VLOOKUP(X147,bd_lista!$A$3:$C$590,3,FALSE)</f>
        <v>Ministerio de Planificación del Desarrollo</v>
      </c>
      <c r="Z147" s="299"/>
      <c r="AA147" s="331"/>
    </row>
    <row r="148" spans="1:27" ht="15" hidden="1" customHeight="1">
      <c r="A148" s="252">
        <v>156</v>
      </c>
      <c r="B148" s="390">
        <f>+A148</f>
        <v>156</v>
      </c>
      <c r="C148" s="247" t="str">
        <f>+VLOOKUP(A148,bd_lista!$A$3:$C$590,3,FALSE)</f>
        <v>Servicio Plurinacional de Asistencia a la Víctima</v>
      </c>
      <c r="D148" s="392" t="str">
        <f>+C148</f>
        <v>Servicio Plurinacional de Asistencia a la Víctima</v>
      </c>
      <c r="E148" s="247" t="s">
        <v>1308</v>
      </c>
      <c r="F148" s="243">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3">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3">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3">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3">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3">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3">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3">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3">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3">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3">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3">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3">
        <f t="shared" ca="1" si="9"/>
        <v>0</v>
      </c>
      <c r="S148" s="243"/>
      <c r="T148" s="243">
        <f ca="1">+T149</f>
        <v>397.84</v>
      </c>
      <c r="U148" s="242">
        <f t="shared" si="10"/>
        <v>1</v>
      </c>
      <c r="V148" s="343" t="str">
        <f>+VLOOKUP(A148,bd_lista!$A$3:$E$590,5,FALSE)</f>
        <v>Instituciones Descentralizadas</v>
      </c>
      <c r="W148" s="394" t="str">
        <f>+V148</f>
        <v>Instituciones Descentralizadas</v>
      </c>
      <c r="X148" s="242">
        <f>+VLOOKUP(A148,[3]Sheet1!$A$13:$D$744,4,FALSE)</f>
        <v>30</v>
      </c>
      <c r="Y148" s="242" t="str">
        <f>+VLOOKUP(X148,bd_lista!$A$3:$C$590,3,FALSE)</f>
        <v>Ministerio de Justicia y Transparencia Institucional</v>
      </c>
      <c r="Z148" s="301">
        <f>+X148</f>
        <v>30</v>
      </c>
      <c r="AA148" s="329" t="str">
        <f>+Y148</f>
        <v>Ministerio de Justicia y Transparencia Institucional</v>
      </c>
    </row>
    <row r="149" spans="1:27" ht="15" hidden="1" customHeight="1">
      <c r="A149" s="32">
        <v>156</v>
      </c>
      <c r="B149" s="391"/>
      <c r="C149" s="343" t="str">
        <f>+VLOOKUP(A149,bd_lista!$A$3:$C$590,3,FALSE)</f>
        <v>Servicio Plurinacional de Asistencia a la Víctima</v>
      </c>
      <c r="D149" s="393"/>
      <c r="E149" s="343" t="s">
        <v>1309</v>
      </c>
      <c r="F149" s="245">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45">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45">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5">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397.84</v>
      </c>
      <c r="J149" s="245">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5">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5">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5">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5">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5">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5">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5">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5">
        <f t="shared" ca="1" si="9"/>
        <v>397.84</v>
      </c>
      <c r="S149" s="245">
        <f ca="1">+R148+R149</f>
        <v>397.84</v>
      </c>
      <c r="T149" s="245">
        <f ca="1">+S149</f>
        <v>397.84</v>
      </c>
      <c r="U149" s="244">
        <f t="shared" si="10"/>
        <v>2</v>
      </c>
      <c r="V149" s="343" t="str">
        <f>+VLOOKUP(A149,bd_lista!$A$3:$E$590,5,FALSE)</f>
        <v>Instituciones Descentralizadas</v>
      </c>
      <c r="W149" s="395"/>
      <c r="X149" s="242">
        <f>+VLOOKUP(A149,[3]Sheet1!$A$13:$D$744,4,FALSE)</f>
        <v>30</v>
      </c>
      <c r="Y149" s="242" t="str">
        <f>+VLOOKUP(X149,bd_lista!$A$3:$C$590,3,FALSE)</f>
        <v>Ministerio de Justicia y Transparencia Institucional</v>
      </c>
      <c r="Z149" s="299"/>
      <c r="AA149" s="331"/>
    </row>
    <row r="150" spans="1:27" ht="15" customHeight="1">
      <c r="A150" s="252">
        <v>203</v>
      </c>
      <c r="B150" s="390">
        <f>+A150</f>
        <v>203</v>
      </c>
      <c r="C150" s="247" t="str">
        <f>+VLOOKUP(A150,bd_lista!$A$3:$C$590,3,FALSE)</f>
        <v>Autoridad de Supervisión del Sistema Financiero</v>
      </c>
      <c r="D150" s="392" t="str">
        <f>+C150</f>
        <v>Autoridad de Supervisión del Sistema Financiero</v>
      </c>
      <c r="E150" s="247" t="s">
        <v>1308</v>
      </c>
      <c r="F150" s="243">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3">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3">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3">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3">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3">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3">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3">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3">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3">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3">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3">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3">
        <f t="shared" ca="1" si="9"/>
        <v>0</v>
      </c>
      <c r="S150" s="243"/>
      <c r="T150" s="243">
        <f ca="1">+T151</f>
        <v>66172454.770000011</v>
      </c>
      <c r="U150" s="242">
        <f t="shared" si="10"/>
        <v>1</v>
      </c>
      <c r="V150" s="343" t="str">
        <f>+VLOOKUP(A150,bd_lista!$A$3:$E$590,5,FALSE)</f>
        <v>Instituciones Descentralizadas</v>
      </c>
      <c r="W150" s="394" t="str">
        <f>+V150</f>
        <v>Instituciones Descentralizadas</v>
      </c>
      <c r="X150" s="242">
        <f>+VLOOKUP(A150,[3]Sheet1!$A$13:$D$744,4,FALSE)</f>
        <v>35</v>
      </c>
      <c r="Y150" s="242" t="str">
        <f>+VLOOKUP(X150,bd_lista!$A$3:$C$590,3,FALSE)</f>
        <v>Ministerio de Economía y Finanzas Públicas</v>
      </c>
      <c r="Z150" s="301">
        <f>+X150</f>
        <v>35</v>
      </c>
      <c r="AA150" s="329" t="str">
        <f>+Y150</f>
        <v>Ministerio de Economía y Finanzas Públicas</v>
      </c>
    </row>
    <row r="151" spans="1:27" ht="15" customHeight="1">
      <c r="A151" s="32">
        <v>203</v>
      </c>
      <c r="B151" s="391"/>
      <c r="C151" s="343" t="str">
        <f>+VLOOKUP(A151,bd_lista!$A$3:$C$590,3,FALSE)</f>
        <v>Autoridad de Supervisión del Sistema Financiero</v>
      </c>
      <c r="D151" s="393"/>
      <c r="E151" s="343" t="s">
        <v>1309</v>
      </c>
      <c r="F151" s="245">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966</v>
      </c>
      <c r="G151" s="245">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5079.99</v>
      </c>
      <c r="H151" s="245">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68</v>
      </c>
      <c r="I151" s="245">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66166340.780000009</v>
      </c>
      <c r="J151" s="245">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5">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5">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5">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5">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5">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5">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5">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5">
        <f t="shared" ca="1" si="9"/>
        <v>66172454.770000011</v>
      </c>
      <c r="S151" s="245">
        <f ca="1">+R150+R151</f>
        <v>66172454.770000011</v>
      </c>
      <c r="T151" s="245">
        <f ca="1">+S151</f>
        <v>66172454.770000011</v>
      </c>
      <c r="U151" s="244">
        <f t="shared" si="10"/>
        <v>2</v>
      </c>
      <c r="V151" s="343" t="str">
        <f>+VLOOKUP(A151,bd_lista!$A$3:$E$590,5,FALSE)</f>
        <v>Instituciones Descentralizadas</v>
      </c>
      <c r="W151" s="395"/>
      <c r="X151" s="242">
        <f>+VLOOKUP(A151,[3]Sheet1!$A$13:$D$744,4,FALSE)</f>
        <v>35</v>
      </c>
      <c r="Y151" s="242" t="str">
        <f>+VLOOKUP(X151,bd_lista!$A$3:$C$590,3,FALSE)</f>
        <v>Ministerio de Economía y Finanzas Públicas</v>
      </c>
      <c r="Z151" s="299"/>
      <c r="AA151" s="331"/>
    </row>
    <row r="152" spans="1:27" ht="15" customHeight="1">
      <c r="A152" s="252">
        <v>206</v>
      </c>
      <c r="B152" s="390">
        <f>+A152</f>
        <v>206</v>
      </c>
      <c r="C152" s="247" t="str">
        <f>+VLOOKUP(A152,bd_lista!$A$3:$C$590,3,FALSE)</f>
        <v>Instituto Nacional de Estadística</v>
      </c>
      <c r="D152" s="392" t="str">
        <f>+C152</f>
        <v>Instituto Nacional de Estadística</v>
      </c>
      <c r="E152" s="247" t="s">
        <v>1308</v>
      </c>
      <c r="F152" s="243">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3">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3">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96040050.010000005</v>
      </c>
      <c r="I152" s="243">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3">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3">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3">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3">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3">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3">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3">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3">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3">
        <f t="shared" ca="1" si="9"/>
        <v>96040050.010000005</v>
      </c>
      <c r="S152" s="243"/>
      <c r="T152" s="243">
        <f ca="1">+T153</f>
        <v>267292572.54000002</v>
      </c>
      <c r="U152" s="242">
        <f t="shared" si="10"/>
        <v>1</v>
      </c>
      <c r="V152" s="343" t="str">
        <f>+VLOOKUP(A152,bd_lista!$A$3:$E$590,5,FALSE)</f>
        <v>Instituciones Descentralizadas</v>
      </c>
      <c r="W152" s="394" t="str">
        <f>+V152</f>
        <v>Instituciones Descentralizadas</v>
      </c>
      <c r="X152" s="242">
        <f>+VLOOKUP(A152,[3]Sheet1!$A$13:$D$744,4,FALSE)</f>
        <v>66</v>
      </c>
      <c r="Y152" s="242" t="str">
        <f>+VLOOKUP(X152,bd_lista!$A$3:$C$590,3,FALSE)</f>
        <v>Ministerio de Planificación del Desarrollo</v>
      </c>
      <c r="Z152" s="301">
        <f>+X152</f>
        <v>66</v>
      </c>
      <c r="AA152" s="329" t="str">
        <f>+Y152</f>
        <v>Ministerio de Planificación del Desarrollo</v>
      </c>
    </row>
    <row r="153" spans="1:27" ht="15" customHeight="1">
      <c r="A153" s="32">
        <v>206</v>
      </c>
      <c r="B153" s="391"/>
      <c r="C153" s="343" t="str">
        <f>+VLOOKUP(A153,bd_lista!$A$3:$C$590,3,FALSE)</f>
        <v>Instituto Nacional de Estadística</v>
      </c>
      <c r="D153" s="393"/>
      <c r="E153" s="343" t="s">
        <v>1309</v>
      </c>
      <c r="F153" s="245">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4853.2</v>
      </c>
      <c r="G153" s="245">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896</v>
      </c>
      <c r="H153" s="245">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164640007.40000001</v>
      </c>
      <c r="I153" s="245">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6606765.9300000006</v>
      </c>
      <c r="J153" s="245">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5">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5">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5">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5">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5">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5">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5">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5">
        <f t="shared" ca="1" si="9"/>
        <v>171252522.53</v>
      </c>
      <c r="S153" s="245">
        <f ca="1">+R152+R153</f>
        <v>267292572.54000002</v>
      </c>
      <c r="T153" s="245">
        <f ca="1">+S153</f>
        <v>267292572.54000002</v>
      </c>
      <c r="U153" s="244">
        <f t="shared" si="10"/>
        <v>2</v>
      </c>
      <c r="V153" s="343" t="str">
        <f>+VLOOKUP(A153,bd_lista!$A$3:$E$590,5,FALSE)</f>
        <v>Instituciones Descentralizadas</v>
      </c>
      <c r="W153" s="395"/>
      <c r="X153" s="242">
        <f>+VLOOKUP(A153,[3]Sheet1!$A$13:$D$744,4,FALSE)</f>
        <v>66</v>
      </c>
      <c r="Y153" s="242" t="str">
        <f>+VLOOKUP(X153,bd_lista!$A$3:$C$590,3,FALSE)</f>
        <v>Ministerio de Planificación del Desarrollo</v>
      </c>
      <c r="Z153" s="299"/>
      <c r="AA153" s="331"/>
    </row>
    <row r="154" spans="1:27" ht="15" customHeight="1">
      <c r="A154" s="252">
        <v>169</v>
      </c>
      <c r="B154" s="390">
        <f>+A154</f>
        <v>169</v>
      </c>
      <c r="C154" s="247" t="str">
        <f>+VLOOKUP(A154,bd_lista!$A$3:$C$590,3,FALSE)</f>
        <v>Autoridad General de Impugnación Tributaria</v>
      </c>
      <c r="D154" s="392" t="str">
        <f>+C154</f>
        <v>Autoridad General de Impugnación Tributaria</v>
      </c>
      <c r="E154" s="247" t="s">
        <v>1308</v>
      </c>
      <c r="F154" s="243">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3">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3">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3">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8541.9699999999993</v>
      </c>
      <c r="J154" s="243">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3">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3">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3">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3">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3">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3">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3">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3">
        <f t="shared" ca="1" si="9"/>
        <v>8541.9699999999993</v>
      </c>
      <c r="S154" s="243"/>
      <c r="T154" s="243">
        <f ca="1">+T155</f>
        <v>17740.150000000001</v>
      </c>
      <c r="U154" s="242">
        <f t="shared" si="10"/>
        <v>1</v>
      </c>
      <c r="V154" s="343" t="str">
        <f>+VLOOKUP(A154,bd_lista!$A$3:$E$590,5,FALSE)</f>
        <v>Instituciones Descentralizadas</v>
      </c>
      <c r="W154" s="394" t="str">
        <f>+V154</f>
        <v>Instituciones Descentralizadas</v>
      </c>
      <c r="X154" s="242">
        <f>+VLOOKUP(A154,[3]Sheet1!$A$13:$D$744,4,FALSE)</f>
        <v>35</v>
      </c>
      <c r="Y154" s="242" t="str">
        <f>+VLOOKUP(X154,bd_lista!$A$3:$C$590,3,FALSE)</f>
        <v>Ministerio de Economía y Finanzas Públicas</v>
      </c>
      <c r="Z154" s="301">
        <f>+X154</f>
        <v>35</v>
      </c>
      <c r="AA154" s="329" t="str">
        <f>+Y154</f>
        <v>Ministerio de Economía y Finanzas Públicas</v>
      </c>
    </row>
    <row r="155" spans="1:27" ht="15" customHeight="1">
      <c r="A155" s="32">
        <v>169</v>
      </c>
      <c r="B155" s="391"/>
      <c r="C155" s="343" t="str">
        <f>+VLOOKUP(A155,bd_lista!$A$3:$C$590,3,FALSE)</f>
        <v>Autoridad General de Impugnación Tributaria</v>
      </c>
      <c r="D155" s="393"/>
      <c r="E155" s="343" t="s">
        <v>1309</v>
      </c>
      <c r="F155" s="245">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5">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5">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742</v>
      </c>
      <c r="I155" s="245">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8456.18</v>
      </c>
      <c r="J155" s="245">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5">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5">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5">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5">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5">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5">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5">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5">
        <f t="shared" ca="1" si="9"/>
        <v>9198.18</v>
      </c>
      <c r="S155" s="245">
        <f ca="1">+R154+R155</f>
        <v>17740.150000000001</v>
      </c>
      <c r="T155" s="245">
        <f ca="1">+S155</f>
        <v>17740.150000000001</v>
      </c>
      <c r="U155" s="244">
        <f t="shared" si="10"/>
        <v>2</v>
      </c>
      <c r="V155" s="343" t="str">
        <f>+VLOOKUP(A155,bd_lista!$A$3:$E$590,5,FALSE)</f>
        <v>Instituciones Descentralizadas</v>
      </c>
      <c r="W155" s="395"/>
      <c r="X155" s="242">
        <f>+VLOOKUP(A155,[3]Sheet1!$A$13:$D$744,4,FALSE)</f>
        <v>35</v>
      </c>
      <c r="Y155" s="242" t="str">
        <f>+VLOOKUP(X155,bd_lista!$A$3:$C$590,3,FALSE)</f>
        <v>Ministerio de Economía y Finanzas Públicas</v>
      </c>
      <c r="Z155" s="299"/>
      <c r="AA155" s="331"/>
    </row>
    <row r="156" spans="1:27" ht="15" customHeight="1">
      <c r="A156" s="252">
        <v>190</v>
      </c>
      <c r="B156" s="390">
        <f>+A156</f>
        <v>190</v>
      </c>
      <c r="C156" s="247" t="str">
        <f>+VLOOKUP(A156,bd_lista!$A$3:$C$590,3,FALSE)</f>
        <v>Autoridad Jurisdiccional Administrativa Minera</v>
      </c>
      <c r="D156" s="392" t="str">
        <f>+C156</f>
        <v>Autoridad Jurisdiccional Administrativa Minera</v>
      </c>
      <c r="E156" s="247" t="s">
        <v>1308</v>
      </c>
      <c r="F156" s="243">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3">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3">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3">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3">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3">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3">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3">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3">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3">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3">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3">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3">
        <f t="shared" ca="1" si="9"/>
        <v>0</v>
      </c>
      <c r="S156" s="243"/>
      <c r="T156" s="243">
        <f ca="1">+T157</f>
        <v>2801.5</v>
      </c>
      <c r="U156" s="242">
        <f t="shared" si="10"/>
        <v>1</v>
      </c>
      <c r="V156" s="343" t="str">
        <f>+VLOOKUP(A156,bd_lista!$A$3:$E$590,5,FALSE)</f>
        <v>Instituciones Descentralizadas</v>
      </c>
      <c r="W156" s="394" t="str">
        <f>+V156</f>
        <v>Instituciones Descentralizadas</v>
      </c>
      <c r="X156" s="242">
        <f>+VLOOKUP(A156,[3]Sheet1!$A$13:$D$744,4,FALSE)</f>
        <v>76</v>
      </c>
      <c r="Y156" s="242" t="str">
        <f>+VLOOKUP(X156,bd_lista!$A$3:$C$590,3,FALSE)</f>
        <v>Ministerio de Minería y Metalurgia</v>
      </c>
      <c r="Z156" s="301">
        <f>+X156</f>
        <v>76</v>
      </c>
      <c r="AA156" s="329" t="str">
        <f>+Y156</f>
        <v>Ministerio de Minería y Metalurgia</v>
      </c>
    </row>
    <row r="157" spans="1:27" ht="15" customHeight="1">
      <c r="A157" s="32">
        <v>190</v>
      </c>
      <c r="B157" s="391"/>
      <c r="C157" s="343" t="str">
        <f>+VLOOKUP(A157,bd_lista!$A$3:$C$590,3,FALSE)</f>
        <v>Autoridad Jurisdiccional Administrativa Minera</v>
      </c>
      <c r="D157" s="393"/>
      <c r="E157" s="343" t="s">
        <v>1309</v>
      </c>
      <c r="F157" s="245">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5">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45">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5">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2801.5</v>
      </c>
      <c r="J157" s="245">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5">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5">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5">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5">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5">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5">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5">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5">
        <f t="shared" ca="1" si="9"/>
        <v>2801.5</v>
      </c>
      <c r="S157" s="245">
        <f ca="1">+R156+R157</f>
        <v>2801.5</v>
      </c>
      <c r="T157" s="245">
        <f ca="1">+S157</f>
        <v>2801.5</v>
      </c>
      <c r="U157" s="244">
        <f t="shared" si="10"/>
        <v>2</v>
      </c>
      <c r="V157" s="343" t="str">
        <f>+VLOOKUP(A157,bd_lista!$A$3:$E$590,5,FALSE)</f>
        <v>Instituciones Descentralizadas</v>
      </c>
      <c r="W157" s="395"/>
      <c r="X157" s="242">
        <f>+VLOOKUP(A157,[3]Sheet1!$A$13:$D$744,4,FALSE)</f>
        <v>76</v>
      </c>
      <c r="Y157" s="242" t="str">
        <f>+VLOOKUP(X157,bd_lista!$A$3:$C$590,3,FALSE)</f>
        <v>Ministerio de Minería y Metalurgia</v>
      </c>
      <c r="Z157" s="299"/>
      <c r="AA157" s="331"/>
    </row>
    <row r="158" spans="1:27" ht="15" customHeight="1">
      <c r="A158" s="252">
        <v>212</v>
      </c>
      <c r="B158" s="390">
        <f>+A158</f>
        <v>212</v>
      </c>
      <c r="C158" s="247" t="str">
        <f>+VLOOKUP(A158,bd_lista!$A$3:$C$590,3,FALSE)</f>
        <v>Instituto Nacional de Reforma Agraria</v>
      </c>
      <c r="D158" s="392" t="str">
        <f>+C158</f>
        <v>Instituto Nacional de Reforma Agraria</v>
      </c>
      <c r="E158" s="247" t="s">
        <v>1308</v>
      </c>
      <c r="F158" s="243">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3">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105727.24</v>
      </c>
      <c r="H158" s="243">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3">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3">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3">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3">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3">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3">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3">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3">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3">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3">
        <f t="shared" ref="R158:R221" ca="1" si="11">+SUM(F158:Q158)</f>
        <v>105727.24</v>
      </c>
      <c r="S158" s="243"/>
      <c r="T158" s="243">
        <f ca="1">+T159</f>
        <v>162441.03</v>
      </c>
      <c r="U158" s="242">
        <f t="shared" ref="U158:U221" si="12">+IF(E158="Débitos",1,2)</f>
        <v>1</v>
      </c>
      <c r="V158" s="343" t="str">
        <f>+VLOOKUP(A158,bd_lista!$A$3:$E$590,5,FALSE)</f>
        <v>Instituciones Descentralizadas</v>
      </c>
      <c r="W158" s="394" t="str">
        <f>+V158</f>
        <v>Instituciones Descentralizadas</v>
      </c>
      <c r="X158" s="242">
        <f>+VLOOKUP(A158,[3]Sheet1!$A$13:$D$744,4,FALSE)</f>
        <v>47</v>
      </c>
      <c r="Y158" s="242" t="str">
        <f>+VLOOKUP(X158,bd_lista!$A$3:$C$590,3,FALSE)</f>
        <v>Ministerio de Desarrollo Rural y Tierras</v>
      </c>
      <c r="Z158" s="301">
        <f>+X158</f>
        <v>47</v>
      </c>
      <c r="AA158" s="302" t="str">
        <f>+Y158</f>
        <v>Ministerio de Desarrollo Rural y Tierras</v>
      </c>
    </row>
    <row r="159" spans="1:27" ht="15" customHeight="1">
      <c r="A159" s="32">
        <v>212</v>
      </c>
      <c r="B159" s="391"/>
      <c r="C159" s="343" t="str">
        <f>+VLOOKUP(A159,bd_lista!$A$3:$C$590,3,FALSE)</f>
        <v>Instituto Nacional de Reforma Agraria</v>
      </c>
      <c r="D159" s="393"/>
      <c r="E159" s="343" t="s">
        <v>1309</v>
      </c>
      <c r="F159" s="245">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5">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45">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5">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56713.79</v>
      </c>
      <c r="J159" s="245">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5">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5">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5">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5">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5">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5">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5">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5">
        <f t="shared" ca="1" si="11"/>
        <v>56713.79</v>
      </c>
      <c r="S159" s="245">
        <f ca="1">+R158+R159</f>
        <v>162441.03</v>
      </c>
      <c r="T159" s="245">
        <f ca="1">+S159</f>
        <v>162441.03</v>
      </c>
      <c r="U159" s="244">
        <f t="shared" si="12"/>
        <v>2</v>
      </c>
      <c r="V159" s="343" t="str">
        <f>+VLOOKUP(A159,bd_lista!$A$3:$E$590,5,FALSE)</f>
        <v>Instituciones Descentralizadas</v>
      </c>
      <c r="W159" s="395"/>
      <c r="X159" s="242">
        <f>+VLOOKUP(A159,[3]Sheet1!$A$13:$D$744,4,FALSE)</f>
        <v>47</v>
      </c>
      <c r="Y159" s="242" t="str">
        <f>+VLOOKUP(X159,bd_lista!$A$3:$C$590,3,FALSE)</f>
        <v>Ministerio de Desarrollo Rural y Tierras</v>
      </c>
      <c r="Z159" s="299"/>
      <c r="AA159" s="300"/>
    </row>
    <row r="160" spans="1:27" customFormat="1" ht="15" customHeight="1">
      <c r="A160" s="252">
        <v>213</v>
      </c>
      <c r="B160" s="390">
        <f>+A160</f>
        <v>213</v>
      </c>
      <c r="C160" s="247" t="str">
        <f>+VLOOKUP(A160,bd_lista!$A$3:$C$590,3,FALSE)</f>
        <v>Servicio Nacional de Meteorología e Hidrología</v>
      </c>
      <c r="D160" s="392" t="str">
        <f>+C160</f>
        <v>Servicio Nacional de Meteorología e Hidrología</v>
      </c>
      <c r="E160" s="247" t="s">
        <v>1308</v>
      </c>
      <c r="F160" s="243">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3">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3">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3">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3">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3">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3">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3">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3">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3">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3">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3">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3">
        <f t="shared" ca="1" si="11"/>
        <v>0</v>
      </c>
      <c r="S160" s="243"/>
      <c r="T160" s="243">
        <f ca="1">+T161</f>
        <v>291.48</v>
      </c>
      <c r="U160" s="242">
        <f t="shared" si="12"/>
        <v>1</v>
      </c>
      <c r="V160" s="343" t="str">
        <f>+VLOOKUP(A160,bd_lista!$A$3:$E$590,5,FALSE)</f>
        <v>Instituciones Descentralizadas</v>
      </c>
      <c r="W160" s="394" t="str">
        <f>+V160</f>
        <v>Instituciones Descentralizadas</v>
      </c>
      <c r="X160" s="242">
        <f>+VLOOKUP(A160,[3]Sheet1!$A$13:$D$744,4,FALSE)</f>
        <v>86</v>
      </c>
      <c r="Y160" s="242" t="str">
        <f>+VLOOKUP(X160,bd_lista!$A$3:$C$590,3,FALSE)</f>
        <v>Ministerio de Medio Ambiente y Agua</v>
      </c>
      <c r="Z160" s="301">
        <f>+X160</f>
        <v>86</v>
      </c>
      <c r="AA160" s="329" t="str">
        <f>+Y160</f>
        <v>Ministerio de Medio Ambiente y Agua</v>
      </c>
    </row>
    <row r="161" spans="1:27" customFormat="1" ht="15" customHeight="1">
      <c r="A161" s="32">
        <v>213</v>
      </c>
      <c r="B161" s="391"/>
      <c r="C161" s="343" t="str">
        <f>+VLOOKUP(A161,bd_lista!$A$3:$C$590,3,FALSE)</f>
        <v>Servicio Nacional de Meteorología e Hidrología</v>
      </c>
      <c r="D161" s="393"/>
      <c r="E161" s="343" t="s">
        <v>1309</v>
      </c>
      <c r="F161" s="245">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5">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1.48</v>
      </c>
      <c r="H161" s="245">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290</v>
      </c>
      <c r="I161" s="245">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5">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5">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5">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5">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5">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5">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5">
        <f t="shared" ca="1" si="11"/>
        <v>291.48</v>
      </c>
      <c r="S161" s="245">
        <f ca="1">+R160+R161</f>
        <v>291.48</v>
      </c>
      <c r="T161" s="245">
        <f ca="1">+S161</f>
        <v>291.48</v>
      </c>
      <c r="U161" s="244">
        <f t="shared" si="12"/>
        <v>2</v>
      </c>
      <c r="V161" s="343" t="str">
        <f>+VLOOKUP(A161,bd_lista!$A$3:$E$590,5,FALSE)</f>
        <v>Instituciones Descentralizadas</v>
      </c>
      <c r="W161" s="395"/>
      <c r="X161" s="242">
        <f>+VLOOKUP(A161,[3]Sheet1!$A$13:$D$744,4,FALSE)</f>
        <v>86</v>
      </c>
      <c r="Y161" s="242" t="str">
        <f>+VLOOKUP(X161,bd_lista!$A$3:$C$590,3,FALSE)</f>
        <v>Ministerio de Medio Ambiente y Agua</v>
      </c>
      <c r="Z161" s="299"/>
      <c r="AA161" s="331"/>
    </row>
    <row r="162" spans="1:27" ht="15" customHeight="1">
      <c r="A162" s="32">
        <v>200</v>
      </c>
      <c r="B162" s="390">
        <f>+A162</f>
        <v>200</v>
      </c>
      <c r="C162" s="247" t="str">
        <f>+VLOOKUP(A162,bd_lista!$A$3:$C$590,3,FALSE)</f>
        <v>Registro Único para la Administración Tributaria Municipal</v>
      </c>
      <c r="D162" s="392" t="str">
        <f>+C162</f>
        <v>Registro Único para la Administración Tributaria Municipal</v>
      </c>
      <c r="E162" s="247" t="s">
        <v>1308</v>
      </c>
      <c r="F162" s="243">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3">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3">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3">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3">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3">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3">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3">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3">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3">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3">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3">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3">
        <f t="shared" ca="1" si="11"/>
        <v>0</v>
      </c>
      <c r="S162" s="243"/>
      <c r="T162" s="243">
        <f ca="1">+T163</f>
        <v>0</v>
      </c>
      <c r="U162" s="242">
        <f t="shared" si="12"/>
        <v>1</v>
      </c>
      <c r="V162" s="343" t="str">
        <f>+VLOOKUP(A162,bd_lista!$A$3:$E$590,5,FALSE)</f>
        <v>Instituciones Descentralizadas</v>
      </c>
      <c r="W162" s="394" t="str">
        <f>+V162</f>
        <v>Instituciones Descentralizadas</v>
      </c>
      <c r="X162" s="242">
        <f>+VLOOKUP(A162,[3]Sheet1!$A$13:$D$744,4,FALSE)</f>
        <v>35</v>
      </c>
      <c r="Y162" s="242" t="str">
        <f>+VLOOKUP(X162,bd_lista!$A$3:$C$590,3,FALSE)</f>
        <v>Ministerio de Economía y Finanzas Públicas</v>
      </c>
      <c r="Z162" s="301">
        <f>+X162</f>
        <v>35</v>
      </c>
      <c r="AA162" s="329" t="str">
        <f>+Y162</f>
        <v>Ministerio de Economía y Finanzas Públicas</v>
      </c>
    </row>
    <row r="163" spans="1:27" ht="15" customHeight="1">
      <c r="A163" s="32">
        <v>200</v>
      </c>
      <c r="B163" s="391"/>
      <c r="C163" s="343" t="str">
        <f>+VLOOKUP(A163,bd_lista!$A$3:$C$590,3,FALSE)</f>
        <v>Registro Único para la Administración Tributaria Municipal</v>
      </c>
      <c r="D163" s="393"/>
      <c r="E163" s="343" t="s">
        <v>1309</v>
      </c>
      <c r="F163" s="245">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5">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5">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5">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5">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5">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5">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5">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5">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5">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5">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5">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5">
        <f t="shared" ca="1" si="11"/>
        <v>0</v>
      </c>
      <c r="S163" s="245">
        <f ca="1">+R162+R163</f>
        <v>0</v>
      </c>
      <c r="T163" s="245">
        <f ca="1">+S163</f>
        <v>0</v>
      </c>
      <c r="U163" s="244">
        <f t="shared" si="12"/>
        <v>2</v>
      </c>
      <c r="V163" s="343" t="str">
        <f>+VLOOKUP(A163,bd_lista!$A$3:$E$590,5,FALSE)</f>
        <v>Instituciones Descentralizadas</v>
      </c>
      <c r="W163" s="395"/>
      <c r="X163" s="242">
        <f>+VLOOKUP(A163,[3]Sheet1!$A$13:$D$744,4,FALSE)</f>
        <v>35</v>
      </c>
      <c r="Y163" s="242" t="str">
        <f>+VLOOKUP(X163,bd_lista!$A$3:$C$590,3,FALSE)</f>
        <v>Ministerio de Economía y Finanzas Públicas</v>
      </c>
      <c r="Z163" s="299"/>
      <c r="AA163" s="331"/>
    </row>
    <row r="164" spans="1:27" ht="15" customHeight="1">
      <c r="A164" s="252">
        <v>222</v>
      </c>
      <c r="B164" s="390">
        <f>+A164</f>
        <v>222</v>
      </c>
      <c r="C164" s="247" t="str">
        <f>+VLOOKUP(A164,bd_lista!$A$3:$C$590,3,FALSE)</f>
        <v>Instituto Nacional de Innovación Agropecuaria y Forestal</v>
      </c>
      <c r="D164" s="392" t="str">
        <f>+C164</f>
        <v>Instituto Nacional de Innovación Agropecuaria y Forestal</v>
      </c>
      <c r="E164" s="247" t="s">
        <v>1308</v>
      </c>
      <c r="F164" s="243">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3">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3">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3">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7.46</v>
      </c>
      <c r="J164" s="243">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3">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3">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3">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3">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3">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3">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3">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3">
        <f t="shared" ca="1" si="11"/>
        <v>7.46</v>
      </c>
      <c r="S164" s="243"/>
      <c r="T164" s="243">
        <f ca="1">+T165</f>
        <v>3193390.669999999</v>
      </c>
      <c r="U164" s="242">
        <f t="shared" si="12"/>
        <v>1</v>
      </c>
      <c r="V164" s="343" t="str">
        <f>+VLOOKUP(A164,bd_lista!$A$3:$E$590,5,FALSE)</f>
        <v>Instituciones Descentralizadas</v>
      </c>
      <c r="W164" s="394" t="str">
        <f>+V164</f>
        <v>Instituciones Descentralizadas</v>
      </c>
      <c r="X164" s="242">
        <f>+VLOOKUP(A164,[3]Sheet1!$A$13:$D$744,4,FALSE)</f>
        <v>47</v>
      </c>
      <c r="Y164" s="242" t="str">
        <f>+VLOOKUP(X164,bd_lista!$A$3:$C$590,3,FALSE)</f>
        <v>Ministerio de Desarrollo Rural y Tierras</v>
      </c>
      <c r="Z164" s="301">
        <f>+X164</f>
        <v>47</v>
      </c>
      <c r="AA164" s="329" t="str">
        <f>+Y164</f>
        <v>Ministerio de Desarrollo Rural y Tierras</v>
      </c>
    </row>
    <row r="165" spans="1:27" ht="15" customHeight="1">
      <c r="A165" s="32">
        <v>222</v>
      </c>
      <c r="B165" s="391"/>
      <c r="C165" s="343" t="str">
        <f>+VLOOKUP(A165,bd_lista!$A$3:$C$590,3,FALSE)</f>
        <v>Instituto Nacional de Innovación Agropecuaria y Forestal</v>
      </c>
      <c r="D165" s="393"/>
      <c r="E165" s="343" t="s">
        <v>1309</v>
      </c>
      <c r="F165" s="245">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5">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45">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1439</v>
      </c>
      <c r="I165" s="245">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3191944.209999999</v>
      </c>
      <c r="J165" s="245">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5">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5">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5">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5">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5">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5">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5">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5">
        <f t="shared" ca="1" si="11"/>
        <v>3193383.209999999</v>
      </c>
      <c r="S165" s="245">
        <f ca="1">+R164+R165</f>
        <v>3193390.669999999</v>
      </c>
      <c r="T165" s="245">
        <f ca="1">+S165</f>
        <v>3193390.669999999</v>
      </c>
      <c r="U165" s="244">
        <f t="shared" si="12"/>
        <v>2</v>
      </c>
      <c r="V165" s="343" t="str">
        <f>+VLOOKUP(A165,bd_lista!$A$3:$E$590,5,FALSE)</f>
        <v>Instituciones Descentralizadas</v>
      </c>
      <c r="W165" s="395"/>
      <c r="X165" s="242">
        <f>+VLOOKUP(A165,[3]Sheet1!$A$13:$D$744,4,FALSE)</f>
        <v>47</v>
      </c>
      <c r="Y165" s="242" t="str">
        <f>+VLOOKUP(X165,bd_lista!$A$3:$C$590,3,FALSE)</f>
        <v>Ministerio de Desarrollo Rural y Tierras</v>
      </c>
      <c r="Z165" s="299"/>
      <c r="AA165" s="331"/>
    </row>
    <row r="166" spans="1:27" ht="15" customHeight="1">
      <c r="A166" s="252">
        <v>223</v>
      </c>
      <c r="B166" s="390">
        <f>+A166</f>
        <v>223</v>
      </c>
      <c r="C166" s="247" t="str">
        <f>+VLOOKUP(A166,bd_lista!$A$3:$C$590,3,FALSE)</f>
        <v>Fondo Nacional de Desarrollo Forestal</v>
      </c>
      <c r="D166" s="392" t="str">
        <f>+C166</f>
        <v>Fondo Nacional de Desarrollo Forestal</v>
      </c>
      <c r="E166" s="247" t="s">
        <v>1308</v>
      </c>
      <c r="F166" s="243">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3">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3">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3">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43">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3">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3">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3">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3">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3">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3">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3">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3">
        <f t="shared" ca="1" si="11"/>
        <v>0</v>
      </c>
      <c r="S166" s="243"/>
      <c r="T166" s="243">
        <f ca="1">+T167</f>
        <v>0</v>
      </c>
      <c r="U166" s="242">
        <f t="shared" si="12"/>
        <v>1</v>
      </c>
      <c r="V166" s="343" t="str">
        <f>+VLOOKUP(A166,bd_lista!$A$3:$E$590,5,FALSE)</f>
        <v>Instituciones Descentralizadas</v>
      </c>
      <c r="W166" s="394" t="str">
        <f>+V166</f>
        <v>Instituciones Descentralizadas</v>
      </c>
      <c r="X166" s="242">
        <f>+VLOOKUP(A166,[3]Sheet1!$A$13:$D$744,4,FALSE)</f>
        <v>86</v>
      </c>
      <c r="Y166" s="242" t="str">
        <f>+VLOOKUP(X166,bd_lista!$A$3:$C$590,3,FALSE)</f>
        <v>Ministerio de Medio Ambiente y Agua</v>
      </c>
      <c r="Z166" s="301">
        <f>+X166</f>
        <v>86</v>
      </c>
      <c r="AA166" s="302" t="str">
        <f>+Y166</f>
        <v>Ministerio de Medio Ambiente y Agua</v>
      </c>
    </row>
    <row r="167" spans="1:27" ht="15" customHeight="1">
      <c r="A167" s="32">
        <v>223</v>
      </c>
      <c r="B167" s="391"/>
      <c r="C167" s="343" t="str">
        <f>+VLOOKUP(A167,bd_lista!$A$3:$C$590,3,FALSE)</f>
        <v>Fondo Nacional de Desarrollo Forestal</v>
      </c>
      <c r="D167" s="393"/>
      <c r="E167" s="343" t="s">
        <v>1309</v>
      </c>
      <c r="F167" s="245">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5">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5">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5">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5">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5">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5">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5">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5">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5">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5">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5">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5">
        <f t="shared" ca="1" si="11"/>
        <v>0</v>
      </c>
      <c r="S167" s="245">
        <f ca="1">+R166+R167</f>
        <v>0</v>
      </c>
      <c r="T167" s="245">
        <f ca="1">+S167</f>
        <v>0</v>
      </c>
      <c r="U167" s="244">
        <f t="shared" si="12"/>
        <v>2</v>
      </c>
      <c r="V167" s="343" t="str">
        <f>+VLOOKUP(A167,bd_lista!$A$3:$E$590,5,FALSE)</f>
        <v>Instituciones Descentralizadas</v>
      </c>
      <c r="W167" s="395"/>
      <c r="X167" s="242">
        <f>+VLOOKUP(A167,[3]Sheet1!$A$13:$D$744,4,FALSE)</f>
        <v>86</v>
      </c>
      <c r="Y167" s="242" t="str">
        <f>+VLOOKUP(X167,bd_lista!$A$3:$C$590,3,FALSE)</f>
        <v>Ministerio de Medio Ambiente y Agua</v>
      </c>
      <c r="Z167" s="299"/>
      <c r="AA167" s="300"/>
    </row>
    <row r="168" spans="1:27" ht="15" hidden="1" customHeight="1">
      <c r="A168" s="252">
        <v>225</v>
      </c>
      <c r="B168" s="390">
        <f>+A168</f>
        <v>225</v>
      </c>
      <c r="C168" s="247" t="str">
        <f>+VLOOKUP(A168,bd_lista!$A$3:$C$590,3,FALSE)</f>
        <v>Serv. Nal. para la Sostenibilidad en Saneamiento Básico</v>
      </c>
      <c r="D168" s="392" t="str">
        <f>+C168</f>
        <v>Serv. Nal. para la Sostenibilidad en Saneamiento Básico</v>
      </c>
      <c r="E168" s="247" t="s">
        <v>1308</v>
      </c>
      <c r="F168" s="243">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3">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3">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3">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3">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3">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3">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3">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3">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3">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3">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3">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3">
        <f t="shared" ca="1" si="11"/>
        <v>0</v>
      </c>
      <c r="S168" s="243"/>
      <c r="T168" s="243">
        <f ca="1">+T169</f>
        <v>0</v>
      </c>
      <c r="U168" s="242">
        <f t="shared" si="12"/>
        <v>1</v>
      </c>
      <c r="V168" s="343" t="str">
        <f>+VLOOKUP(A168,bd_lista!$A$3:$E$590,5,FALSE)</f>
        <v>Instituciones Descentralizadas</v>
      </c>
      <c r="W168" s="394" t="str">
        <f>+V168</f>
        <v>Instituciones Descentralizadas</v>
      </c>
      <c r="X168" s="242">
        <f>+VLOOKUP(A168,[3]Sheet1!$A$13:$D$744,4,FALSE)</f>
        <v>86</v>
      </c>
      <c r="Y168" s="242" t="str">
        <f>+VLOOKUP(X168,bd_lista!$A$3:$C$590,3,FALSE)</f>
        <v>Ministerio de Medio Ambiente y Agua</v>
      </c>
      <c r="Z168" s="301">
        <f>+X168</f>
        <v>86</v>
      </c>
      <c r="AA168" s="329" t="str">
        <f>+Y168</f>
        <v>Ministerio de Medio Ambiente y Agua</v>
      </c>
    </row>
    <row r="169" spans="1:27" ht="15" hidden="1" customHeight="1">
      <c r="A169" s="32">
        <v>225</v>
      </c>
      <c r="B169" s="391"/>
      <c r="C169" s="343" t="str">
        <f>+VLOOKUP(A169,bd_lista!$A$3:$C$590,3,FALSE)</f>
        <v>Serv. Nal. para la Sostenibilidad en Saneamiento Básico</v>
      </c>
      <c r="D169" s="393"/>
      <c r="E169" s="343" t="s">
        <v>1309</v>
      </c>
      <c r="F169" s="245">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45">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5">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5">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5">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5">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5">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5">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5">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5">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5">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5">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5">
        <f t="shared" ca="1" si="11"/>
        <v>0</v>
      </c>
      <c r="S169" s="245">
        <f ca="1">+R168+R169</f>
        <v>0</v>
      </c>
      <c r="T169" s="245">
        <f ca="1">+S169</f>
        <v>0</v>
      </c>
      <c r="U169" s="244">
        <f t="shared" si="12"/>
        <v>2</v>
      </c>
      <c r="V169" s="343" t="str">
        <f>+VLOOKUP(A169,bd_lista!$A$3:$E$590,5,FALSE)</f>
        <v>Instituciones Descentralizadas</v>
      </c>
      <c r="W169" s="395"/>
      <c r="X169" s="242">
        <f>+VLOOKUP(A169,[3]Sheet1!$A$13:$D$744,4,FALSE)</f>
        <v>86</v>
      </c>
      <c r="Y169" s="242" t="str">
        <f>+VLOOKUP(X169,bd_lista!$A$3:$C$590,3,FALSE)</f>
        <v>Ministerio de Medio Ambiente y Agua</v>
      </c>
      <c r="Z169" s="299"/>
      <c r="AA169" s="331"/>
    </row>
    <row r="170" spans="1:27" ht="15" hidden="1" customHeight="1">
      <c r="A170" s="252">
        <v>226</v>
      </c>
      <c r="B170" s="390">
        <f>+A170</f>
        <v>226</v>
      </c>
      <c r="C170" s="247" t="str">
        <f>+VLOOKUP(A170,bd_lista!$A$3:$C$590,3,FALSE)</f>
        <v>Servicio Estatal de Autonomías</v>
      </c>
      <c r="D170" s="392" t="str">
        <f>+C170</f>
        <v>Servicio Estatal de Autonomías</v>
      </c>
      <c r="E170" s="247" t="s">
        <v>1308</v>
      </c>
      <c r="F170" s="243">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3">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3">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3">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3">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3">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3">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3">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3">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3">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3">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3">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3">
        <f t="shared" ca="1" si="11"/>
        <v>0</v>
      </c>
      <c r="S170" s="243"/>
      <c r="T170" s="243">
        <f ca="1">+T171</f>
        <v>0</v>
      </c>
      <c r="U170" s="242">
        <f t="shared" si="12"/>
        <v>1</v>
      </c>
      <c r="V170" s="343" t="str">
        <f>+VLOOKUP(A170,bd_lista!$A$3:$E$590,5,FALSE)</f>
        <v>Instituciones Descentralizadas</v>
      </c>
      <c r="W170" s="394" t="str">
        <f>+V170</f>
        <v>Instituciones Descentralizadas</v>
      </c>
      <c r="X170" s="242">
        <f>+VLOOKUP(A170,[3]Sheet1!$A$13:$D$744,4,FALSE)</f>
        <v>25</v>
      </c>
      <c r="Y170" s="242" t="str">
        <f>+VLOOKUP(X170,bd_lista!$A$3:$C$590,3,FALSE)</f>
        <v>Ministerio de la Presidencia</v>
      </c>
      <c r="Z170" s="301">
        <f>+X170</f>
        <v>25</v>
      </c>
      <c r="AA170" s="329" t="str">
        <f>+Y170</f>
        <v>Ministerio de la Presidencia</v>
      </c>
    </row>
    <row r="171" spans="1:27" ht="15" hidden="1" customHeight="1">
      <c r="A171" s="32">
        <v>226</v>
      </c>
      <c r="B171" s="391"/>
      <c r="C171" s="343" t="str">
        <f>+VLOOKUP(A171,bd_lista!$A$3:$C$590,3,FALSE)</f>
        <v>Servicio Estatal de Autonomías</v>
      </c>
      <c r="D171" s="393"/>
      <c r="E171" s="343" t="s">
        <v>1309</v>
      </c>
      <c r="F171" s="245">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5">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5">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5">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5">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5">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5">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5">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5">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5">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5">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5">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5">
        <f t="shared" ca="1" si="11"/>
        <v>0</v>
      </c>
      <c r="S171" s="245">
        <f ca="1">+R170+R171</f>
        <v>0</v>
      </c>
      <c r="T171" s="245">
        <f ca="1">+S171</f>
        <v>0</v>
      </c>
      <c r="U171" s="244">
        <f t="shared" si="12"/>
        <v>2</v>
      </c>
      <c r="V171" s="343" t="str">
        <f>+VLOOKUP(A171,bd_lista!$A$3:$E$590,5,FALSE)</f>
        <v>Instituciones Descentralizadas</v>
      </c>
      <c r="W171" s="395"/>
      <c r="X171" s="242">
        <f>+VLOOKUP(A171,[3]Sheet1!$A$13:$D$744,4,FALSE)</f>
        <v>25</v>
      </c>
      <c r="Y171" s="242" t="str">
        <f>+VLOOKUP(X171,bd_lista!$A$3:$C$590,3,FALSE)</f>
        <v>Ministerio de la Presidencia</v>
      </c>
      <c r="Z171" s="299"/>
      <c r="AA171" s="331"/>
    </row>
    <row r="172" spans="1:27" customFormat="1" ht="15" hidden="1" customHeight="1">
      <c r="A172" s="252">
        <v>227</v>
      </c>
      <c r="B172" s="390">
        <f>+A172</f>
        <v>227</v>
      </c>
      <c r="C172" s="247" t="str">
        <f>+VLOOKUP(A172,bd_lista!$A$3:$C$590,3,FALSE)</f>
        <v>Zona Franca Comercial e Industrial de Cobija</v>
      </c>
      <c r="D172" s="392" t="str">
        <f>+C172</f>
        <v>Zona Franca Comercial e Industrial de Cobija</v>
      </c>
      <c r="E172" s="247" t="s">
        <v>1308</v>
      </c>
      <c r="F172" s="243">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3">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3">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3">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3">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3">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3">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3">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3">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3">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3">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3">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3">
        <f t="shared" ca="1" si="11"/>
        <v>0</v>
      </c>
      <c r="S172" s="243"/>
      <c r="T172" s="243">
        <f ca="1">+T173</f>
        <v>730</v>
      </c>
      <c r="U172" s="242">
        <f t="shared" si="12"/>
        <v>1</v>
      </c>
      <c r="V172" s="343" t="str">
        <f>+VLOOKUP(A172,bd_lista!$A$3:$E$590,5,FALSE)</f>
        <v>Instituciones Descentralizadas</v>
      </c>
      <c r="W172" s="394" t="str">
        <f>+V172</f>
        <v>Instituciones Descentralizadas</v>
      </c>
      <c r="X172" s="242">
        <f>+VLOOKUP(A172,[3]Sheet1!$A$13:$D$744,4,FALSE)</f>
        <v>41</v>
      </c>
      <c r="Y172" s="242" t="str">
        <f>+VLOOKUP(X172,bd_lista!$A$3:$C$590,3,FALSE)</f>
        <v>Ministerio de Desarrollo Productivo y Economía Plural</v>
      </c>
      <c r="Z172" s="301">
        <f>+X172</f>
        <v>41</v>
      </c>
      <c r="AA172" s="329" t="str">
        <f>+Y172</f>
        <v>Ministerio de Desarrollo Productivo y Economía Plural</v>
      </c>
    </row>
    <row r="173" spans="1:27" customFormat="1" ht="15" hidden="1" customHeight="1">
      <c r="A173" s="32">
        <v>227</v>
      </c>
      <c r="B173" s="391"/>
      <c r="C173" s="343" t="str">
        <f>+VLOOKUP(A173,bd_lista!$A$3:$C$590,3,FALSE)</f>
        <v>Zona Franca Comercial e Industrial de Cobija</v>
      </c>
      <c r="D173" s="393"/>
      <c r="E173" s="343" t="s">
        <v>1309</v>
      </c>
      <c r="F173" s="245">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5">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5">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5">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730</v>
      </c>
      <c r="J173" s="245">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5">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5">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5">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5">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5">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5">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5">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5">
        <f t="shared" ca="1" si="11"/>
        <v>730</v>
      </c>
      <c r="S173" s="245">
        <f ca="1">+R172+R173</f>
        <v>730</v>
      </c>
      <c r="T173" s="245">
        <f ca="1">+S173</f>
        <v>730</v>
      </c>
      <c r="U173" s="244">
        <f t="shared" si="12"/>
        <v>2</v>
      </c>
      <c r="V173" s="343" t="str">
        <f>+VLOOKUP(A173,bd_lista!$A$3:$E$590,5,FALSE)</f>
        <v>Instituciones Descentralizadas</v>
      </c>
      <c r="W173" s="395"/>
      <c r="X173" s="242">
        <f>+VLOOKUP(A173,[3]Sheet1!$A$13:$D$744,4,FALSE)</f>
        <v>41</v>
      </c>
      <c r="Y173" s="242" t="str">
        <f>+VLOOKUP(X173,bd_lista!$A$3:$C$590,3,FALSE)</f>
        <v>Ministerio de Desarrollo Productivo y Economía Plural</v>
      </c>
      <c r="Z173" s="299"/>
      <c r="AA173" s="331"/>
    </row>
    <row r="174" spans="1:27" ht="15" customHeight="1">
      <c r="A174" s="32">
        <v>234</v>
      </c>
      <c r="B174" s="390">
        <f>+A174</f>
        <v>234</v>
      </c>
      <c r="C174" s="247" t="str">
        <f>+VLOOKUP(A174,bd_lista!$A$3:$C$590,3,FALSE)</f>
        <v xml:space="preserve">Servicio Geológico Minero </v>
      </c>
      <c r="D174" s="392" t="str">
        <f>+C174</f>
        <v xml:space="preserve">Servicio Geológico Minero </v>
      </c>
      <c r="E174" s="247" t="s">
        <v>1308</v>
      </c>
      <c r="F174" s="243">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3">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3">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3">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3">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3">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3">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3">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3">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3">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3">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3">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3">
        <f t="shared" ca="1" si="11"/>
        <v>0</v>
      </c>
      <c r="S174" s="243"/>
      <c r="T174" s="243">
        <f ca="1">+T175</f>
        <v>55830.43</v>
      </c>
      <c r="U174" s="242">
        <f t="shared" si="12"/>
        <v>1</v>
      </c>
      <c r="V174" s="343" t="str">
        <f>+VLOOKUP(A174,bd_lista!$A$3:$E$590,5,FALSE)</f>
        <v>Instituciones Descentralizadas</v>
      </c>
      <c r="W174" s="394" t="str">
        <f>+V174</f>
        <v>Instituciones Descentralizadas</v>
      </c>
      <c r="X174" s="242">
        <f>+VLOOKUP(A174,[3]Sheet1!$A$13:$D$744,4,FALSE)</f>
        <v>76</v>
      </c>
      <c r="Y174" s="242" t="str">
        <f>+VLOOKUP(X174,bd_lista!$A$3:$C$590,3,FALSE)</f>
        <v>Ministerio de Minería y Metalurgia</v>
      </c>
      <c r="Z174" s="301">
        <f>+X174</f>
        <v>76</v>
      </c>
      <c r="AA174" s="329" t="str">
        <f>+Y174</f>
        <v>Ministerio de Minería y Metalurgia</v>
      </c>
    </row>
    <row r="175" spans="1:27" ht="15" customHeight="1">
      <c r="A175" s="32">
        <v>234</v>
      </c>
      <c r="B175" s="391"/>
      <c r="C175" s="343" t="str">
        <f>+VLOOKUP(A175,bd_lista!$A$3:$C$590,3,FALSE)</f>
        <v xml:space="preserve">Servicio Geológico Minero </v>
      </c>
      <c r="D175" s="393"/>
      <c r="E175" s="343" t="s">
        <v>1309</v>
      </c>
      <c r="F175" s="245">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0</v>
      </c>
      <c r="G175" s="245">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5">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5">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55830.43</v>
      </c>
      <c r="J175" s="245">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5">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5">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5">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5">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5">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5">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5">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5">
        <f t="shared" ca="1" si="11"/>
        <v>55830.43</v>
      </c>
      <c r="S175" s="245">
        <f ca="1">+R174+R175</f>
        <v>55830.43</v>
      </c>
      <c r="T175" s="245">
        <f ca="1">+S175</f>
        <v>55830.43</v>
      </c>
      <c r="U175" s="244">
        <f t="shared" si="12"/>
        <v>2</v>
      </c>
      <c r="V175" s="343" t="str">
        <f>+VLOOKUP(A175,bd_lista!$A$3:$E$590,5,FALSE)</f>
        <v>Instituciones Descentralizadas</v>
      </c>
      <c r="W175" s="395"/>
      <c r="X175" s="242">
        <f>+VLOOKUP(A175,[3]Sheet1!$A$13:$D$744,4,FALSE)</f>
        <v>76</v>
      </c>
      <c r="Y175" s="242" t="str">
        <f>+VLOOKUP(X175,bd_lista!$A$3:$C$590,3,FALSE)</f>
        <v>Ministerio de Minería y Metalurgia</v>
      </c>
      <c r="Z175" s="299"/>
      <c r="AA175" s="331"/>
    </row>
    <row r="176" spans="1:27" ht="15" customHeight="1">
      <c r="A176" s="252">
        <v>249</v>
      </c>
      <c r="B176" s="390">
        <f>+A176</f>
        <v>249</v>
      </c>
      <c r="C176" s="247" t="str">
        <f>+VLOOKUP(A176,bd_lista!$A$3:$C$590,3,FALSE)</f>
        <v>Central de Abastecimiento y Suministros de Salud</v>
      </c>
      <c r="D176" s="392" t="str">
        <f>+C176</f>
        <v>Central de Abastecimiento y Suministros de Salud</v>
      </c>
      <c r="E176" s="247" t="s">
        <v>1308</v>
      </c>
      <c r="F176" s="243">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3">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3">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3">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3">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3">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3">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3">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3">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3">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3">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3">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3">
        <f t="shared" ca="1" si="11"/>
        <v>0</v>
      </c>
      <c r="S176" s="243"/>
      <c r="T176" s="243">
        <f ca="1">+T177</f>
        <v>622226.15</v>
      </c>
      <c r="U176" s="242">
        <f t="shared" si="12"/>
        <v>1</v>
      </c>
      <c r="V176" s="343" t="str">
        <f>+VLOOKUP(A176,bd_lista!$A$3:$E$590,5,FALSE)</f>
        <v>Instituciones Descentralizadas</v>
      </c>
      <c r="W176" s="394" t="str">
        <f>+V176</f>
        <v>Instituciones Descentralizadas</v>
      </c>
      <c r="X176" s="242">
        <f>+VLOOKUP(A176,[3]Sheet1!$A$13:$D$744,4,FALSE)</f>
        <v>46</v>
      </c>
      <c r="Y176" s="242" t="str">
        <f>+VLOOKUP(X176,bd_lista!$A$3:$C$590,3,FALSE)</f>
        <v>Ministerio de Salud y Deportes</v>
      </c>
      <c r="Z176" s="301">
        <f>+X176</f>
        <v>46</v>
      </c>
      <c r="AA176" s="302" t="str">
        <f>+Y176</f>
        <v>Ministerio de Salud y Deportes</v>
      </c>
    </row>
    <row r="177" spans="1:27" ht="15" customHeight="1">
      <c r="A177" s="32">
        <v>249</v>
      </c>
      <c r="B177" s="391"/>
      <c r="C177" s="343" t="str">
        <f>+VLOOKUP(A177,bd_lista!$A$3:$C$590,3,FALSE)</f>
        <v>Central de Abastecimiento y Suministros de Salud</v>
      </c>
      <c r="D177" s="393"/>
      <c r="E177" s="343" t="s">
        <v>1309</v>
      </c>
      <c r="F177" s="245">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45">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5">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5">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622226.15</v>
      </c>
      <c r="J177" s="245">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5">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5">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5">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5">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5">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5">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5">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5">
        <f t="shared" ca="1" si="11"/>
        <v>622226.15</v>
      </c>
      <c r="S177" s="245">
        <f ca="1">+R176+R177</f>
        <v>622226.15</v>
      </c>
      <c r="T177" s="245">
        <f ca="1">+S177</f>
        <v>622226.15</v>
      </c>
      <c r="U177" s="244">
        <f t="shared" si="12"/>
        <v>2</v>
      </c>
      <c r="V177" s="343" t="str">
        <f>+VLOOKUP(A177,bd_lista!$A$3:$E$590,5,FALSE)</f>
        <v>Instituciones Descentralizadas</v>
      </c>
      <c r="W177" s="395"/>
      <c r="X177" s="242">
        <f>+VLOOKUP(A177,[3]Sheet1!$A$13:$D$744,4,FALSE)</f>
        <v>46</v>
      </c>
      <c r="Y177" s="242" t="str">
        <f>+VLOOKUP(X177,bd_lista!$A$3:$C$590,3,FALSE)</f>
        <v>Ministerio de Salud y Deportes</v>
      </c>
      <c r="Z177" s="299"/>
      <c r="AA177" s="300"/>
    </row>
    <row r="178" spans="1:27" ht="15" hidden="1" customHeight="1">
      <c r="A178" s="252">
        <v>251</v>
      </c>
      <c r="B178" s="390">
        <f>+A178</f>
        <v>251</v>
      </c>
      <c r="C178" s="247" t="str">
        <f>+VLOOKUP(A178,bd_lista!$A$3:$C$590,3,FALSE)</f>
        <v>Instituto Nacional de Salud Ocupacional</v>
      </c>
      <c r="D178" s="392" t="str">
        <f>+C178</f>
        <v>Instituto Nacional de Salud Ocupacional</v>
      </c>
      <c r="E178" s="247" t="s">
        <v>1308</v>
      </c>
      <c r="F178" s="243">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3">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3">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3">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3">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3">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3">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3">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3">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3">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3">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3">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3">
        <f t="shared" ca="1" si="11"/>
        <v>0</v>
      </c>
      <c r="S178" s="243"/>
      <c r="T178" s="243">
        <f ca="1">+T179</f>
        <v>0</v>
      </c>
      <c r="U178" s="242">
        <f t="shared" si="12"/>
        <v>1</v>
      </c>
      <c r="V178" s="343" t="str">
        <f>+VLOOKUP(A178,bd_lista!$A$3:$E$590,5,FALSE)</f>
        <v>Instituciones Descentralizadas</v>
      </c>
      <c r="W178" s="394" t="str">
        <f>+V178</f>
        <v>Instituciones Descentralizadas</v>
      </c>
      <c r="X178" s="242">
        <f>+VLOOKUP(A178,[3]Sheet1!$A$13:$D$744,4,FALSE)</f>
        <v>46</v>
      </c>
      <c r="Y178" s="242" t="str">
        <f>+VLOOKUP(X178,bd_lista!$A$3:$C$590,3,FALSE)</f>
        <v>Ministerio de Salud y Deportes</v>
      </c>
      <c r="Z178" s="301">
        <f>+X178</f>
        <v>46</v>
      </c>
      <c r="AA178" s="329" t="str">
        <f>+Y178</f>
        <v>Ministerio de Salud y Deportes</v>
      </c>
    </row>
    <row r="179" spans="1:27" ht="15" hidden="1" customHeight="1">
      <c r="A179" s="32">
        <v>251</v>
      </c>
      <c r="B179" s="391"/>
      <c r="C179" s="343" t="str">
        <f>+VLOOKUP(A179,bd_lista!$A$3:$C$590,3,FALSE)</f>
        <v>Instituto Nacional de Salud Ocupacional</v>
      </c>
      <c r="D179" s="393"/>
      <c r="E179" s="343" t="s">
        <v>1309</v>
      </c>
      <c r="F179" s="245">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5">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5">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5">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5">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5">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5">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5">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5">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5">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5">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45">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5">
        <f t="shared" ca="1" si="11"/>
        <v>0</v>
      </c>
      <c r="S179" s="245">
        <f ca="1">+R178+R179</f>
        <v>0</v>
      </c>
      <c r="T179" s="245">
        <f ca="1">+S179</f>
        <v>0</v>
      </c>
      <c r="U179" s="244">
        <f t="shared" si="12"/>
        <v>2</v>
      </c>
      <c r="V179" s="343" t="str">
        <f>+VLOOKUP(A179,bd_lista!$A$3:$E$590,5,FALSE)</f>
        <v>Instituciones Descentralizadas</v>
      </c>
      <c r="W179" s="395"/>
      <c r="X179" s="242">
        <f>+VLOOKUP(A179,[3]Sheet1!$A$13:$D$744,4,FALSE)</f>
        <v>46</v>
      </c>
      <c r="Y179" s="242" t="str">
        <f>+VLOOKUP(X179,bd_lista!$A$3:$C$590,3,FALSE)</f>
        <v>Ministerio de Salud y Deportes</v>
      </c>
      <c r="Z179" s="299"/>
      <c r="AA179" s="331"/>
    </row>
    <row r="180" spans="1:27" ht="15" customHeight="1">
      <c r="A180" s="252">
        <v>224</v>
      </c>
      <c r="B180" s="390">
        <f>+A180</f>
        <v>224</v>
      </c>
      <c r="C180" s="247" t="str">
        <f>+VLOOKUP(A180,bd_lista!$A$3:$C$590,3,FALSE)</f>
        <v>Insumos Bolivia</v>
      </c>
      <c r="D180" s="392" t="str">
        <f>+C180</f>
        <v>Insumos Bolivia</v>
      </c>
      <c r="E180" s="247" t="s">
        <v>1308</v>
      </c>
      <c r="F180" s="243">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3">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3">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3">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3">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3">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3">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3">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3">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3">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3">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3">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3">
        <f t="shared" ca="1" si="11"/>
        <v>0</v>
      </c>
      <c r="S180" s="243"/>
      <c r="T180" s="243">
        <f ca="1">+T181</f>
        <v>429</v>
      </c>
      <c r="U180" s="242">
        <f t="shared" si="12"/>
        <v>1</v>
      </c>
      <c r="V180" s="343" t="str">
        <f>+VLOOKUP(A180,bd_lista!$A$3:$E$590,5,FALSE)</f>
        <v>Instituciones Descentralizadas</v>
      </c>
      <c r="W180" s="394" t="str">
        <f>+V180</f>
        <v>Instituciones Descentralizadas</v>
      </c>
      <c r="X180" s="242">
        <f>+VLOOKUP(A180,[3]Sheet1!$A$13:$D$744,4,FALSE)</f>
        <v>41</v>
      </c>
      <c r="Y180" s="242" t="str">
        <f>+VLOOKUP(X180,bd_lista!$A$3:$C$590,3,FALSE)</f>
        <v>Ministerio de Desarrollo Productivo y Economía Plural</v>
      </c>
      <c r="Z180" s="301">
        <f>+X180</f>
        <v>41</v>
      </c>
      <c r="AA180" s="329" t="str">
        <f>+Y180</f>
        <v>Ministerio de Desarrollo Productivo y Economía Plural</v>
      </c>
    </row>
    <row r="181" spans="1:27" ht="15" customHeight="1">
      <c r="A181" s="32">
        <v>224</v>
      </c>
      <c r="B181" s="391"/>
      <c r="C181" s="343" t="str">
        <f>+VLOOKUP(A181,bd_lista!$A$3:$C$590,3,FALSE)</f>
        <v>Insumos Bolivia</v>
      </c>
      <c r="D181" s="393"/>
      <c r="E181" s="343" t="s">
        <v>1309</v>
      </c>
      <c r="F181" s="245">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423</v>
      </c>
      <c r="G181" s="245">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6</v>
      </c>
      <c r="H181" s="245">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5">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5">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5">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5">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5">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5">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5">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5">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5">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5">
        <f t="shared" ca="1" si="11"/>
        <v>429</v>
      </c>
      <c r="S181" s="245">
        <f ca="1">+R180+R181</f>
        <v>429</v>
      </c>
      <c r="T181" s="245">
        <f ca="1">+S181</f>
        <v>429</v>
      </c>
      <c r="U181" s="244">
        <f t="shared" si="12"/>
        <v>2</v>
      </c>
      <c r="V181" s="343" t="str">
        <f>+VLOOKUP(A181,bd_lista!$A$3:$E$590,5,FALSE)</f>
        <v>Instituciones Descentralizadas</v>
      </c>
      <c r="W181" s="395"/>
      <c r="X181" s="242">
        <f>+VLOOKUP(A181,[3]Sheet1!$A$13:$D$744,4,FALSE)</f>
        <v>41</v>
      </c>
      <c r="Y181" s="242" t="str">
        <f>+VLOOKUP(X181,bd_lista!$A$3:$C$590,3,FALSE)</f>
        <v>Ministerio de Desarrollo Productivo y Economía Plural</v>
      </c>
      <c r="Z181" s="299"/>
      <c r="AA181" s="331"/>
    </row>
    <row r="182" spans="1:27" ht="15" customHeight="1">
      <c r="A182" s="252">
        <v>253</v>
      </c>
      <c r="B182" s="390">
        <f>+A182</f>
        <v>253</v>
      </c>
      <c r="C182" s="247" t="str">
        <f>+VLOOKUP(A182,bd_lista!$A$3:$C$590,3,FALSE)</f>
        <v>Entidad Ejecutora de Medio Ambiente y Agua</v>
      </c>
      <c r="D182" s="392" t="str">
        <f>+C182</f>
        <v>Entidad Ejecutora de Medio Ambiente y Agua</v>
      </c>
      <c r="E182" s="247" t="s">
        <v>1308</v>
      </c>
      <c r="F182" s="243">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3">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190771.94</v>
      </c>
      <c r="H182" s="243">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3">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3">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3">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3">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3">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3">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3">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3">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3">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3">
        <f t="shared" ca="1" si="11"/>
        <v>190771.94</v>
      </c>
      <c r="S182" s="243"/>
      <c r="T182" s="243">
        <f ca="1">+T183</f>
        <v>3407135.77</v>
      </c>
      <c r="U182" s="242">
        <f t="shared" si="12"/>
        <v>1</v>
      </c>
      <c r="V182" s="343" t="str">
        <f>+VLOOKUP(A182,bd_lista!$A$3:$E$590,5,FALSE)</f>
        <v>Instituciones Descentralizadas</v>
      </c>
      <c r="W182" s="394" t="str">
        <f>+V182</f>
        <v>Instituciones Descentralizadas</v>
      </c>
      <c r="X182" s="242">
        <f>+VLOOKUP(A182,[3]Sheet1!$A$13:$D$744,4,FALSE)</f>
        <v>86</v>
      </c>
      <c r="Y182" s="242" t="str">
        <f>+VLOOKUP(X182,bd_lista!$A$3:$C$590,3,FALSE)</f>
        <v>Ministerio de Medio Ambiente y Agua</v>
      </c>
      <c r="Z182" s="301">
        <f>+X182</f>
        <v>86</v>
      </c>
      <c r="AA182" s="302" t="str">
        <f>+Y182</f>
        <v>Ministerio de Medio Ambiente y Agua</v>
      </c>
    </row>
    <row r="183" spans="1:27" ht="15" customHeight="1">
      <c r="A183" s="32">
        <v>253</v>
      </c>
      <c r="B183" s="391"/>
      <c r="C183" s="343" t="str">
        <f>+VLOOKUP(A183,bd_lista!$A$3:$C$590,3,FALSE)</f>
        <v>Entidad Ejecutora de Medio Ambiente y Agua</v>
      </c>
      <c r="D183" s="393"/>
      <c r="E183" s="343" t="s">
        <v>1309</v>
      </c>
      <c r="F183" s="245">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5">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5">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5">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3216363.83</v>
      </c>
      <c r="J183" s="245">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5">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45">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5">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5">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5">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5">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5">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5">
        <f t="shared" ca="1" si="11"/>
        <v>3216363.83</v>
      </c>
      <c r="S183" s="245">
        <f ca="1">+R182+R183</f>
        <v>3407135.77</v>
      </c>
      <c r="T183" s="245">
        <f ca="1">+S183</f>
        <v>3407135.77</v>
      </c>
      <c r="U183" s="244">
        <f t="shared" si="12"/>
        <v>2</v>
      </c>
      <c r="V183" s="343" t="str">
        <f>+VLOOKUP(A183,bd_lista!$A$3:$E$590,5,FALSE)</f>
        <v>Instituciones Descentralizadas</v>
      </c>
      <c r="W183" s="395"/>
      <c r="X183" s="242">
        <f>+VLOOKUP(A183,[3]Sheet1!$A$13:$D$744,4,FALSE)</f>
        <v>86</v>
      </c>
      <c r="Y183" s="242" t="str">
        <f>+VLOOKUP(X183,bd_lista!$A$3:$C$590,3,FALSE)</f>
        <v>Ministerio de Medio Ambiente y Agua</v>
      </c>
      <c r="Z183" s="299"/>
      <c r="AA183" s="300"/>
    </row>
    <row r="184" spans="1:27" ht="15" hidden="1" customHeight="1">
      <c r="A184" s="252">
        <v>300</v>
      </c>
      <c r="B184" s="390">
        <f>+A184</f>
        <v>300</v>
      </c>
      <c r="C184" s="247" t="str">
        <f>+VLOOKUP(A184,bd_lista!$A$3:$C$590,3,FALSE)</f>
        <v>Servicio Departamental de Riego - Cochabamba</v>
      </c>
      <c r="D184" s="392" t="str">
        <f>+C184</f>
        <v>Servicio Departamental de Riego - Cochabamba</v>
      </c>
      <c r="E184" s="247" t="s">
        <v>1308</v>
      </c>
      <c r="F184" s="243">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3">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3">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3">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3">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3">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3">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3">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3">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3">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3">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3">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3">
        <f t="shared" ca="1" si="11"/>
        <v>0</v>
      </c>
      <c r="S184" s="243"/>
      <c r="T184" s="243">
        <f ca="1">+T185</f>
        <v>0</v>
      </c>
      <c r="U184" s="242">
        <f t="shared" si="12"/>
        <v>1</v>
      </c>
      <c r="V184" s="343" t="str">
        <f>+VLOOKUP(A184,bd_lista!$A$3:$E$590,5,FALSE)</f>
        <v>Instituciones Descentralizadas</v>
      </c>
      <c r="W184" s="394" t="str">
        <f>+V184</f>
        <v>Instituciones Descentralizadas</v>
      </c>
      <c r="X184" s="242">
        <f>+VLOOKUP(A184,[3]Sheet1!$A$13:$D$744,4,FALSE)</f>
        <v>86</v>
      </c>
      <c r="Y184" s="242" t="str">
        <f>+VLOOKUP(X184,bd_lista!$A$3:$C$590,3,FALSE)</f>
        <v>Ministerio de Medio Ambiente y Agua</v>
      </c>
      <c r="Z184" s="301">
        <f>+X184</f>
        <v>86</v>
      </c>
      <c r="AA184" s="302" t="str">
        <f>+Y184</f>
        <v>Ministerio de Medio Ambiente y Agua</v>
      </c>
    </row>
    <row r="185" spans="1:27" ht="15" hidden="1" customHeight="1">
      <c r="A185" s="32">
        <v>300</v>
      </c>
      <c r="B185" s="391"/>
      <c r="C185" s="343" t="str">
        <f>+VLOOKUP(A185,bd_lista!$A$3:$C$590,3,FALSE)</f>
        <v>Servicio Departamental de Riego - Cochabamba</v>
      </c>
      <c r="D185" s="393"/>
      <c r="E185" s="343" t="s">
        <v>1309</v>
      </c>
      <c r="F185" s="245">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5">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5">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5">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5">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5">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5">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5">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5">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5">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5">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5">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5">
        <f t="shared" ca="1" si="11"/>
        <v>0</v>
      </c>
      <c r="S185" s="245">
        <f ca="1">+R184+R185</f>
        <v>0</v>
      </c>
      <c r="T185" s="245">
        <f ca="1">+S185</f>
        <v>0</v>
      </c>
      <c r="U185" s="244">
        <f t="shared" si="12"/>
        <v>2</v>
      </c>
      <c r="V185" s="343" t="str">
        <f>+VLOOKUP(A185,bd_lista!$A$3:$E$590,5,FALSE)</f>
        <v>Instituciones Descentralizadas</v>
      </c>
      <c r="W185" s="395"/>
      <c r="X185" s="242">
        <f>+VLOOKUP(A185,[3]Sheet1!$A$13:$D$744,4,FALSE)</f>
        <v>86</v>
      </c>
      <c r="Y185" s="242" t="str">
        <f>+VLOOKUP(X185,bd_lista!$A$3:$C$590,3,FALSE)</f>
        <v>Ministerio de Medio Ambiente y Agua</v>
      </c>
      <c r="Z185" s="299"/>
      <c r="AA185" s="300"/>
    </row>
    <row r="186" spans="1:27" customFormat="1" ht="15" customHeight="1">
      <c r="A186" s="252">
        <v>266</v>
      </c>
      <c r="B186" s="390">
        <f>+A186</f>
        <v>266</v>
      </c>
      <c r="C186" s="247" t="str">
        <f>+VLOOKUP(A186,bd_lista!$A$3:$C$590,3,FALSE)</f>
        <v>Direc. Dptal. de Educación La Paz</v>
      </c>
      <c r="D186" s="392" t="str">
        <f>+C186</f>
        <v>Direc. Dptal. de Educación La Paz</v>
      </c>
      <c r="E186" s="247" t="s">
        <v>1308</v>
      </c>
      <c r="F186" s="243">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3">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3">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3">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3">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3">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3">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3">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3">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3">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3">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3">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3">
        <f t="shared" ca="1" si="11"/>
        <v>0</v>
      </c>
      <c r="S186" s="243"/>
      <c r="T186" s="243">
        <f ca="1">+T187</f>
        <v>37770.03</v>
      </c>
      <c r="U186" s="242">
        <f t="shared" si="12"/>
        <v>1</v>
      </c>
      <c r="V186" s="343" t="str">
        <f>+VLOOKUP(A186,bd_lista!$A$3:$E$590,5,FALSE)</f>
        <v>Instituciones Descentralizadas</v>
      </c>
      <c r="W186" s="394" t="str">
        <f>+V186</f>
        <v>Instituciones Descentralizadas</v>
      </c>
      <c r="X186" s="242">
        <f>+VLOOKUP(A186,[3]Sheet1!$A$13:$D$744,4,FALSE)</f>
        <v>16</v>
      </c>
      <c r="Y186" s="242" t="str">
        <f>+VLOOKUP(X186,bd_lista!$A$3:$C$590,3,FALSE)</f>
        <v>Ministerio de Educación</v>
      </c>
      <c r="Z186" s="301">
        <f>+X186</f>
        <v>16</v>
      </c>
      <c r="AA186" s="329" t="str">
        <f>+Y186</f>
        <v>Ministerio de Educación</v>
      </c>
    </row>
    <row r="187" spans="1:27" customFormat="1" ht="15" customHeight="1">
      <c r="A187" s="32">
        <v>266</v>
      </c>
      <c r="B187" s="391"/>
      <c r="C187" s="343" t="str">
        <f>+VLOOKUP(A187,bd_lista!$A$3:$C$590,3,FALSE)</f>
        <v>Direc. Dptal. de Educación La Paz</v>
      </c>
      <c r="D187" s="393"/>
      <c r="E187" s="343" t="s">
        <v>1309</v>
      </c>
      <c r="F187" s="245">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6616.58</v>
      </c>
      <c r="G187" s="245">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5">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29299.599999999999</v>
      </c>
      <c r="I187" s="245">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1853.85</v>
      </c>
      <c r="J187" s="245">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5">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5">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5">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5">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5">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5">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375">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5">
        <f t="shared" ca="1" si="11"/>
        <v>37770.03</v>
      </c>
      <c r="S187" s="245">
        <f ca="1">+R186+R187</f>
        <v>37770.03</v>
      </c>
      <c r="T187" s="245">
        <f ca="1">+S187</f>
        <v>37770.03</v>
      </c>
      <c r="U187" s="244">
        <f t="shared" si="12"/>
        <v>2</v>
      </c>
      <c r="V187" s="343" t="str">
        <f>+VLOOKUP(A187,bd_lista!$A$3:$E$590,5,FALSE)</f>
        <v>Instituciones Descentralizadas</v>
      </c>
      <c r="W187" s="395"/>
      <c r="X187" s="242">
        <f>+VLOOKUP(A187,[3]Sheet1!$A$13:$D$744,4,FALSE)</f>
        <v>16</v>
      </c>
      <c r="Y187" s="242" t="str">
        <f>+VLOOKUP(X187,bd_lista!$A$3:$C$590,3,FALSE)</f>
        <v>Ministerio de Educación</v>
      </c>
      <c r="Z187" s="299"/>
      <c r="AA187" s="331"/>
    </row>
    <row r="188" spans="1:27" customFormat="1" ht="15" customHeight="1">
      <c r="A188" s="32">
        <v>267</v>
      </c>
      <c r="B188" s="390">
        <f>+A188</f>
        <v>267</v>
      </c>
      <c r="C188" s="247" t="str">
        <f>+VLOOKUP(A188,bd_lista!$A$3:$C$590,3,FALSE)</f>
        <v>Direc. Dptal. de Educación Cochabamba</v>
      </c>
      <c r="D188" s="392" t="str">
        <f>+C188</f>
        <v>Direc. Dptal. de Educación Cochabamba</v>
      </c>
      <c r="E188" s="247" t="s">
        <v>1308</v>
      </c>
      <c r="F188" s="243">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3">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3">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3">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3">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3">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3">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3">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3">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3">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3">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3">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3">
        <f t="shared" ca="1" si="11"/>
        <v>0</v>
      </c>
      <c r="S188" s="243"/>
      <c r="T188" s="243">
        <f ca="1">+T189</f>
        <v>0</v>
      </c>
      <c r="U188" s="242">
        <f t="shared" si="12"/>
        <v>1</v>
      </c>
      <c r="V188" s="343" t="str">
        <f>+VLOOKUP(A188,bd_lista!$A$3:$E$590,5,FALSE)</f>
        <v>Instituciones Descentralizadas</v>
      </c>
      <c r="W188" s="394" t="str">
        <f>+V188</f>
        <v>Instituciones Descentralizadas</v>
      </c>
      <c r="X188" s="242">
        <f>+VLOOKUP(A188,[3]Sheet1!$A$13:$D$744,4,FALSE)</f>
        <v>16</v>
      </c>
      <c r="Y188" s="242" t="str">
        <f>+VLOOKUP(X188,bd_lista!$A$3:$C$590,3,FALSE)</f>
        <v>Ministerio de Educación</v>
      </c>
      <c r="Z188" s="301">
        <f>+X188</f>
        <v>16</v>
      </c>
      <c r="AA188" s="302" t="str">
        <f>+Y188</f>
        <v>Ministerio de Educación</v>
      </c>
    </row>
    <row r="189" spans="1:27" customFormat="1" ht="15" customHeight="1">
      <c r="A189" s="32">
        <v>267</v>
      </c>
      <c r="B189" s="391"/>
      <c r="C189" s="343" t="str">
        <f>+VLOOKUP(A189,bd_lista!$A$3:$C$590,3,FALSE)</f>
        <v>Direc. Dptal. de Educación Cochabamba</v>
      </c>
      <c r="D189" s="393"/>
      <c r="E189" s="343" t="s">
        <v>1309</v>
      </c>
      <c r="F189" s="245">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5">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5">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5">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5">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5">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5">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5">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5">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5">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5">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5">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5">
        <f t="shared" ca="1" si="11"/>
        <v>0</v>
      </c>
      <c r="S189" s="245">
        <f ca="1">+R188+R189</f>
        <v>0</v>
      </c>
      <c r="T189" s="245">
        <f ca="1">+S189</f>
        <v>0</v>
      </c>
      <c r="U189" s="244">
        <f t="shared" si="12"/>
        <v>2</v>
      </c>
      <c r="V189" s="343" t="str">
        <f>+VLOOKUP(A189,bd_lista!$A$3:$E$590,5,FALSE)</f>
        <v>Instituciones Descentralizadas</v>
      </c>
      <c r="W189" s="395"/>
      <c r="X189" s="242">
        <f>+VLOOKUP(A189,[3]Sheet1!$A$13:$D$744,4,FALSE)</f>
        <v>16</v>
      </c>
      <c r="Y189" s="242" t="str">
        <f>+VLOOKUP(X189,bd_lista!$A$3:$C$590,3,FALSE)</f>
        <v>Ministerio de Educación</v>
      </c>
      <c r="Z189" s="299"/>
      <c r="AA189" s="300"/>
    </row>
    <row r="190" spans="1:27" customFormat="1" ht="15" hidden="1" customHeight="1">
      <c r="A190" s="32">
        <v>268</v>
      </c>
      <c r="B190" s="390">
        <f>+A190</f>
        <v>268</v>
      </c>
      <c r="C190" s="247" t="str">
        <f>+VLOOKUP(A190,bd_lista!$A$3:$C$590,3,FALSE)</f>
        <v>Direc. Dptal. de Educación Oruro</v>
      </c>
      <c r="D190" s="392" t="str">
        <f>+C190</f>
        <v>Direc. Dptal. de Educación Oruro</v>
      </c>
      <c r="E190" s="247" t="s">
        <v>1308</v>
      </c>
      <c r="F190" s="243">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3">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3">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3">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3">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3">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3">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3">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3">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3">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3">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71">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3">
        <f t="shared" ca="1" si="11"/>
        <v>0</v>
      </c>
      <c r="S190" s="243"/>
      <c r="T190" s="243">
        <f ca="1">+T191</f>
        <v>0</v>
      </c>
      <c r="U190" s="242">
        <f t="shared" si="12"/>
        <v>1</v>
      </c>
      <c r="V190" s="343" t="str">
        <f>+VLOOKUP(A190,bd_lista!$A$3:$E$590,5,FALSE)</f>
        <v>Instituciones Descentralizadas</v>
      </c>
      <c r="W190" s="394" t="str">
        <f>+V190</f>
        <v>Instituciones Descentralizadas</v>
      </c>
      <c r="X190" s="242">
        <f>+VLOOKUP(A190,[3]Sheet1!$A$13:$D$744,4,FALSE)</f>
        <v>16</v>
      </c>
      <c r="Y190" s="242" t="str">
        <f>+VLOOKUP(X190,bd_lista!$A$3:$C$590,3,FALSE)</f>
        <v>Ministerio de Educación</v>
      </c>
      <c r="Z190" s="301">
        <f>+X190</f>
        <v>16</v>
      </c>
      <c r="AA190" s="329" t="str">
        <f>+Y190</f>
        <v>Ministerio de Educación</v>
      </c>
    </row>
    <row r="191" spans="1:27" customFormat="1" ht="15" hidden="1" customHeight="1">
      <c r="A191" s="32">
        <v>268</v>
      </c>
      <c r="B191" s="391"/>
      <c r="C191" s="343" t="str">
        <f>+VLOOKUP(A191,bd_lista!$A$3:$C$590,3,FALSE)</f>
        <v>Direc. Dptal. de Educación Oruro</v>
      </c>
      <c r="D191" s="393"/>
      <c r="E191" s="343" t="s">
        <v>1309</v>
      </c>
      <c r="F191" s="245">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5">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5">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5">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5">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5">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5">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5">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5">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5">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5">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5">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5">
        <f t="shared" ca="1" si="11"/>
        <v>0</v>
      </c>
      <c r="S191" s="245">
        <f ca="1">+R190+R191</f>
        <v>0</v>
      </c>
      <c r="T191" s="245">
        <f ca="1">+S191</f>
        <v>0</v>
      </c>
      <c r="U191" s="244">
        <f t="shared" si="12"/>
        <v>2</v>
      </c>
      <c r="V191" s="343" t="str">
        <f>+VLOOKUP(A191,bd_lista!$A$3:$E$590,5,FALSE)</f>
        <v>Instituciones Descentralizadas</v>
      </c>
      <c r="W191" s="395"/>
      <c r="X191" s="242">
        <f>+VLOOKUP(A191,[3]Sheet1!$A$13:$D$744,4,FALSE)</f>
        <v>16</v>
      </c>
      <c r="Y191" s="242" t="str">
        <f>+VLOOKUP(X191,bd_lista!$A$3:$C$590,3,FALSE)</f>
        <v>Ministerio de Educación</v>
      </c>
      <c r="Z191" s="299"/>
      <c r="AA191" s="331"/>
    </row>
    <row r="192" spans="1:27" ht="15" customHeight="1">
      <c r="A192" s="32">
        <v>269</v>
      </c>
      <c r="B192" s="390">
        <f>+A192</f>
        <v>269</v>
      </c>
      <c r="C192" s="247" t="str">
        <f>+VLOOKUP(A192,bd_lista!$A$3:$C$590,3,FALSE)</f>
        <v>Direc. Dptal. de Educación Potosí</v>
      </c>
      <c r="D192" s="392" t="str">
        <f>+C192</f>
        <v>Direc. Dptal. de Educación Potosí</v>
      </c>
      <c r="E192" s="247" t="s">
        <v>1308</v>
      </c>
      <c r="F192" s="243">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3">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3">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3">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3">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3">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3">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3">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3">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3">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3">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71">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3">
        <f t="shared" ca="1" si="11"/>
        <v>0</v>
      </c>
      <c r="S192" s="243"/>
      <c r="T192" s="243">
        <f ca="1">+T193</f>
        <v>802106.13</v>
      </c>
      <c r="U192" s="242">
        <f t="shared" si="12"/>
        <v>1</v>
      </c>
      <c r="V192" s="343" t="str">
        <f>+VLOOKUP(A192,bd_lista!$A$3:$E$590,5,FALSE)</f>
        <v>Instituciones Descentralizadas</v>
      </c>
      <c r="W192" s="394" t="str">
        <f>+V192</f>
        <v>Instituciones Descentralizadas</v>
      </c>
      <c r="X192" s="242">
        <f>+VLOOKUP(A192,[3]Sheet1!$A$13:$D$744,4,FALSE)</f>
        <v>16</v>
      </c>
      <c r="Y192" s="242" t="str">
        <f>+VLOOKUP(X192,bd_lista!$A$3:$C$590,3,FALSE)</f>
        <v>Ministerio de Educación</v>
      </c>
      <c r="Z192" s="301">
        <f>+X192</f>
        <v>16</v>
      </c>
      <c r="AA192" s="329" t="str">
        <f>+Y192</f>
        <v>Ministerio de Educación</v>
      </c>
    </row>
    <row r="193" spans="1:27" ht="15" customHeight="1">
      <c r="A193" s="32">
        <v>269</v>
      </c>
      <c r="B193" s="391"/>
      <c r="C193" s="343" t="str">
        <f>+VLOOKUP(A193,bd_lista!$A$3:$C$590,3,FALSE)</f>
        <v>Direc. Dptal. de Educación Potosí</v>
      </c>
      <c r="D193" s="393"/>
      <c r="E193" s="343" t="s">
        <v>1309</v>
      </c>
      <c r="F193" s="245">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5">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3167.45</v>
      </c>
      <c r="H193" s="245">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73178.679999999993</v>
      </c>
      <c r="I193" s="245">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725760</v>
      </c>
      <c r="J193" s="245">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5">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5">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5">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5">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5">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5">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5">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5">
        <f t="shared" ca="1" si="11"/>
        <v>802106.13</v>
      </c>
      <c r="S193" s="245">
        <f ca="1">+R192+R193</f>
        <v>802106.13</v>
      </c>
      <c r="T193" s="245">
        <f ca="1">+S193</f>
        <v>802106.13</v>
      </c>
      <c r="U193" s="244">
        <f t="shared" si="12"/>
        <v>2</v>
      </c>
      <c r="V193" s="343" t="str">
        <f>+VLOOKUP(A193,bd_lista!$A$3:$E$590,5,FALSE)</f>
        <v>Instituciones Descentralizadas</v>
      </c>
      <c r="W193" s="395"/>
      <c r="X193" s="242">
        <f>+VLOOKUP(A193,[3]Sheet1!$A$13:$D$744,4,FALSE)</f>
        <v>16</v>
      </c>
      <c r="Y193" s="242" t="str">
        <f>+VLOOKUP(X193,bd_lista!$A$3:$C$590,3,FALSE)</f>
        <v>Ministerio de Educación</v>
      </c>
      <c r="Z193" s="299"/>
      <c r="AA193" s="331"/>
    </row>
    <row r="194" spans="1:27" ht="15" hidden="1" customHeight="1">
      <c r="A194" s="252">
        <v>244</v>
      </c>
      <c r="B194" s="390">
        <f>+A194</f>
        <v>244</v>
      </c>
      <c r="C194" s="247" t="str">
        <f>+VLOOKUP(A194,bd_lista!$A$3:$C$590,3,FALSE)</f>
        <v>Servicio Nacional de Aerofotogrametría</v>
      </c>
      <c r="D194" s="392" t="str">
        <f>+C194</f>
        <v>Servicio Nacional de Aerofotogrametría</v>
      </c>
      <c r="E194" s="247" t="s">
        <v>1308</v>
      </c>
      <c r="F194" s="243">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3">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3">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3">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3">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3">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3">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3">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3">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3">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3">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3">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3">
        <f t="shared" ca="1" si="11"/>
        <v>0</v>
      </c>
      <c r="S194" s="243"/>
      <c r="T194" s="243">
        <f ca="1">+T195</f>
        <v>0</v>
      </c>
      <c r="U194" s="242">
        <f t="shared" si="12"/>
        <v>1</v>
      </c>
      <c r="V194" s="343" t="str">
        <f>+VLOOKUP(A194,bd_lista!$A$3:$E$590,5,FALSE)</f>
        <v>Instituciones Descentralizadas</v>
      </c>
      <c r="W194" s="394" t="str">
        <f>+V194</f>
        <v>Instituciones Descentralizadas</v>
      </c>
      <c r="X194" s="242">
        <f>+VLOOKUP(A194,[3]Sheet1!$A$13:$D$744,4,FALSE)</f>
        <v>20</v>
      </c>
      <c r="Y194" s="242" t="str">
        <f>+VLOOKUP(X194,bd_lista!$A$3:$C$590,3,FALSE)</f>
        <v>Ministerio de Defensa</v>
      </c>
      <c r="Z194" s="301">
        <f>+X194</f>
        <v>20</v>
      </c>
      <c r="AA194" s="329" t="str">
        <f>+Y194</f>
        <v>Ministerio de Defensa</v>
      </c>
    </row>
    <row r="195" spans="1:27" ht="15" hidden="1" customHeight="1">
      <c r="A195" s="32">
        <v>244</v>
      </c>
      <c r="B195" s="391"/>
      <c r="C195" s="343" t="str">
        <f>+VLOOKUP(A195,bd_lista!$A$3:$C$590,3,FALSE)</f>
        <v>Servicio Nacional de Aerofotogrametría</v>
      </c>
      <c r="D195" s="393"/>
      <c r="E195" s="343" t="s">
        <v>1309</v>
      </c>
      <c r="F195" s="245">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5">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5">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5">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5">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5">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5">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5">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5">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5">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5">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5">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5">
        <f t="shared" ca="1" si="11"/>
        <v>0</v>
      </c>
      <c r="S195" s="245">
        <f ca="1">+R194+R195</f>
        <v>0</v>
      </c>
      <c r="T195" s="245">
        <f ca="1">+S195</f>
        <v>0</v>
      </c>
      <c r="U195" s="244">
        <f t="shared" si="12"/>
        <v>2</v>
      </c>
      <c r="V195" s="343" t="str">
        <f>+VLOOKUP(A195,bd_lista!$A$3:$E$590,5,FALSE)</f>
        <v>Instituciones Descentralizadas</v>
      </c>
      <c r="W195" s="395"/>
      <c r="X195" s="242">
        <f>+VLOOKUP(A195,[3]Sheet1!$A$13:$D$744,4,FALSE)</f>
        <v>20</v>
      </c>
      <c r="Y195" s="242" t="str">
        <f>+VLOOKUP(X195,bd_lista!$A$3:$C$590,3,FALSE)</f>
        <v>Ministerio de Defensa</v>
      </c>
      <c r="Z195" s="299"/>
      <c r="AA195" s="331"/>
    </row>
    <row r="196" spans="1:27" ht="15" customHeight="1">
      <c r="A196" s="252">
        <v>271</v>
      </c>
      <c r="B196" s="390">
        <f>+A196</f>
        <v>271</v>
      </c>
      <c r="C196" s="247" t="str">
        <f>+VLOOKUP(A196,bd_lista!$A$3:$C$590,3,FALSE)</f>
        <v>Direc. Dptal. de Educación Santa Cruz</v>
      </c>
      <c r="D196" s="392" t="str">
        <f>+C196</f>
        <v>Direc. Dptal. de Educación Santa Cruz</v>
      </c>
      <c r="E196" s="247" t="s">
        <v>1308</v>
      </c>
      <c r="F196" s="243">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3">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3">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3">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3">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3">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3">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3">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3">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3">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3">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3">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3">
        <f t="shared" ca="1" si="11"/>
        <v>0</v>
      </c>
      <c r="S196" s="243"/>
      <c r="T196" s="243">
        <f ca="1">+T197</f>
        <v>0</v>
      </c>
      <c r="U196" s="242">
        <f t="shared" si="12"/>
        <v>1</v>
      </c>
      <c r="V196" s="343" t="str">
        <f>+VLOOKUP(A196,bd_lista!$A$3:$E$590,5,FALSE)</f>
        <v>Instituciones Descentralizadas</v>
      </c>
      <c r="W196" s="394" t="str">
        <f>+V196</f>
        <v>Instituciones Descentralizadas</v>
      </c>
      <c r="X196" s="242">
        <f>+VLOOKUP(A196,[3]Sheet1!$A$13:$D$744,4,FALSE)</f>
        <v>16</v>
      </c>
      <c r="Y196" s="242" t="str">
        <f>+VLOOKUP(X196,bd_lista!$A$3:$C$590,3,FALSE)</f>
        <v>Ministerio de Educación</v>
      </c>
      <c r="Z196" s="301">
        <f>+X196</f>
        <v>16</v>
      </c>
      <c r="AA196" s="329" t="str">
        <f>+Y196</f>
        <v>Ministerio de Educación</v>
      </c>
    </row>
    <row r="197" spans="1:27" ht="15" customHeight="1">
      <c r="A197" s="32">
        <v>271</v>
      </c>
      <c r="B197" s="391"/>
      <c r="C197" s="343" t="str">
        <f>+VLOOKUP(A197,bd_lista!$A$3:$C$590,3,FALSE)</f>
        <v>Direc. Dptal. de Educación Santa Cruz</v>
      </c>
      <c r="D197" s="393"/>
      <c r="E197" s="343" t="s">
        <v>1309</v>
      </c>
      <c r="F197" s="245">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45">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5">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5">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5">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5">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5">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5">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5">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5">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5">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5">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5">
        <f t="shared" ca="1" si="11"/>
        <v>0</v>
      </c>
      <c r="S197" s="245">
        <f ca="1">+R196+R197</f>
        <v>0</v>
      </c>
      <c r="T197" s="245">
        <f ca="1">+S197</f>
        <v>0</v>
      </c>
      <c r="U197" s="244">
        <f t="shared" si="12"/>
        <v>2</v>
      </c>
      <c r="V197" s="343" t="str">
        <f>+VLOOKUP(A197,bd_lista!$A$3:$E$590,5,FALSE)</f>
        <v>Instituciones Descentralizadas</v>
      </c>
      <c r="W197" s="395"/>
      <c r="X197" s="242">
        <f>+VLOOKUP(A197,[3]Sheet1!$A$13:$D$744,4,FALSE)</f>
        <v>16</v>
      </c>
      <c r="Y197" s="242" t="str">
        <f>+VLOOKUP(X197,bd_lista!$A$3:$C$590,3,FALSE)</f>
        <v>Ministerio de Educación</v>
      </c>
      <c r="Z197" s="299"/>
      <c r="AA197" s="331"/>
    </row>
    <row r="198" spans="1:27" ht="15" hidden="1" customHeight="1">
      <c r="A198" s="252">
        <v>272</v>
      </c>
      <c r="B198" s="390">
        <f>+A198</f>
        <v>272</v>
      </c>
      <c r="C198" s="247" t="str">
        <f>+VLOOKUP(A198,bd_lista!$A$3:$C$590,3,FALSE)</f>
        <v>Direc. Dptal. de Educación Beni</v>
      </c>
      <c r="D198" s="392" t="str">
        <f>+C198</f>
        <v>Direc. Dptal. de Educación Beni</v>
      </c>
      <c r="E198" s="247" t="s">
        <v>1308</v>
      </c>
      <c r="F198" s="243">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3">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3">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3">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3">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3">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3">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3">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3">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3">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3">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3">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3">
        <f t="shared" ca="1" si="11"/>
        <v>0</v>
      </c>
      <c r="S198" s="243"/>
      <c r="T198" s="243">
        <f ca="1">+T199</f>
        <v>0</v>
      </c>
      <c r="U198" s="242">
        <f t="shared" si="12"/>
        <v>1</v>
      </c>
      <c r="V198" s="343" t="str">
        <f>+VLOOKUP(A198,bd_lista!$A$3:$E$590,5,FALSE)</f>
        <v>Instituciones Descentralizadas</v>
      </c>
      <c r="W198" s="394" t="str">
        <f>+V198</f>
        <v>Instituciones Descentralizadas</v>
      </c>
      <c r="X198" s="242">
        <f>+VLOOKUP(A198,[3]Sheet1!$A$13:$D$744,4,FALSE)</f>
        <v>16</v>
      </c>
      <c r="Y198" s="242" t="str">
        <f>+VLOOKUP(X198,bd_lista!$A$3:$C$590,3,FALSE)</f>
        <v>Ministerio de Educación</v>
      </c>
      <c r="Z198" s="301">
        <f>+X198</f>
        <v>16</v>
      </c>
      <c r="AA198" s="329" t="str">
        <f>+Y198</f>
        <v>Ministerio de Educación</v>
      </c>
    </row>
    <row r="199" spans="1:27" ht="15" hidden="1" customHeight="1">
      <c r="A199" s="32">
        <v>272</v>
      </c>
      <c r="B199" s="391"/>
      <c r="C199" s="343" t="str">
        <f>+VLOOKUP(A199,bd_lista!$A$3:$C$590,3,FALSE)</f>
        <v>Direc. Dptal. de Educación Beni</v>
      </c>
      <c r="D199" s="393"/>
      <c r="E199" s="343" t="s">
        <v>1309</v>
      </c>
      <c r="F199" s="245">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5">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5">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5">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5">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5">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5">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5">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5">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5">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5">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5">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5">
        <f t="shared" ca="1" si="11"/>
        <v>0</v>
      </c>
      <c r="S199" s="245">
        <f ca="1">+R198+R199</f>
        <v>0</v>
      </c>
      <c r="T199" s="245">
        <f ca="1">+S199</f>
        <v>0</v>
      </c>
      <c r="U199" s="244">
        <f t="shared" si="12"/>
        <v>2</v>
      </c>
      <c r="V199" s="343" t="str">
        <f>+VLOOKUP(A199,bd_lista!$A$3:$E$590,5,FALSE)</f>
        <v>Instituciones Descentralizadas</v>
      </c>
      <c r="W199" s="395"/>
      <c r="X199" s="242">
        <f>+VLOOKUP(A199,[3]Sheet1!$A$13:$D$744,4,FALSE)</f>
        <v>16</v>
      </c>
      <c r="Y199" s="242" t="str">
        <f>+VLOOKUP(X199,bd_lista!$A$3:$C$590,3,FALSE)</f>
        <v>Ministerio de Educación</v>
      </c>
      <c r="Z199" s="299"/>
      <c r="AA199" s="331"/>
    </row>
    <row r="200" spans="1:27" customFormat="1" ht="15" hidden="1" customHeight="1">
      <c r="A200" s="252">
        <v>221</v>
      </c>
      <c r="B200" s="390">
        <f>+A200</f>
        <v>221</v>
      </c>
      <c r="C200" s="247" t="str">
        <f>+VLOOKUP(A200,bd_lista!$A$3:$C$590,3,FALSE)</f>
        <v>Serv. Nal. de Reg. y Control de la Comer. de Minerales y Metales</v>
      </c>
      <c r="D200" s="392" t="str">
        <f>+C200</f>
        <v>Serv. Nal. de Reg. y Control de la Comer. de Minerales y Metales</v>
      </c>
      <c r="E200" s="247" t="s">
        <v>1308</v>
      </c>
      <c r="F200" s="243">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3">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3">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3">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3">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3">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3">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3">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3">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3">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3">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3">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3">
        <f t="shared" ca="1" si="11"/>
        <v>0</v>
      </c>
      <c r="S200" s="243"/>
      <c r="T200" s="243">
        <f ca="1">+T201</f>
        <v>0</v>
      </c>
      <c r="U200" s="242">
        <f t="shared" si="12"/>
        <v>1</v>
      </c>
      <c r="V200" s="343" t="str">
        <f>+VLOOKUP(A200,bd_lista!$A$3:$E$590,5,FALSE)</f>
        <v>Instituciones Descentralizadas</v>
      </c>
      <c r="W200" s="394" t="str">
        <f>+V200</f>
        <v>Instituciones Descentralizadas</v>
      </c>
      <c r="X200" s="242">
        <f>+VLOOKUP(A200,[3]Sheet1!$A$13:$D$744,4,FALSE)</f>
        <v>76</v>
      </c>
      <c r="Y200" s="242" t="str">
        <f>+VLOOKUP(X200,bd_lista!$A$3:$C$590,3,FALSE)</f>
        <v>Ministerio de Minería y Metalurgia</v>
      </c>
      <c r="Z200" s="301">
        <f>+X200</f>
        <v>76</v>
      </c>
      <c r="AA200" s="329" t="str">
        <f>+Y200</f>
        <v>Ministerio de Minería y Metalurgia</v>
      </c>
    </row>
    <row r="201" spans="1:27" customFormat="1" ht="15" hidden="1" customHeight="1">
      <c r="A201" s="32">
        <v>221</v>
      </c>
      <c r="B201" s="391"/>
      <c r="C201" s="343" t="str">
        <f>+VLOOKUP(A201,bd_lista!$A$3:$C$590,3,FALSE)</f>
        <v>Serv. Nal. de Reg. y Control de la Comer. de Minerales y Metales</v>
      </c>
      <c r="D201" s="393"/>
      <c r="E201" s="343" t="s">
        <v>1309</v>
      </c>
      <c r="F201" s="245">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5">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5">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5">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5">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5">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5">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5">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5">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5">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5">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5">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5">
        <f t="shared" ca="1" si="11"/>
        <v>0</v>
      </c>
      <c r="S201" s="245">
        <f ca="1">+R200+R201</f>
        <v>0</v>
      </c>
      <c r="T201" s="245">
        <f ca="1">+S201</f>
        <v>0</v>
      </c>
      <c r="U201" s="244">
        <f t="shared" si="12"/>
        <v>2</v>
      </c>
      <c r="V201" s="343" t="str">
        <f>+VLOOKUP(A201,bd_lista!$A$3:$E$590,5,FALSE)</f>
        <v>Instituciones Descentralizadas</v>
      </c>
      <c r="W201" s="395"/>
      <c r="X201" s="242">
        <f>+VLOOKUP(A201,[3]Sheet1!$A$13:$D$744,4,FALSE)</f>
        <v>76</v>
      </c>
      <c r="Y201" s="242" t="str">
        <f>+VLOOKUP(X201,bd_lista!$A$3:$C$590,3,FALSE)</f>
        <v>Ministerio de Minería y Metalurgia</v>
      </c>
      <c r="Z201" s="299"/>
      <c r="AA201" s="331"/>
    </row>
    <row r="202" spans="1:27" ht="15" hidden="1" customHeight="1">
      <c r="A202" s="32">
        <v>273</v>
      </c>
      <c r="B202" s="390">
        <f>+A202</f>
        <v>273</v>
      </c>
      <c r="C202" s="247" t="str">
        <f>+VLOOKUP(A202,bd_lista!$A$3:$C$590,3,FALSE)</f>
        <v>Direc. Dptal. de Educación Pando</v>
      </c>
      <c r="D202" s="392" t="str">
        <f>+C202</f>
        <v>Direc. Dptal. de Educación Pando</v>
      </c>
      <c r="E202" s="247" t="s">
        <v>1308</v>
      </c>
      <c r="F202" s="243">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3">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3">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3">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3">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3">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3">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3">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3">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3">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3">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3">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3">
        <f t="shared" ca="1" si="11"/>
        <v>0</v>
      </c>
      <c r="S202" s="243"/>
      <c r="T202" s="243">
        <f ca="1">+T203</f>
        <v>0</v>
      </c>
      <c r="U202" s="242">
        <f t="shared" si="12"/>
        <v>1</v>
      </c>
      <c r="V202" s="343" t="str">
        <f>+VLOOKUP(A202,bd_lista!$A$3:$E$590,5,FALSE)</f>
        <v>Instituciones Descentralizadas</v>
      </c>
      <c r="W202" s="394" t="str">
        <f>+V202</f>
        <v>Instituciones Descentralizadas</v>
      </c>
      <c r="X202" s="242">
        <f>+VLOOKUP(A202,[3]Sheet1!$A$13:$D$744,4,FALSE)</f>
        <v>16</v>
      </c>
      <c r="Y202" s="242" t="str">
        <f>+VLOOKUP(X202,bd_lista!$A$3:$C$590,3,FALSE)</f>
        <v>Ministerio de Educación</v>
      </c>
      <c r="Z202" s="301">
        <f>+X202</f>
        <v>16</v>
      </c>
      <c r="AA202" s="329" t="str">
        <f>+Y202</f>
        <v>Ministerio de Educación</v>
      </c>
    </row>
    <row r="203" spans="1:27" ht="15" hidden="1" customHeight="1">
      <c r="A203" s="32">
        <v>273</v>
      </c>
      <c r="B203" s="391"/>
      <c r="C203" s="343" t="str">
        <f>+VLOOKUP(A203,bd_lista!$A$3:$C$590,3,FALSE)</f>
        <v>Direc. Dptal. de Educación Pando</v>
      </c>
      <c r="D203" s="393"/>
      <c r="E203" s="343" t="s">
        <v>1309</v>
      </c>
      <c r="F203" s="245">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5">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5">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45">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45">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5">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5">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5">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5">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5">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5">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5">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5">
        <f t="shared" ca="1" si="11"/>
        <v>0</v>
      </c>
      <c r="S203" s="245">
        <f ca="1">+R202+R203</f>
        <v>0</v>
      </c>
      <c r="T203" s="245">
        <f ca="1">+S203</f>
        <v>0</v>
      </c>
      <c r="U203" s="244">
        <f t="shared" si="12"/>
        <v>2</v>
      </c>
      <c r="V203" s="343" t="str">
        <f>+VLOOKUP(A203,bd_lista!$A$3:$E$590,5,FALSE)</f>
        <v>Instituciones Descentralizadas</v>
      </c>
      <c r="W203" s="395"/>
      <c r="X203" s="242">
        <f>+VLOOKUP(A203,[3]Sheet1!$A$13:$D$744,4,FALSE)</f>
        <v>16</v>
      </c>
      <c r="Y203" s="242" t="str">
        <f>+VLOOKUP(X203,bd_lista!$A$3:$C$590,3,FALSE)</f>
        <v>Ministerio de Educación</v>
      </c>
      <c r="Z203" s="299"/>
      <c r="AA203" s="331"/>
    </row>
    <row r="204" spans="1:27" ht="15" hidden="1" customHeight="1">
      <c r="A204" s="252">
        <v>265</v>
      </c>
      <c r="B204" s="390">
        <f>+A204</f>
        <v>265</v>
      </c>
      <c r="C204" s="247" t="str">
        <f>+VLOOKUP(A204,bd_lista!$A$3:$C$590,3,FALSE)</f>
        <v>Direc. Dptal. de Educación  Chuquisaca</v>
      </c>
      <c r="D204" s="392" t="str">
        <f>+C204</f>
        <v>Direc. Dptal. de Educación  Chuquisaca</v>
      </c>
      <c r="E204" s="247" t="s">
        <v>1308</v>
      </c>
      <c r="F204" s="243">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43">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3">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3">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3">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3">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3">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3">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3">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3">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3">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3">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3">
        <f t="shared" ca="1" si="11"/>
        <v>0</v>
      </c>
      <c r="S204" s="243"/>
      <c r="T204" s="243">
        <f ca="1">+T205</f>
        <v>0</v>
      </c>
      <c r="U204" s="242">
        <f t="shared" si="12"/>
        <v>1</v>
      </c>
      <c r="V204" s="343" t="str">
        <f>+VLOOKUP(A204,bd_lista!$A$3:$E$590,5,FALSE)</f>
        <v>Instituciones Descentralizadas</v>
      </c>
      <c r="W204" s="394" t="str">
        <f>+V204</f>
        <v>Instituciones Descentralizadas</v>
      </c>
      <c r="X204" s="242">
        <f>+VLOOKUP(A204,[3]Sheet1!$A$13:$D$744,4,FALSE)</f>
        <v>16</v>
      </c>
      <c r="Y204" s="242" t="str">
        <f>+VLOOKUP(X204,bd_lista!$A$3:$C$590,3,FALSE)</f>
        <v>Ministerio de Educación</v>
      </c>
      <c r="Z204" s="301">
        <f>+X204</f>
        <v>16</v>
      </c>
      <c r="AA204" s="329" t="str">
        <f>+Y204</f>
        <v>Ministerio de Educación</v>
      </c>
    </row>
    <row r="205" spans="1:27" ht="15" hidden="1" customHeight="1">
      <c r="A205" s="32">
        <v>265</v>
      </c>
      <c r="B205" s="391"/>
      <c r="C205" s="343" t="str">
        <f>+VLOOKUP(A205,bd_lista!$A$3:$C$590,3,FALSE)</f>
        <v>Direc. Dptal. de Educación  Chuquisaca</v>
      </c>
      <c r="D205" s="393"/>
      <c r="E205" s="343" t="s">
        <v>1309</v>
      </c>
      <c r="F205" s="245">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245">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45">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5">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5">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5">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5">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5">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5">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5">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5">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5">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5">
        <f t="shared" ca="1" si="11"/>
        <v>0</v>
      </c>
      <c r="S205" s="245">
        <f ca="1">+R204+R205</f>
        <v>0</v>
      </c>
      <c r="T205" s="245">
        <f ca="1">+S205</f>
        <v>0</v>
      </c>
      <c r="U205" s="244">
        <f t="shared" si="12"/>
        <v>2</v>
      </c>
      <c r="V205" s="343" t="str">
        <f>+VLOOKUP(A205,bd_lista!$A$3:$E$590,5,FALSE)</f>
        <v>Instituciones Descentralizadas</v>
      </c>
      <c r="W205" s="395"/>
      <c r="X205" s="242">
        <f>+VLOOKUP(A205,[3]Sheet1!$A$13:$D$744,4,FALSE)</f>
        <v>16</v>
      </c>
      <c r="Y205" s="242" t="str">
        <f>+VLOOKUP(X205,bd_lista!$A$3:$C$590,3,FALSE)</f>
        <v>Ministerio de Educación</v>
      </c>
      <c r="Z205" s="299"/>
      <c r="AA205" s="331"/>
    </row>
    <row r="206" spans="1:27" ht="15" customHeight="1">
      <c r="A206" s="252">
        <v>254</v>
      </c>
      <c r="B206" s="390">
        <f>+A206</f>
        <v>254</v>
      </c>
      <c r="C206" s="247" t="str">
        <f>+VLOOKUP(A206,bd_lista!$A$3:$C$590,3,FALSE)</f>
        <v>Instituto del Seguro Agrario</v>
      </c>
      <c r="D206" s="392" t="str">
        <f>+C206</f>
        <v>Instituto del Seguro Agrario</v>
      </c>
      <c r="E206" s="247" t="s">
        <v>1308</v>
      </c>
      <c r="F206" s="243">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3">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3">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3">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3">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3">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3">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3">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3">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3">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3">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3">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3">
        <f t="shared" ca="1" si="11"/>
        <v>0</v>
      </c>
      <c r="S206" s="243"/>
      <c r="T206" s="243">
        <f ca="1">+T207</f>
        <v>4878267</v>
      </c>
      <c r="U206" s="242">
        <f t="shared" si="12"/>
        <v>1</v>
      </c>
      <c r="V206" s="343" t="str">
        <f>+VLOOKUP(A206,bd_lista!$A$3:$E$590,5,FALSE)</f>
        <v>Instituciones Descentralizadas</v>
      </c>
      <c r="W206" s="394" t="str">
        <f>+V206</f>
        <v>Instituciones Descentralizadas</v>
      </c>
      <c r="X206" s="242">
        <f>+VLOOKUP(A206,[3]Sheet1!$A$13:$D$744,4,FALSE)</f>
        <v>47</v>
      </c>
      <c r="Y206" s="242" t="str">
        <f>+VLOOKUP(X206,bd_lista!$A$3:$C$590,3,FALSE)</f>
        <v>Ministerio de Desarrollo Rural y Tierras</v>
      </c>
      <c r="Z206" s="301">
        <f>+X206</f>
        <v>47</v>
      </c>
      <c r="AA206" s="329" t="str">
        <f>+Y206</f>
        <v>Ministerio de Desarrollo Rural y Tierras</v>
      </c>
    </row>
    <row r="207" spans="1:27" ht="15" customHeight="1">
      <c r="A207" s="32">
        <v>254</v>
      </c>
      <c r="B207" s="391"/>
      <c r="C207" s="343" t="str">
        <f>+VLOOKUP(A207,bd_lista!$A$3:$C$590,3,FALSE)</f>
        <v>Instituto del Seguro Agrario</v>
      </c>
      <c r="D207" s="393"/>
      <c r="E207" s="343" t="s">
        <v>1309</v>
      </c>
      <c r="F207" s="245">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245">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45">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5">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4878267</v>
      </c>
      <c r="J207" s="245">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5">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5">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5">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5">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5">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5">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5">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5">
        <f t="shared" ca="1" si="11"/>
        <v>4878267</v>
      </c>
      <c r="S207" s="245">
        <f ca="1">+R206+R207</f>
        <v>4878267</v>
      </c>
      <c r="T207" s="245">
        <f ca="1">+S207</f>
        <v>4878267</v>
      </c>
      <c r="U207" s="244">
        <f t="shared" si="12"/>
        <v>2</v>
      </c>
      <c r="V207" s="343" t="str">
        <f>+VLOOKUP(A207,bd_lista!$A$3:$E$590,5,FALSE)</f>
        <v>Instituciones Descentralizadas</v>
      </c>
      <c r="W207" s="395"/>
      <c r="X207" s="242">
        <f>+VLOOKUP(A207,[3]Sheet1!$A$13:$D$744,4,FALSE)</f>
        <v>47</v>
      </c>
      <c r="Y207" s="242" t="str">
        <f>+VLOOKUP(X207,bd_lista!$A$3:$C$590,3,FALSE)</f>
        <v>Ministerio de Desarrollo Rural y Tierras</v>
      </c>
      <c r="Z207" s="299"/>
      <c r="AA207" s="331"/>
    </row>
    <row r="208" spans="1:27" ht="15" customHeight="1">
      <c r="A208" s="252">
        <v>281</v>
      </c>
      <c r="B208" s="390">
        <f>+A208</f>
        <v>281</v>
      </c>
      <c r="C208" s="247" t="str">
        <f>+VLOOKUP(A208,bd_lista!$A$3:$C$590,3,FALSE)</f>
        <v>Oficina Técnica Nacional de los Ríos Pilcomayo y Bermejo</v>
      </c>
      <c r="D208" s="392" t="str">
        <f>+C208</f>
        <v>Oficina Técnica Nacional de los Ríos Pilcomayo y Bermejo</v>
      </c>
      <c r="E208" s="247" t="s">
        <v>1308</v>
      </c>
      <c r="F208" s="243">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3">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3">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3">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3">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3">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3">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3">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3">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3">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3">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3">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3">
        <f t="shared" ca="1" si="11"/>
        <v>0</v>
      </c>
      <c r="S208" s="243"/>
      <c r="T208" s="243">
        <f ca="1">+T209</f>
        <v>400550</v>
      </c>
      <c r="U208" s="242">
        <f t="shared" si="12"/>
        <v>1</v>
      </c>
      <c r="V208" s="343" t="str">
        <f>+VLOOKUP(A208,bd_lista!$A$3:$E$590,5,FALSE)</f>
        <v>Instituciones Descentralizadas</v>
      </c>
      <c r="W208" s="394" t="str">
        <f>+V208</f>
        <v>Instituciones Descentralizadas</v>
      </c>
      <c r="X208" s="242">
        <f>+VLOOKUP(A208,[3]Sheet1!$A$13:$D$744,4,FALSE)</f>
        <v>86</v>
      </c>
      <c r="Y208" s="242" t="str">
        <f>+VLOOKUP(X208,bd_lista!$A$3:$C$590,3,FALSE)</f>
        <v>Ministerio de Medio Ambiente y Agua</v>
      </c>
      <c r="Z208" s="301">
        <f>+X208</f>
        <v>86</v>
      </c>
      <c r="AA208" s="329" t="str">
        <f>+Y208</f>
        <v>Ministerio de Medio Ambiente y Agua</v>
      </c>
    </row>
    <row r="209" spans="1:27" ht="15" customHeight="1">
      <c r="A209" s="32">
        <v>281</v>
      </c>
      <c r="B209" s="391"/>
      <c r="C209" s="343" t="str">
        <f>+VLOOKUP(A209,bd_lista!$A$3:$C$590,3,FALSE)</f>
        <v>Oficina Técnica Nacional de los Ríos Pilcomayo y Bermejo</v>
      </c>
      <c r="D209" s="393"/>
      <c r="E209" s="343" t="s">
        <v>1309</v>
      </c>
      <c r="F209" s="245">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45">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5">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5">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400550</v>
      </c>
      <c r="J209" s="245">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5">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5">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5">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5">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5">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5">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5">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5">
        <f t="shared" ca="1" si="11"/>
        <v>400550</v>
      </c>
      <c r="S209" s="245">
        <f ca="1">+R208+R209</f>
        <v>400550</v>
      </c>
      <c r="T209" s="245">
        <f ca="1">+S209</f>
        <v>400550</v>
      </c>
      <c r="U209" s="244">
        <f t="shared" si="12"/>
        <v>2</v>
      </c>
      <c r="V209" s="343" t="str">
        <f>+VLOOKUP(A209,bd_lista!$A$3:$E$590,5,FALSE)</f>
        <v>Instituciones Descentralizadas</v>
      </c>
      <c r="W209" s="395"/>
      <c r="X209" s="242">
        <f>+VLOOKUP(A209,[3]Sheet1!$A$13:$D$744,4,FALSE)</f>
        <v>86</v>
      </c>
      <c r="Y209" s="242" t="str">
        <f>+VLOOKUP(X209,bd_lista!$A$3:$C$590,3,FALSE)</f>
        <v>Ministerio de Medio Ambiente y Agua</v>
      </c>
      <c r="Z209" s="299"/>
      <c r="AA209" s="331"/>
    </row>
    <row r="210" spans="1:27" customFormat="1" ht="15" customHeight="1">
      <c r="A210" s="252">
        <v>283</v>
      </c>
      <c r="B210" s="390">
        <f>+A210</f>
        <v>283</v>
      </c>
      <c r="C210" s="247" t="str">
        <f>+VLOOKUP(A210,bd_lista!$A$3:$C$590,3,FALSE)</f>
        <v>Aduana Nacional</v>
      </c>
      <c r="D210" s="392" t="str">
        <f>+C210</f>
        <v>Aduana Nacional</v>
      </c>
      <c r="E210" s="247" t="s">
        <v>1308</v>
      </c>
      <c r="F210" s="243">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3">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149134.20000000001</v>
      </c>
      <c r="H210" s="243">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3">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3">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3">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3">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3">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3">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3">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3">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3">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3">
        <f t="shared" ca="1" si="11"/>
        <v>149134.20000000001</v>
      </c>
      <c r="S210" s="271"/>
      <c r="T210" s="243">
        <f ca="1">+T211</f>
        <v>18953586.239999998</v>
      </c>
      <c r="U210" s="242">
        <f t="shared" si="12"/>
        <v>1</v>
      </c>
      <c r="V210" s="343" t="str">
        <f>+VLOOKUP(A210,bd_lista!$A$3:$E$590,5,FALSE)</f>
        <v>Instituciones Descentralizadas</v>
      </c>
      <c r="W210" s="394" t="str">
        <f>+V210</f>
        <v>Instituciones Descentralizadas</v>
      </c>
      <c r="X210" s="242">
        <f>+VLOOKUP(A210,[3]Sheet1!$A$13:$D$744,4,FALSE)</f>
        <v>35</v>
      </c>
      <c r="Y210" s="242" t="str">
        <f>+VLOOKUP(X210,bd_lista!$A$3:$C$590,3,FALSE)</f>
        <v>Ministerio de Economía y Finanzas Públicas</v>
      </c>
      <c r="Z210" s="301">
        <f>+X210</f>
        <v>35</v>
      </c>
      <c r="AA210" s="329" t="str">
        <f>+Y210</f>
        <v>Ministerio de Economía y Finanzas Públicas</v>
      </c>
    </row>
    <row r="211" spans="1:27" customFormat="1" ht="15" customHeight="1">
      <c r="A211" s="32">
        <v>283</v>
      </c>
      <c r="B211" s="391"/>
      <c r="C211" s="343" t="str">
        <f>+VLOOKUP(A211,bd_lista!$A$3:$C$590,3,FALSE)</f>
        <v>Aduana Nacional</v>
      </c>
      <c r="D211" s="393"/>
      <c r="E211" s="343" t="s">
        <v>1309</v>
      </c>
      <c r="F211" s="245">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5">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5">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5">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18804452.039999999</v>
      </c>
      <c r="J211" s="245">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5">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5">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5">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5">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5">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5">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5">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5">
        <f t="shared" ca="1" si="11"/>
        <v>18804452.039999999</v>
      </c>
      <c r="S211" s="245">
        <f ca="1">+R210+R211</f>
        <v>18953586.239999998</v>
      </c>
      <c r="T211" s="243">
        <f ca="1">+S211</f>
        <v>18953586.239999998</v>
      </c>
      <c r="U211" s="242">
        <f t="shared" si="12"/>
        <v>2</v>
      </c>
      <c r="V211" s="343" t="str">
        <f>+VLOOKUP(A211,bd_lista!$A$3:$E$590,5,FALSE)</f>
        <v>Instituciones Descentralizadas</v>
      </c>
      <c r="W211" s="395"/>
      <c r="X211" s="242">
        <f>+VLOOKUP(A211,[3]Sheet1!$A$13:$D$744,4,FALSE)</f>
        <v>35</v>
      </c>
      <c r="Y211" s="242" t="str">
        <f>+VLOOKUP(X211,bd_lista!$A$3:$C$590,3,FALSE)</f>
        <v>Ministerio de Economía y Finanzas Públicas</v>
      </c>
      <c r="Z211" s="299"/>
      <c r="AA211" s="331"/>
    </row>
    <row r="212" spans="1:27" customFormat="1" ht="15" customHeight="1">
      <c r="A212" s="32">
        <v>287</v>
      </c>
      <c r="B212" s="390">
        <f>+A212</f>
        <v>287</v>
      </c>
      <c r="C212" s="247" t="str">
        <f>+VLOOKUP(A212,bd_lista!$A$3:$C$590,3,FALSE)</f>
        <v>Fondo Nacional de Inversión Productiva y Social</v>
      </c>
      <c r="D212" s="392" t="str">
        <f>+C212</f>
        <v>Fondo Nacional de Inversión Productiva y Social</v>
      </c>
      <c r="E212" s="247" t="s">
        <v>1308</v>
      </c>
      <c r="F212" s="243">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3">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3">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3">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3">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3">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3">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3">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3">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3">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3">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3">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3">
        <f t="shared" ca="1" si="11"/>
        <v>0</v>
      </c>
      <c r="S212" s="243"/>
      <c r="T212" s="243">
        <f ca="1">+T213</f>
        <v>618741.12</v>
      </c>
      <c r="U212" s="242">
        <f t="shared" si="12"/>
        <v>1</v>
      </c>
      <c r="V212" s="343" t="str">
        <f>+VLOOKUP(A212,bd_lista!$A$3:$E$590,5,FALSE)</f>
        <v>Instituciones Descentralizadas</v>
      </c>
      <c r="W212" s="394" t="str">
        <f>+V212</f>
        <v>Instituciones Descentralizadas</v>
      </c>
      <c r="X212" s="242">
        <f>+VLOOKUP(A212,[3]Sheet1!$A$13:$D$744,4,FALSE)</f>
        <v>66</v>
      </c>
      <c r="Y212" s="242" t="str">
        <f>+VLOOKUP(X212,bd_lista!$A$3:$C$590,3,FALSE)</f>
        <v>Ministerio de Planificación del Desarrollo</v>
      </c>
      <c r="Z212" s="301">
        <f>+X212</f>
        <v>66</v>
      </c>
      <c r="AA212" s="329" t="str">
        <f>+Y212</f>
        <v>Ministerio de Planificación del Desarrollo</v>
      </c>
    </row>
    <row r="213" spans="1:27" customFormat="1" ht="15" customHeight="1">
      <c r="A213" s="32">
        <v>287</v>
      </c>
      <c r="B213" s="391"/>
      <c r="C213" s="343" t="str">
        <f>+VLOOKUP(A213,bd_lista!$A$3:$C$590,3,FALSE)</f>
        <v>Fondo Nacional de Inversión Productiva y Social</v>
      </c>
      <c r="D213" s="393"/>
      <c r="E213" s="343" t="s">
        <v>1309</v>
      </c>
      <c r="F213" s="245">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5">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5">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618741.12</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5">
        <f t="shared" ca="1" si="11"/>
        <v>618741.12</v>
      </c>
      <c r="S213" s="245">
        <f ca="1">+R212+R213</f>
        <v>618741.12</v>
      </c>
      <c r="T213" s="243">
        <f ca="1">+S213</f>
        <v>618741.12</v>
      </c>
      <c r="U213" s="242">
        <f t="shared" si="12"/>
        <v>2</v>
      </c>
      <c r="V213" s="343" t="str">
        <f>+VLOOKUP(A213,bd_lista!$A$3:$E$590,5,FALSE)</f>
        <v>Instituciones Descentralizadas</v>
      </c>
      <c r="W213" s="395"/>
      <c r="X213" s="242">
        <f>+VLOOKUP(A213,[3]Sheet1!$A$13:$D$744,4,FALSE)</f>
        <v>66</v>
      </c>
      <c r="Y213" s="242" t="str">
        <f>+VLOOKUP(X213,bd_lista!$A$3:$C$590,3,FALSE)</f>
        <v>Ministerio de Planificación del Desarrollo</v>
      </c>
      <c r="Z213" s="299"/>
      <c r="AA213" s="331"/>
    </row>
    <row r="214" spans="1:27" customFormat="1" ht="15" customHeight="1">
      <c r="A214" s="32">
        <v>291</v>
      </c>
      <c r="B214" s="390">
        <f>+A214</f>
        <v>291</v>
      </c>
      <c r="C214" s="247" t="str">
        <f>+VLOOKUP(A214,bd_lista!$A$3:$C$590,3,FALSE)</f>
        <v>Administradora Boliviana de Carreteras</v>
      </c>
      <c r="D214" s="392" t="str">
        <f>+C214</f>
        <v>Administradora Boliviana de Carreteras</v>
      </c>
      <c r="E214" s="247" t="s">
        <v>1308</v>
      </c>
      <c r="F214" s="243">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1993353.21</v>
      </c>
      <c r="G214" s="243">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27241.4</v>
      </c>
      <c r="H214" s="243">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2720255.56</v>
      </c>
      <c r="I214" s="243">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198597108.0284</v>
      </c>
      <c r="J214" s="243">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3">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3">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3">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3">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3">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3">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3">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3">
        <f t="shared" ca="1" si="11"/>
        <v>203337958.19839999</v>
      </c>
      <c r="S214" s="245"/>
      <c r="T214" s="243">
        <f ca="1">+T215</f>
        <v>549629725.31840003</v>
      </c>
      <c r="U214" s="242">
        <f t="shared" si="12"/>
        <v>1</v>
      </c>
      <c r="V214" s="343" t="str">
        <f>+VLOOKUP(A214,bd_lista!$A$3:$E$590,5,FALSE)</f>
        <v>Instituciones Descentralizadas</v>
      </c>
      <c r="W214" s="394" t="str">
        <f>+V214</f>
        <v>Instituciones Descentralizadas</v>
      </c>
      <c r="X214" s="242">
        <f>+VLOOKUP(A214,[3]Sheet1!$A$13:$D$744,4,FALSE)</f>
        <v>81</v>
      </c>
      <c r="Y214" s="242" t="str">
        <f>+VLOOKUP(X214,bd_lista!$A$3:$C$590,3,FALSE)</f>
        <v>Ministerio de Obras Públicas, Servicios y Vivienda</v>
      </c>
      <c r="Z214" s="301">
        <f>+X214</f>
        <v>81</v>
      </c>
      <c r="AA214" s="329" t="str">
        <f>+Y214</f>
        <v>Ministerio de Obras Públicas, Servicios y Vivienda</v>
      </c>
    </row>
    <row r="215" spans="1:27" customFormat="1" ht="15" customHeight="1">
      <c r="A215" s="32">
        <v>291</v>
      </c>
      <c r="B215" s="391"/>
      <c r="C215" s="343" t="str">
        <f>+VLOOKUP(A215,bd_lista!$A$3:$C$590,3,FALSE)</f>
        <v>Administradora Boliviana de Carreteras</v>
      </c>
      <c r="D215" s="393"/>
      <c r="E215" s="343" t="s">
        <v>1309</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346291767.12</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5">
        <f t="shared" ca="1" si="11"/>
        <v>346291767.12</v>
      </c>
      <c r="S215" s="245">
        <f ca="1">+R214+R215</f>
        <v>549629725.31840003</v>
      </c>
      <c r="T215" s="243">
        <f ca="1">+S215</f>
        <v>549629725.31840003</v>
      </c>
      <c r="U215" s="242">
        <f t="shared" si="12"/>
        <v>2</v>
      </c>
      <c r="V215" s="343" t="str">
        <f>+VLOOKUP(A215,bd_lista!$A$3:$E$590,5,FALSE)</f>
        <v>Instituciones Descentralizadas</v>
      </c>
      <c r="W215" s="395"/>
      <c r="X215" s="242">
        <f>+VLOOKUP(A215,[3]Sheet1!$A$13:$D$744,4,FALSE)</f>
        <v>81</v>
      </c>
      <c r="Y215" s="242" t="str">
        <f>+VLOOKUP(X215,bd_lista!$A$3:$C$590,3,FALSE)</f>
        <v>Ministerio de Obras Públicas, Servicios y Vivienda</v>
      </c>
      <c r="Z215" s="299"/>
      <c r="AA215" s="331"/>
    </row>
    <row r="216" spans="1:27" ht="15" customHeight="1">
      <c r="A216" s="32">
        <v>293</v>
      </c>
      <c r="B216" s="390">
        <f>+A216</f>
        <v>293</v>
      </c>
      <c r="C216" s="247" t="str">
        <f>+VLOOKUP(A216,bd_lista!$A$3:$C$590,3,FALSE)</f>
        <v>Fundación Cultural del Banco Central de Bolivia</v>
      </c>
      <c r="D216" s="392" t="str">
        <f>+C216</f>
        <v>Fundación Cultural del Banco Central de Bolivia</v>
      </c>
      <c r="E216" s="247" t="s">
        <v>1308</v>
      </c>
      <c r="F216" s="243">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3">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3">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3">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3">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3">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3">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3">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3">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3">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3">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3">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3">
        <f t="shared" ca="1" si="11"/>
        <v>0</v>
      </c>
      <c r="S216" s="243"/>
      <c r="T216" s="243">
        <f ca="1">+T217</f>
        <v>11689039.059999999</v>
      </c>
      <c r="U216" s="242">
        <f t="shared" si="12"/>
        <v>1</v>
      </c>
      <c r="V216" s="343" t="str">
        <f>+VLOOKUP(A216,bd_lista!$A$3:$E$590,5,FALSE)</f>
        <v>Instituciones Descentralizadas</v>
      </c>
      <c r="W216" s="394" t="str">
        <f>+V216</f>
        <v>Instituciones Descentralizadas</v>
      </c>
      <c r="X216" s="242">
        <f>+VLOOKUP(A216,[3]Sheet1!$A$13:$D$744,4,FALSE)</f>
        <v>951</v>
      </c>
      <c r="Y216" s="242" t="str">
        <f>+VLOOKUP(X216,bd_lista!$A$3:$C$590,3,FALSE)</f>
        <v>Banco Central de Bolivia</v>
      </c>
      <c r="Z216" s="301">
        <f>+X216</f>
        <v>951</v>
      </c>
      <c r="AA216" s="329" t="str">
        <f>+Y216</f>
        <v>Banco Central de Bolivia</v>
      </c>
    </row>
    <row r="217" spans="1:27" ht="15" customHeight="1">
      <c r="A217" s="32">
        <v>293</v>
      </c>
      <c r="B217" s="391"/>
      <c r="C217" s="343" t="str">
        <f>+VLOOKUP(A217,bd_lista!$A$3:$C$590,3,FALSE)</f>
        <v>Fundación Cultural del Banco Central de Bolivia</v>
      </c>
      <c r="D217" s="393"/>
      <c r="E217" s="343" t="s">
        <v>1309</v>
      </c>
      <c r="F217" s="245">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5">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5">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5">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11689039.059999999</v>
      </c>
      <c r="J217" s="245">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5">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5">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5">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5">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5">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5">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5">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5">
        <f t="shared" ca="1" si="11"/>
        <v>11689039.059999999</v>
      </c>
      <c r="S217" s="245">
        <f ca="1">+R216+R217</f>
        <v>11689039.059999999</v>
      </c>
      <c r="T217" s="245">
        <f ca="1">+S217</f>
        <v>11689039.059999999</v>
      </c>
      <c r="U217" s="244">
        <f t="shared" si="12"/>
        <v>2</v>
      </c>
      <c r="V217" s="343" t="str">
        <f>+VLOOKUP(A217,bd_lista!$A$3:$E$590,5,FALSE)</f>
        <v>Instituciones Descentralizadas</v>
      </c>
      <c r="W217" s="395"/>
      <c r="X217" s="242">
        <f>+VLOOKUP(A217,[3]Sheet1!$A$13:$D$744,4,FALSE)</f>
        <v>951</v>
      </c>
      <c r="Y217" s="242" t="str">
        <f>+VLOOKUP(X217,bd_lista!$A$3:$C$590,3,FALSE)</f>
        <v>Banco Central de Bolivia</v>
      </c>
      <c r="Z217" s="299"/>
      <c r="AA217" s="331"/>
    </row>
    <row r="218" spans="1:27" ht="15" hidden="1" customHeight="1">
      <c r="A218" s="252">
        <v>371</v>
      </c>
      <c r="B218" s="390">
        <f>+A218</f>
        <v>371</v>
      </c>
      <c r="C218" s="247" t="str">
        <f>+VLOOKUP(A218,bd_lista!$A$3:$C$590,3,FALSE)</f>
        <v>Centro Internacional de la Quinua</v>
      </c>
      <c r="D218" s="392" t="str">
        <f>+C218</f>
        <v>Centro Internacional de la Quinua</v>
      </c>
      <c r="E218" s="247" t="s">
        <v>1308</v>
      </c>
      <c r="F218" s="243">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3">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3">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3">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3">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3">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3">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3">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3">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3">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3">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3">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3">
        <f t="shared" ca="1" si="11"/>
        <v>0</v>
      </c>
      <c r="S218" s="243"/>
      <c r="T218" s="243">
        <f ca="1">+T219</f>
        <v>0</v>
      </c>
      <c r="U218" s="242">
        <f t="shared" si="12"/>
        <v>1</v>
      </c>
      <c r="V218" s="343" t="str">
        <f>+VLOOKUP(A218,bd_lista!$A$3:$E$590,5,FALSE)</f>
        <v>Instituciones Descentralizadas</v>
      </c>
      <c r="W218" s="394" t="str">
        <f>+V218</f>
        <v>Instituciones Descentralizadas</v>
      </c>
      <c r="X218" s="242">
        <f>+VLOOKUP(A218,[3]Sheet1!$A$13:$D$744,4,FALSE)</f>
        <v>47</v>
      </c>
      <c r="Y218" s="242" t="str">
        <f>+VLOOKUP(X218,bd_lista!$A$3:$C$590,3,FALSE)</f>
        <v>Ministerio de Desarrollo Rural y Tierras</v>
      </c>
      <c r="Z218" s="301">
        <f>+X218</f>
        <v>47</v>
      </c>
      <c r="AA218" s="302" t="str">
        <f>+Y218</f>
        <v>Ministerio de Desarrollo Rural y Tierras</v>
      </c>
    </row>
    <row r="219" spans="1:27" ht="15" hidden="1" customHeight="1">
      <c r="A219" s="32">
        <v>371</v>
      </c>
      <c r="B219" s="391"/>
      <c r="C219" s="343" t="str">
        <f>+VLOOKUP(A219,bd_lista!$A$3:$C$590,3,FALSE)</f>
        <v>Centro Internacional de la Quinua</v>
      </c>
      <c r="D219" s="393"/>
      <c r="E219" s="343" t="s">
        <v>1309</v>
      </c>
      <c r="F219" s="245">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5">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5">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5">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5">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5">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5">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5">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5">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5">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5">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5">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5">
        <f t="shared" ca="1" si="11"/>
        <v>0</v>
      </c>
      <c r="S219" s="245">
        <f ca="1">+R218+R219</f>
        <v>0</v>
      </c>
      <c r="T219" s="245">
        <f ca="1">+S219</f>
        <v>0</v>
      </c>
      <c r="U219" s="244">
        <f t="shared" si="12"/>
        <v>2</v>
      </c>
      <c r="V219" s="343" t="str">
        <f>+VLOOKUP(A219,bd_lista!$A$3:$E$590,5,FALSE)</f>
        <v>Instituciones Descentralizadas</v>
      </c>
      <c r="W219" s="395"/>
      <c r="X219" s="242">
        <f>+VLOOKUP(A219,[3]Sheet1!$A$13:$D$744,4,FALSE)</f>
        <v>47</v>
      </c>
      <c r="Y219" s="242" t="str">
        <f>+VLOOKUP(X219,bd_lista!$A$3:$C$590,3,FALSE)</f>
        <v>Ministerio de Desarrollo Rural y Tierras</v>
      </c>
      <c r="Z219" s="299"/>
      <c r="AA219" s="300"/>
    </row>
    <row r="220" spans="1:27" ht="15" customHeight="1">
      <c r="A220" s="252">
        <v>295</v>
      </c>
      <c r="B220" s="390">
        <f>+A220</f>
        <v>295</v>
      </c>
      <c r="C220" s="247" t="str">
        <f>+VLOOKUP(A220,bd_lista!$A$3:$C$590,3,FALSE)</f>
        <v>Univ. Indígena Bol. Comun. Intercult Prod. Casimiro Huanca</v>
      </c>
      <c r="D220" s="392" t="str">
        <f>+C220</f>
        <v>Univ. Indígena Bol. Comun. Intercult Prod. Casimiro Huanca</v>
      </c>
      <c r="E220" s="247" t="s">
        <v>1308</v>
      </c>
      <c r="F220" s="243">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3">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3">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3">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3">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3">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3">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3">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3">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3">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3">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3">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3">
        <f t="shared" ca="1" si="11"/>
        <v>0</v>
      </c>
      <c r="S220" s="243"/>
      <c r="T220" s="243">
        <f ca="1">+T221</f>
        <v>71407.010000000009</v>
      </c>
      <c r="U220" s="242">
        <f t="shared" si="12"/>
        <v>1</v>
      </c>
      <c r="V220" s="343" t="str">
        <f>+VLOOKUP(A220,bd_lista!$A$3:$E$590,5,FALSE)</f>
        <v>Instituciones Descentralizadas</v>
      </c>
      <c r="W220" s="394" t="str">
        <f>+V220</f>
        <v>Instituciones Descentralizadas</v>
      </c>
      <c r="X220" s="242">
        <f>+VLOOKUP(A220,[3]Sheet1!$A$13:$D$744,4,FALSE)</f>
        <v>16</v>
      </c>
      <c r="Y220" s="242" t="str">
        <f>+VLOOKUP(X220,bd_lista!$A$3:$C$590,3,FALSE)</f>
        <v>Ministerio de Educación</v>
      </c>
      <c r="Z220" s="301">
        <f>+X220</f>
        <v>16</v>
      </c>
      <c r="AA220" s="329" t="str">
        <f>+Y220</f>
        <v>Ministerio de Educación</v>
      </c>
    </row>
    <row r="221" spans="1:27" ht="15" customHeight="1">
      <c r="A221" s="32">
        <v>295</v>
      </c>
      <c r="B221" s="391"/>
      <c r="C221" s="343" t="str">
        <f>+VLOOKUP(A221,bd_lista!$A$3:$C$590,3,FALSE)</f>
        <v>Univ. Indígena Bol. Comun. Intercult Prod. Casimiro Huanca</v>
      </c>
      <c r="D221" s="393"/>
      <c r="E221" s="343" t="s">
        <v>1309</v>
      </c>
      <c r="F221" s="245">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5">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5">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5">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71407.010000000009</v>
      </c>
      <c r="J221" s="245">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5">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5">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5">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5">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5">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5">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5">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5">
        <f t="shared" ca="1" si="11"/>
        <v>71407.010000000009</v>
      </c>
      <c r="S221" s="245">
        <f ca="1">+R220+R221</f>
        <v>71407.010000000009</v>
      </c>
      <c r="T221" s="245">
        <f ca="1">+S221</f>
        <v>71407.010000000009</v>
      </c>
      <c r="U221" s="244">
        <f t="shared" si="12"/>
        <v>2</v>
      </c>
      <c r="V221" s="343" t="str">
        <f>+VLOOKUP(A221,bd_lista!$A$3:$E$590,5,FALSE)</f>
        <v>Instituciones Descentralizadas</v>
      </c>
      <c r="W221" s="395"/>
      <c r="X221" s="242">
        <f>+VLOOKUP(A221,[3]Sheet1!$A$13:$D$744,4,FALSE)</f>
        <v>16</v>
      </c>
      <c r="Y221" s="242" t="str">
        <f>+VLOOKUP(X221,bd_lista!$A$3:$C$590,3,FALSE)</f>
        <v>Ministerio de Educación</v>
      </c>
      <c r="Z221" s="299"/>
      <c r="AA221" s="331"/>
    </row>
    <row r="222" spans="1:27" ht="15" customHeight="1">
      <c r="A222" s="252">
        <v>299</v>
      </c>
      <c r="B222" s="390">
        <f>+A222</f>
        <v>299</v>
      </c>
      <c r="C222" s="247" t="str">
        <f>+VLOOKUP(A222,bd_lista!$A$3:$C$590,3,FALSE)</f>
        <v>Servicio Departamental de Riego - La Paz</v>
      </c>
      <c r="D222" s="392" t="str">
        <f>+C222</f>
        <v>Servicio Departamental de Riego - La Paz</v>
      </c>
      <c r="E222" s="247" t="s">
        <v>1308</v>
      </c>
      <c r="F222" s="243">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3">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3">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3">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3">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3">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3">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3">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3">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3">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3">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3">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3">
        <f t="shared" ref="R222:R285" ca="1" si="13">+SUM(F222:Q222)</f>
        <v>0</v>
      </c>
      <c r="S222" s="243"/>
      <c r="T222" s="243">
        <f ca="1">+T223</f>
        <v>675377.4</v>
      </c>
      <c r="U222" s="242">
        <f t="shared" ref="U222:U285" si="14">+IF(E222="Débitos",1,2)</f>
        <v>1</v>
      </c>
      <c r="V222" s="343" t="str">
        <f>+VLOOKUP(A222,bd_lista!$A$3:$E$590,5,FALSE)</f>
        <v>Instituciones Descentralizadas</v>
      </c>
      <c r="W222" s="394" t="str">
        <f>+V222</f>
        <v>Instituciones Descentralizadas</v>
      </c>
      <c r="X222" s="242">
        <f>+VLOOKUP(A222,[3]Sheet1!$A$13:$D$744,4,FALSE)</f>
        <v>86</v>
      </c>
      <c r="Y222" s="242" t="str">
        <f>+VLOOKUP(X222,bd_lista!$A$3:$C$590,3,FALSE)</f>
        <v>Ministerio de Medio Ambiente y Agua</v>
      </c>
      <c r="Z222" s="301">
        <f>+X222</f>
        <v>86</v>
      </c>
      <c r="AA222" s="302" t="str">
        <f>+Y222</f>
        <v>Ministerio de Medio Ambiente y Agua</v>
      </c>
    </row>
    <row r="223" spans="1:27" ht="15" customHeight="1">
      <c r="A223" s="32">
        <v>299</v>
      </c>
      <c r="B223" s="391"/>
      <c r="C223" s="343" t="str">
        <f>+VLOOKUP(A223,bd_lista!$A$3:$C$590,3,FALSE)</f>
        <v>Servicio Departamental de Riego - La Paz</v>
      </c>
      <c r="D223" s="393"/>
      <c r="E223" s="343" t="s">
        <v>1309</v>
      </c>
      <c r="F223" s="245">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5">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45">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45">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675377.4</v>
      </c>
      <c r="J223" s="245">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5">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5">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5">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5">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5">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5">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5">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5">
        <f t="shared" ca="1" si="13"/>
        <v>675377.4</v>
      </c>
      <c r="S223" s="245">
        <f ca="1">+R222+R223</f>
        <v>675377.4</v>
      </c>
      <c r="T223" s="245">
        <f ca="1">+S223</f>
        <v>675377.4</v>
      </c>
      <c r="U223" s="244">
        <f t="shared" si="14"/>
        <v>2</v>
      </c>
      <c r="V223" s="343" t="str">
        <f>+VLOOKUP(A223,bd_lista!$A$3:$E$590,5,FALSE)</f>
        <v>Instituciones Descentralizadas</v>
      </c>
      <c r="W223" s="395"/>
      <c r="X223" s="242">
        <f>+VLOOKUP(A223,[3]Sheet1!$A$13:$D$744,4,FALSE)</f>
        <v>86</v>
      </c>
      <c r="Y223" s="242" t="str">
        <f>+VLOOKUP(X223,bd_lista!$A$3:$C$590,3,FALSE)</f>
        <v>Ministerio de Medio Ambiente y Agua</v>
      </c>
      <c r="Z223" s="299"/>
      <c r="AA223" s="300"/>
    </row>
    <row r="224" spans="1:27" ht="15" customHeight="1">
      <c r="A224" s="252">
        <v>292</v>
      </c>
      <c r="B224" s="390">
        <f>+A224</f>
        <v>292</v>
      </c>
      <c r="C224" s="247" t="str">
        <f>+VLOOKUP(A224,bd_lista!$A$3:$C$590,3,FALSE)</f>
        <v>Vías Bolivia</v>
      </c>
      <c r="D224" s="392" t="str">
        <f>+C224</f>
        <v>Vías Bolivia</v>
      </c>
      <c r="E224" s="247" t="s">
        <v>1308</v>
      </c>
      <c r="F224" s="243">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3">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3">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3">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3">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3">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3">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3">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3">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3">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3">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3">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3">
        <f t="shared" ca="1" si="13"/>
        <v>0</v>
      </c>
      <c r="S224" s="243"/>
      <c r="T224" s="243">
        <f ca="1">+T225</f>
        <v>38358.01</v>
      </c>
      <c r="U224" s="242">
        <f t="shared" si="14"/>
        <v>1</v>
      </c>
      <c r="V224" s="343" t="str">
        <f>+VLOOKUP(A224,bd_lista!$A$3:$E$590,5,FALSE)</f>
        <v>Instituciones Descentralizadas</v>
      </c>
      <c r="W224" s="394" t="str">
        <f>+V224</f>
        <v>Instituciones Descentralizadas</v>
      </c>
      <c r="X224" s="242">
        <f>+VLOOKUP(A224,[3]Sheet1!$A$13:$D$744,4,FALSE)</f>
        <v>81</v>
      </c>
      <c r="Y224" s="242" t="str">
        <f>+VLOOKUP(X224,bd_lista!$A$3:$C$590,3,FALSE)</f>
        <v>Ministerio de Obras Públicas, Servicios y Vivienda</v>
      </c>
      <c r="Z224" s="301">
        <f>+X224</f>
        <v>81</v>
      </c>
      <c r="AA224" s="302" t="str">
        <f>+Y224</f>
        <v>Ministerio de Obras Públicas, Servicios y Vivienda</v>
      </c>
    </row>
    <row r="225" spans="1:27" ht="15" customHeight="1">
      <c r="A225" s="32">
        <v>292</v>
      </c>
      <c r="B225" s="391"/>
      <c r="C225" s="343" t="str">
        <f>+VLOOKUP(A225,bd_lista!$A$3:$C$590,3,FALSE)</f>
        <v>Vías Bolivia</v>
      </c>
      <c r="D225" s="393"/>
      <c r="E225" s="343" t="s">
        <v>1309</v>
      </c>
      <c r="F225" s="245">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5">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5">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5">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38358.01</v>
      </c>
      <c r="J225" s="245">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5">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5">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5">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5">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5">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5">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5">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5">
        <f t="shared" ca="1" si="13"/>
        <v>38358.01</v>
      </c>
      <c r="S225" s="245">
        <f ca="1">+R224+R225</f>
        <v>38358.01</v>
      </c>
      <c r="T225" s="245">
        <f ca="1">+S225</f>
        <v>38358.01</v>
      </c>
      <c r="U225" s="244">
        <f t="shared" si="14"/>
        <v>2</v>
      </c>
      <c r="V225" s="343" t="str">
        <f>+VLOOKUP(A225,bd_lista!$A$3:$E$590,5,FALSE)</f>
        <v>Instituciones Descentralizadas</v>
      </c>
      <c r="W225" s="395"/>
      <c r="X225" s="242">
        <f>+VLOOKUP(A225,[3]Sheet1!$A$13:$D$744,4,FALSE)</f>
        <v>81</v>
      </c>
      <c r="Y225" s="242" t="str">
        <f>+VLOOKUP(X225,bd_lista!$A$3:$C$590,3,FALSE)</f>
        <v>Ministerio de Obras Públicas, Servicios y Vivienda</v>
      </c>
      <c r="Z225" s="299"/>
      <c r="AA225" s="300"/>
    </row>
    <row r="226" spans="1:27" ht="15" hidden="1" customHeight="1">
      <c r="A226" s="252">
        <v>288</v>
      </c>
      <c r="B226" s="390">
        <f>+A226</f>
        <v>288</v>
      </c>
      <c r="C226" s="247" t="str">
        <f>+VLOOKUP(A226,bd_lista!$A$3:$C$590,3,FALSE)</f>
        <v>Servicio Nacional de Riego</v>
      </c>
      <c r="D226" s="392" t="str">
        <f>+C226</f>
        <v>Servicio Nacional de Riego</v>
      </c>
      <c r="E226" s="247" t="s">
        <v>1308</v>
      </c>
      <c r="F226" s="243">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3">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3">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3">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3">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3">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3">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3">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3">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3">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3">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3">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3">
        <f t="shared" ca="1" si="13"/>
        <v>0</v>
      </c>
      <c r="S226" s="243"/>
      <c r="T226" s="243">
        <f ca="1">+T227</f>
        <v>0</v>
      </c>
      <c r="U226" s="242">
        <f t="shared" si="14"/>
        <v>1</v>
      </c>
      <c r="V226" s="343" t="str">
        <f>+VLOOKUP(A226,bd_lista!$A$3:$E$590,5,FALSE)</f>
        <v>Instituciones Descentralizadas</v>
      </c>
      <c r="W226" s="394" t="str">
        <f>+V226</f>
        <v>Instituciones Descentralizadas</v>
      </c>
      <c r="X226" s="242">
        <f>+VLOOKUP(A226,[3]Sheet1!$A$13:$D$744,4,FALSE)</f>
        <v>86</v>
      </c>
      <c r="Y226" s="242" t="str">
        <f>+VLOOKUP(X226,bd_lista!$A$3:$C$590,3,FALSE)</f>
        <v>Ministerio de Medio Ambiente y Agua</v>
      </c>
      <c r="Z226" s="301">
        <f>+X226</f>
        <v>86</v>
      </c>
      <c r="AA226" s="329" t="str">
        <f>+Y226</f>
        <v>Ministerio de Medio Ambiente y Agua</v>
      </c>
    </row>
    <row r="227" spans="1:27" ht="15" hidden="1" customHeight="1">
      <c r="A227" s="32">
        <v>288</v>
      </c>
      <c r="B227" s="391"/>
      <c r="C227" s="343" t="str">
        <f>+VLOOKUP(A227,bd_lista!$A$3:$C$590,3,FALSE)</f>
        <v>Servicio Nacional de Riego</v>
      </c>
      <c r="D227" s="393"/>
      <c r="E227" s="343" t="s">
        <v>1309</v>
      </c>
      <c r="F227" s="245">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5">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5">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5">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5">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45">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5">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5">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5">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5">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5">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5">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5">
        <f t="shared" ca="1" si="13"/>
        <v>0</v>
      </c>
      <c r="S227" s="245">
        <f ca="1">+R226+R227</f>
        <v>0</v>
      </c>
      <c r="T227" s="245">
        <f ca="1">+S227</f>
        <v>0</v>
      </c>
      <c r="U227" s="244">
        <f t="shared" si="14"/>
        <v>2</v>
      </c>
      <c r="V227" s="343" t="str">
        <f>+VLOOKUP(A227,bd_lista!$A$3:$E$590,5,FALSE)</f>
        <v>Instituciones Descentralizadas</v>
      </c>
      <c r="W227" s="395"/>
      <c r="X227" s="242">
        <f>+VLOOKUP(A227,[3]Sheet1!$A$13:$D$744,4,FALSE)</f>
        <v>86</v>
      </c>
      <c r="Y227" s="242" t="str">
        <f>+VLOOKUP(X227,bd_lista!$A$3:$C$590,3,FALSE)</f>
        <v>Ministerio de Medio Ambiente y Agua</v>
      </c>
      <c r="Z227" s="299"/>
      <c r="AA227" s="331"/>
    </row>
    <row r="228" spans="1:27" ht="15" customHeight="1">
      <c r="A228" s="252">
        <v>290</v>
      </c>
      <c r="B228" s="390">
        <f>+A228</f>
        <v>290</v>
      </c>
      <c r="C228" s="247" t="str">
        <f>+VLOOKUP(A228,bd_lista!$A$3:$C$590,3,FALSE)</f>
        <v>Servicio de Impuestos Nacionales</v>
      </c>
      <c r="D228" s="392" t="str">
        <f>+C228</f>
        <v>Servicio de Impuestos Nacionales</v>
      </c>
      <c r="E228" s="247" t="s">
        <v>1308</v>
      </c>
      <c r="F228" s="243">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3">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3">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3">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3">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3">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3">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3">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3">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3">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3">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3">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3">
        <f t="shared" ca="1" si="13"/>
        <v>0</v>
      </c>
      <c r="S228" s="243"/>
      <c r="T228" s="243">
        <f ca="1">+T229</f>
        <v>420239.08</v>
      </c>
      <c r="U228" s="242">
        <f t="shared" si="14"/>
        <v>1</v>
      </c>
      <c r="V228" s="343" t="str">
        <f>+VLOOKUP(A228,bd_lista!$A$3:$E$590,5,FALSE)</f>
        <v>Instituciones Descentralizadas</v>
      </c>
      <c r="W228" s="394" t="str">
        <f>+V228</f>
        <v>Instituciones Descentralizadas</v>
      </c>
      <c r="X228" s="242">
        <f>+VLOOKUP(A228,[3]Sheet1!$A$13:$D$744,4,FALSE)</f>
        <v>35</v>
      </c>
      <c r="Y228" s="242" t="str">
        <f>+VLOOKUP(X228,bd_lista!$A$3:$C$590,3,FALSE)</f>
        <v>Ministerio de Economía y Finanzas Públicas</v>
      </c>
      <c r="Z228" s="301">
        <f>+X228</f>
        <v>35</v>
      </c>
      <c r="AA228" s="328" t="str">
        <f>+Y228</f>
        <v>Ministerio de Economía y Finanzas Públicas</v>
      </c>
    </row>
    <row r="229" spans="1:27" ht="15" customHeight="1">
      <c r="A229" s="32">
        <v>290</v>
      </c>
      <c r="B229" s="391"/>
      <c r="C229" s="343" t="str">
        <f>+VLOOKUP(A229,bd_lista!$A$3:$C$590,3,FALSE)</f>
        <v>Servicio de Impuestos Nacionales</v>
      </c>
      <c r="D229" s="393"/>
      <c r="E229" s="343" t="s">
        <v>1309</v>
      </c>
      <c r="F229" s="245">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45">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5">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5">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420239.08</v>
      </c>
      <c r="J229" s="245">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5">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5">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5">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5">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5">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5">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5">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5">
        <f t="shared" ca="1" si="13"/>
        <v>420239.08</v>
      </c>
      <c r="S229" s="245">
        <f ca="1">+R228+R229</f>
        <v>420239.08</v>
      </c>
      <c r="T229" s="245">
        <f ca="1">+S229</f>
        <v>420239.08</v>
      </c>
      <c r="U229" s="244">
        <f t="shared" si="14"/>
        <v>2</v>
      </c>
      <c r="V229" s="343" t="str">
        <f>+VLOOKUP(A229,bd_lista!$A$3:$E$590,5,FALSE)</f>
        <v>Instituciones Descentralizadas</v>
      </c>
      <c r="W229" s="395"/>
      <c r="X229" s="242">
        <f>+VLOOKUP(A229,[3]Sheet1!$A$13:$D$744,4,FALSE)</f>
        <v>35</v>
      </c>
      <c r="Y229" s="242" t="str">
        <f>+VLOOKUP(X229,bd_lista!$A$3:$C$590,3,FALSE)</f>
        <v>Ministerio de Economía y Finanzas Públicas</v>
      </c>
      <c r="Z229" s="299"/>
      <c r="AA229" s="330"/>
    </row>
    <row r="230" spans="1:27" ht="15" customHeight="1">
      <c r="A230" s="252">
        <v>301</v>
      </c>
      <c r="B230" s="390">
        <f>+A230</f>
        <v>301</v>
      </c>
      <c r="C230" s="247" t="str">
        <f>+VLOOKUP(A230,bd_lista!$A$3:$C$590,3,FALSE)</f>
        <v>Servicio Departamental de Riego - Oruro</v>
      </c>
      <c r="D230" s="392" t="str">
        <f>+C230</f>
        <v>Servicio Departamental de Riego - Oruro</v>
      </c>
      <c r="E230" s="247" t="s">
        <v>1308</v>
      </c>
      <c r="F230" s="243">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3">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3">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3">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3">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3">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3">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3">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3">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3">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3">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3">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3">
        <f t="shared" ca="1" si="13"/>
        <v>0</v>
      </c>
      <c r="S230" s="243"/>
      <c r="T230" s="243">
        <f ca="1">+T231</f>
        <v>0</v>
      </c>
      <c r="U230" s="242">
        <f t="shared" si="14"/>
        <v>1</v>
      </c>
      <c r="V230" s="343" t="str">
        <f>+VLOOKUP(A230,bd_lista!$A$3:$E$590,5,FALSE)</f>
        <v>Instituciones Descentralizadas</v>
      </c>
      <c r="W230" s="394" t="str">
        <f>+V230</f>
        <v>Instituciones Descentralizadas</v>
      </c>
      <c r="X230" s="242">
        <f>+VLOOKUP(A230,[3]Sheet1!$A$13:$D$744,4,FALSE)</f>
        <v>86</v>
      </c>
      <c r="Y230" s="242" t="str">
        <f>+VLOOKUP(X230,bd_lista!$A$3:$C$590,3,FALSE)</f>
        <v>Ministerio de Medio Ambiente y Agua</v>
      </c>
      <c r="Z230" s="301">
        <f>+X230</f>
        <v>86</v>
      </c>
      <c r="AA230" s="329" t="str">
        <f>+Y230</f>
        <v>Ministerio de Medio Ambiente y Agua</v>
      </c>
    </row>
    <row r="231" spans="1:27" ht="15" customHeight="1">
      <c r="A231" s="32">
        <v>301</v>
      </c>
      <c r="B231" s="391"/>
      <c r="C231" s="343" t="str">
        <f>+VLOOKUP(A231,bd_lista!$A$3:$C$590,3,FALSE)</f>
        <v>Servicio Departamental de Riego - Oruro</v>
      </c>
      <c r="D231" s="393"/>
      <c r="E231" s="343" t="s">
        <v>1309</v>
      </c>
      <c r="F231" s="245">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5">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45">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5">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5">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5">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5">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5">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5">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5">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5">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5">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5">
        <f t="shared" ca="1" si="13"/>
        <v>0</v>
      </c>
      <c r="S231" s="245">
        <f ca="1">+R230+R231</f>
        <v>0</v>
      </c>
      <c r="T231" s="245">
        <f ca="1">+S231</f>
        <v>0</v>
      </c>
      <c r="U231" s="244">
        <f t="shared" si="14"/>
        <v>2</v>
      </c>
      <c r="V231" s="343" t="str">
        <f>+VLOOKUP(A231,bd_lista!$A$3:$E$590,5,FALSE)</f>
        <v>Instituciones Descentralizadas</v>
      </c>
      <c r="W231" s="395"/>
      <c r="X231" s="242">
        <f>+VLOOKUP(A231,[3]Sheet1!$A$13:$D$744,4,FALSE)</f>
        <v>86</v>
      </c>
      <c r="Y231" s="242" t="str">
        <f>+VLOOKUP(X231,bd_lista!$A$3:$C$590,3,FALSE)</f>
        <v>Ministerio de Medio Ambiente y Agua</v>
      </c>
      <c r="Z231" s="299"/>
      <c r="AA231" s="331"/>
    </row>
    <row r="232" spans="1:27" customFormat="1" ht="15" hidden="1" customHeight="1">
      <c r="A232" s="252">
        <v>302</v>
      </c>
      <c r="B232" s="390">
        <f>+A232</f>
        <v>302</v>
      </c>
      <c r="C232" s="247" t="str">
        <f>+VLOOKUP(A232,bd_lista!$A$3:$C$590,3,FALSE)</f>
        <v>Servicio Departamental de Riego - Potosí</v>
      </c>
      <c r="D232" s="392" t="str">
        <f>+C232</f>
        <v>Servicio Departamental de Riego - Potosí</v>
      </c>
      <c r="E232" s="247" t="s">
        <v>1308</v>
      </c>
      <c r="F232" s="243">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3">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3">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3">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3">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3">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3">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3">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3">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3">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3">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3">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3">
        <f t="shared" ca="1" si="13"/>
        <v>0</v>
      </c>
      <c r="S232" s="243"/>
      <c r="T232" s="243">
        <f ca="1">+T233</f>
        <v>0</v>
      </c>
      <c r="U232" s="242">
        <f t="shared" si="14"/>
        <v>1</v>
      </c>
      <c r="V232" s="343" t="str">
        <f>+VLOOKUP(A232,bd_lista!$A$3:$E$590,5,FALSE)</f>
        <v>Instituciones Descentralizadas</v>
      </c>
      <c r="W232" s="394" t="str">
        <f>+V232</f>
        <v>Instituciones Descentralizadas</v>
      </c>
      <c r="X232" s="242">
        <f>+VLOOKUP(A232,[3]Sheet1!$A$13:$D$744,4,FALSE)</f>
        <v>86</v>
      </c>
      <c r="Y232" s="242" t="str">
        <f>+VLOOKUP(X232,bd_lista!$A$3:$C$590,3,FALSE)</f>
        <v>Ministerio de Medio Ambiente y Agua</v>
      </c>
      <c r="Z232" s="301">
        <f>+X232</f>
        <v>86</v>
      </c>
      <c r="AA232" s="302" t="str">
        <f>+Y232</f>
        <v>Ministerio de Medio Ambiente y Agua</v>
      </c>
    </row>
    <row r="233" spans="1:27" customFormat="1" ht="15" hidden="1" customHeight="1">
      <c r="A233" s="32">
        <v>302</v>
      </c>
      <c r="B233" s="391"/>
      <c r="C233" s="343" t="str">
        <f>+VLOOKUP(A233,bd_lista!$A$3:$C$590,3,FALSE)</f>
        <v>Servicio Departamental de Riego - Potosí</v>
      </c>
      <c r="D233" s="393"/>
      <c r="E233" s="343" t="s">
        <v>1309</v>
      </c>
      <c r="F233" s="245">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5">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5">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5">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5">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5">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5">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5">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5">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5">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5">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5">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5">
        <f t="shared" ca="1" si="13"/>
        <v>0</v>
      </c>
      <c r="S233" s="245">
        <f ca="1">+R232+R233</f>
        <v>0</v>
      </c>
      <c r="T233" s="245">
        <f ca="1">+S233</f>
        <v>0</v>
      </c>
      <c r="U233" s="244">
        <f t="shared" si="14"/>
        <v>2</v>
      </c>
      <c r="V233" s="343" t="str">
        <f>+VLOOKUP(A233,bd_lista!$A$3:$E$590,5,FALSE)</f>
        <v>Instituciones Descentralizadas</v>
      </c>
      <c r="W233" s="395"/>
      <c r="X233" s="242">
        <f>+VLOOKUP(A233,[3]Sheet1!$A$13:$D$744,4,FALSE)</f>
        <v>86</v>
      </c>
      <c r="Y233" s="242" t="str">
        <f>+VLOOKUP(X233,bd_lista!$A$3:$C$590,3,FALSE)</f>
        <v>Ministerio de Medio Ambiente y Agua</v>
      </c>
      <c r="Z233" s="299"/>
      <c r="AA233" s="300"/>
    </row>
    <row r="234" spans="1:27" ht="16.5" hidden="1" customHeight="1">
      <c r="A234" s="32">
        <v>245</v>
      </c>
      <c r="B234" s="390">
        <f>+A234</f>
        <v>245</v>
      </c>
      <c r="C234" s="247" t="str">
        <f>+VLOOKUP(A234,bd_lista!$A$3:$C$590,3,FALSE)</f>
        <v>Servicio Geodésico de Mapas</v>
      </c>
      <c r="D234" s="392" t="str">
        <f>+C234</f>
        <v>Servicio Geodésico de Mapas</v>
      </c>
      <c r="E234" s="247" t="s">
        <v>1308</v>
      </c>
      <c r="F234" s="243">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3">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3">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3">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3">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3">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3">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3">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3">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3">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3">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3">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3">
        <f t="shared" ca="1" si="13"/>
        <v>0</v>
      </c>
      <c r="S234" s="243"/>
      <c r="T234" s="243">
        <f ca="1">+T235</f>
        <v>0</v>
      </c>
      <c r="U234" s="242">
        <f t="shared" si="14"/>
        <v>1</v>
      </c>
      <c r="V234" s="343" t="str">
        <f>+VLOOKUP(A234,bd_lista!$A$3:$E$590,5,FALSE)</f>
        <v>Instituciones Descentralizadas</v>
      </c>
      <c r="W234" s="394" t="str">
        <f>+V234</f>
        <v>Instituciones Descentralizadas</v>
      </c>
      <c r="X234" s="242">
        <f>+VLOOKUP(A234,[3]Sheet1!$A$13:$D$744,4,FALSE)</f>
        <v>20</v>
      </c>
      <c r="Y234" s="242" t="str">
        <f>+VLOOKUP(X234,bd_lista!$A$3:$C$590,3,FALSE)</f>
        <v>Ministerio de Defensa</v>
      </c>
      <c r="Z234" s="301">
        <f>+X234</f>
        <v>20</v>
      </c>
      <c r="AA234" s="302" t="str">
        <f>+Y234</f>
        <v>Ministerio de Defensa</v>
      </c>
    </row>
    <row r="235" spans="1:27" ht="15" hidden="1" customHeight="1">
      <c r="A235" s="32">
        <v>245</v>
      </c>
      <c r="B235" s="391"/>
      <c r="C235" s="343" t="str">
        <f>+VLOOKUP(A235,bd_lista!$A$3:$C$590,3,FALSE)</f>
        <v>Servicio Geodésico de Mapas</v>
      </c>
      <c r="D235" s="393"/>
      <c r="E235" s="343" t="s">
        <v>1309</v>
      </c>
      <c r="F235" s="245">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5">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5">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5">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5">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5">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5">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5">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5">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5">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5">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5">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5">
        <f t="shared" ca="1" si="13"/>
        <v>0</v>
      </c>
      <c r="S235" s="245">
        <f ca="1">+R234+R235</f>
        <v>0</v>
      </c>
      <c r="T235" s="245">
        <f ca="1">+S235</f>
        <v>0</v>
      </c>
      <c r="U235" s="244">
        <f t="shared" si="14"/>
        <v>2</v>
      </c>
      <c r="V235" s="343" t="str">
        <f>+VLOOKUP(A235,bd_lista!$A$3:$E$590,5,FALSE)</f>
        <v>Instituciones Descentralizadas</v>
      </c>
      <c r="W235" s="395"/>
      <c r="X235" s="242">
        <f>+VLOOKUP(A235,[3]Sheet1!$A$13:$D$744,4,FALSE)</f>
        <v>20</v>
      </c>
      <c r="Y235" s="242" t="str">
        <f>+VLOOKUP(X235,bd_lista!$A$3:$C$590,3,FALSE)</f>
        <v>Ministerio de Defensa</v>
      </c>
      <c r="Z235" s="299"/>
      <c r="AA235" s="300"/>
    </row>
    <row r="236" spans="1:27" ht="15" customHeight="1">
      <c r="A236" s="252">
        <v>296</v>
      </c>
      <c r="B236" s="390">
        <f>+A236</f>
        <v>296</v>
      </c>
      <c r="C236" s="247" t="str">
        <f>+VLOOKUP(A236,bd_lista!$A$3:$C$590,3,FALSE)</f>
        <v>Univ. Indígena Bol. Comun. Intercult Prod. Apiaguaiki Tupa</v>
      </c>
      <c r="D236" s="392" t="str">
        <f>+C236</f>
        <v>Univ. Indígena Bol. Comun. Intercult Prod. Apiaguaiki Tupa</v>
      </c>
      <c r="E236" s="247" t="s">
        <v>1308</v>
      </c>
      <c r="F236" s="243">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3">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3">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3">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3">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3">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3">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3">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3">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3">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3">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3">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3">
        <f t="shared" ca="1" si="13"/>
        <v>0</v>
      </c>
      <c r="S236" s="243"/>
      <c r="T236" s="243">
        <f ca="1">+T237</f>
        <v>0</v>
      </c>
      <c r="U236" s="242">
        <f t="shared" si="14"/>
        <v>1</v>
      </c>
      <c r="V236" s="343" t="str">
        <f>+VLOOKUP(A236,bd_lista!$A$3:$E$590,5,FALSE)</f>
        <v>Instituciones Descentralizadas</v>
      </c>
      <c r="W236" s="394" t="str">
        <f>+V236</f>
        <v>Instituciones Descentralizadas</v>
      </c>
      <c r="X236" s="242">
        <f>+VLOOKUP(A236,[3]Sheet1!$A$13:$D$744,4,FALSE)</f>
        <v>16</v>
      </c>
      <c r="Y236" s="242" t="str">
        <f>+VLOOKUP(X236,bd_lista!$A$3:$C$590,3,FALSE)</f>
        <v>Ministerio de Educación</v>
      </c>
      <c r="Z236" s="301">
        <f>+X236</f>
        <v>16</v>
      </c>
      <c r="AA236" s="328" t="str">
        <f>+Y236</f>
        <v>Ministerio de Educación</v>
      </c>
    </row>
    <row r="237" spans="1:27" ht="15" customHeight="1">
      <c r="A237" s="32">
        <v>296</v>
      </c>
      <c r="B237" s="391"/>
      <c r="C237" s="343" t="str">
        <f>+VLOOKUP(A237,bd_lista!$A$3:$C$590,3,FALSE)</f>
        <v>Univ. Indígena Bol. Comun. Intercult Prod. Apiaguaiki Tupa</v>
      </c>
      <c r="D237" s="393"/>
      <c r="E237" s="343" t="s">
        <v>1309</v>
      </c>
      <c r="F237" s="245">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5">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5">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5">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5">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5">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5">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5">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5">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5">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5">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5">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5">
        <f t="shared" ca="1" si="13"/>
        <v>0</v>
      </c>
      <c r="S237" s="245">
        <f ca="1">+R236+R237</f>
        <v>0</v>
      </c>
      <c r="T237" s="245">
        <f ca="1">+S237</f>
        <v>0</v>
      </c>
      <c r="U237" s="244">
        <f t="shared" si="14"/>
        <v>2</v>
      </c>
      <c r="V237" s="343" t="str">
        <f>+VLOOKUP(A237,bd_lista!$A$3:$E$590,5,FALSE)</f>
        <v>Instituciones Descentralizadas</v>
      </c>
      <c r="W237" s="395"/>
      <c r="X237" s="242">
        <f>+VLOOKUP(A237,[3]Sheet1!$A$13:$D$744,4,FALSE)</f>
        <v>16</v>
      </c>
      <c r="Y237" s="242" t="str">
        <f>+VLOOKUP(X237,bd_lista!$A$3:$C$590,3,FALSE)</f>
        <v>Ministerio de Educación</v>
      </c>
      <c r="Z237" s="299"/>
      <c r="AA237" s="330"/>
    </row>
    <row r="238" spans="1:27" ht="15" customHeight="1">
      <c r="A238" s="252">
        <v>309</v>
      </c>
      <c r="B238" s="390">
        <f>+A238</f>
        <v>309</v>
      </c>
      <c r="C238" s="247" t="str">
        <f>+VLOOKUP(A238,bd_lista!$A$3:$C$590,3,FALSE)</f>
        <v>Autoridad de Fiscalización del Juego</v>
      </c>
      <c r="D238" s="392" t="str">
        <f>+C238</f>
        <v>Autoridad de Fiscalización del Juego</v>
      </c>
      <c r="E238" s="247" t="s">
        <v>1308</v>
      </c>
      <c r="F238" s="243">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3">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3">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3">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3">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3">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3">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3">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3">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3">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3">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3">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3">
        <f t="shared" ca="1" si="13"/>
        <v>0</v>
      </c>
      <c r="S238" s="243"/>
      <c r="T238" s="243">
        <f ca="1">+T239</f>
        <v>10193.98</v>
      </c>
      <c r="U238" s="242">
        <f t="shared" si="14"/>
        <v>1</v>
      </c>
      <c r="V238" s="343" t="str">
        <f>+VLOOKUP(A238,bd_lista!$A$3:$E$590,5,FALSE)</f>
        <v>Instituciones Descentralizadas</v>
      </c>
      <c r="W238" s="394" t="str">
        <f>+V238</f>
        <v>Instituciones Descentralizadas</v>
      </c>
      <c r="X238" s="242">
        <f>+VLOOKUP(A238,[3]Sheet1!$A$13:$D$744,4,FALSE)</f>
        <v>35</v>
      </c>
      <c r="Y238" s="242" t="str">
        <f>+VLOOKUP(X238,bd_lista!$A$3:$C$590,3,FALSE)</f>
        <v>Ministerio de Economía y Finanzas Públicas</v>
      </c>
      <c r="Z238" s="301">
        <f>+X238</f>
        <v>35</v>
      </c>
      <c r="AA238" s="329" t="str">
        <f>+Y238</f>
        <v>Ministerio de Economía y Finanzas Públicas</v>
      </c>
    </row>
    <row r="239" spans="1:27" ht="15" customHeight="1">
      <c r="A239" s="32">
        <v>309</v>
      </c>
      <c r="B239" s="391"/>
      <c r="C239" s="343" t="str">
        <f>+VLOOKUP(A239,bd_lista!$A$3:$C$590,3,FALSE)</f>
        <v>Autoridad de Fiscalización del Juego</v>
      </c>
      <c r="D239" s="393"/>
      <c r="E239" s="343" t="s">
        <v>1309</v>
      </c>
      <c r="F239" s="245">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18</v>
      </c>
      <c r="G239" s="245">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159.04</v>
      </c>
      <c r="H239" s="245">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481.51</v>
      </c>
      <c r="I239" s="245">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9535.43</v>
      </c>
      <c r="J239" s="245">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5">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5">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5">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5">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5">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5">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5">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5">
        <f t="shared" ca="1" si="13"/>
        <v>10193.98</v>
      </c>
      <c r="S239" s="245">
        <f ca="1">+R238+R239</f>
        <v>10193.98</v>
      </c>
      <c r="T239" s="245">
        <f ca="1">+S239</f>
        <v>10193.98</v>
      </c>
      <c r="U239" s="244">
        <f t="shared" si="14"/>
        <v>2</v>
      </c>
      <c r="V239" s="343" t="str">
        <f>+VLOOKUP(A239,bd_lista!$A$3:$E$590,5,FALSE)</f>
        <v>Instituciones Descentralizadas</v>
      </c>
      <c r="W239" s="395"/>
      <c r="X239" s="242">
        <f>+VLOOKUP(A239,[3]Sheet1!$A$13:$D$744,4,FALSE)</f>
        <v>35</v>
      </c>
      <c r="Y239" s="242" t="str">
        <f>+VLOOKUP(X239,bd_lista!$A$3:$C$590,3,FALSE)</f>
        <v>Ministerio de Economía y Finanzas Públicas</v>
      </c>
      <c r="Z239" s="299"/>
      <c r="AA239" s="331"/>
    </row>
    <row r="240" spans="1:27" customFormat="1" ht="15" customHeight="1">
      <c r="A240" s="252">
        <v>346</v>
      </c>
      <c r="B240" s="390">
        <f>+A240</f>
        <v>346</v>
      </c>
      <c r="C240" s="247" t="str">
        <f>+VLOOKUP(A240,bd_lista!$A$3:$C$590,3,FALSE)</f>
        <v>Unidad de Investigaciones Financieras</v>
      </c>
      <c r="D240" s="392" t="str">
        <f>+C240</f>
        <v>Unidad de Investigaciones Financieras</v>
      </c>
      <c r="E240" s="247" t="s">
        <v>1308</v>
      </c>
      <c r="F240" s="243">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3">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3">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3">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3">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3">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3">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3">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3">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3">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3">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3">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3">
        <f t="shared" ca="1" si="13"/>
        <v>0</v>
      </c>
      <c r="S240" s="243"/>
      <c r="T240" s="243">
        <f ca="1">+T241</f>
        <v>63661.14</v>
      </c>
      <c r="U240" s="242">
        <f t="shared" si="14"/>
        <v>1</v>
      </c>
      <c r="V240" s="343" t="str">
        <f>+VLOOKUP(A240,bd_lista!$A$3:$E$590,5,FALSE)</f>
        <v>Instituciones Descentralizadas</v>
      </c>
      <c r="W240" s="394" t="str">
        <f>+V240</f>
        <v>Instituciones Descentralizadas</v>
      </c>
      <c r="X240" s="242">
        <f>+VLOOKUP(A240,[3]Sheet1!$A$13:$D$744,4,FALSE)</f>
        <v>35</v>
      </c>
      <c r="Y240" s="242" t="str">
        <f>+VLOOKUP(X240,bd_lista!$A$3:$C$590,3,FALSE)</f>
        <v>Ministerio de Economía y Finanzas Públicas</v>
      </c>
      <c r="Z240" s="301">
        <f>+X240</f>
        <v>35</v>
      </c>
      <c r="AA240" s="329" t="str">
        <f>+Y240</f>
        <v>Ministerio de Economía y Finanzas Públicas</v>
      </c>
    </row>
    <row r="241" spans="1:27" customFormat="1" ht="15" customHeight="1">
      <c r="A241" s="32">
        <v>346</v>
      </c>
      <c r="B241" s="391"/>
      <c r="C241" s="343" t="str">
        <f>+VLOOKUP(A241,bd_lista!$A$3:$C$590,3,FALSE)</f>
        <v>Unidad de Investigaciones Financieras</v>
      </c>
      <c r="D241" s="393"/>
      <c r="E241" s="343" t="s">
        <v>1309</v>
      </c>
      <c r="F241" s="245">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5">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5">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63661.14</v>
      </c>
      <c r="I241" s="245">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5">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5">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5">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5">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5">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5">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5">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5">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5">
        <f t="shared" ca="1" si="13"/>
        <v>63661.14</v>
      </c>
      <c r="S241" s="245">
        <f ca="1">+R240+R241</f>
        <v>63661.14</v>
      </c>
      <c r="T241" s="245">
        <f ca="1">+S241</f>
        <v>63661.14</v>
      </c>
      <c r="U241" s="244">
        <f t="shared" si="14"/>
        <v>2</v>
      </c>
      <c r="V241" s="343" t="str">
        <f>+VLOOKUP(A241,bd_lista!$A$3:$E$590,5,FALSE)</f>
        <v>Instituciones Descentralizadas</v>
      </c>
      <c r="W241" s="395"/>
      <c r="X241" s="242">
        <f>+VLOOKUP(A241,[3]Sheet1!$A$13:$D$744,4,FALSE)</f>
        <v>35</v>
      </c>
      <c r="Y241" s="242" t="str">
        <f>+VLOOKUP(X241,bd_lista!$A$3:$C$590,3,FALSE)</f>
        <v>Ministerio de Economía y Finanzas Públicas</v>
      </c>
      <c r="Z241" s="299"/>
      <c r="AA241" s="331"/>
    </row>
    <row r="242" spans="1:27" ht="15" customHeight="1">
      <c r="A242" s="32">
        <v>294</v>
      </c>
      <c r="B242" s="390">
        <f>+A242</f>
        <v>294</v>
      </c>
      <c r="C242" s="247" t="str">
        <f>+VLOOKUP(A242,bd_lista!$A$3:$C$590,3,FALSE)</f>
        <v>Univ. Indígena Bol. Comun. Intercultl Prod. Tupak Katari</v>
      </c>
      <c r="D242" s="392" t="str">
        <f>+C242</f>
        <v>Univ. Indígena Bol. Comun. Intercultl Prod. Tupak Katari</v>
      </c>
      <c r="E242" s="247" t="s">
        <v>1308</v>
      </c>
      <c r="F242" s="243">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3">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3">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3">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3">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3">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3">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3">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3">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3">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3">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3">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3">
        <f t="shared" ca="1" si="13"/>
        <v>0</v>
      </c>
      <c r="S242" s="243"/>
      <c r="T242" s="243">
        <f ca="1">+T243</f>
        <v>88820.5</v>
      </c>
      <c r="U242" s="242">
        <f t="shared" si="14"/>
        <v>1</v>
      </c>
      <c r="V242" s="343" t="str">
        <f>+VLOOKUP(A242,bd_lista!$A$3:$E$590,5,FALSE)</f>
        <v>Instituciones Descentralizadas</v>
      </c>
      <c r="W242" s="394" t="str">
        <f>+V242</f>
        <v>Instituciones Descentralizadas</v>
      </c>
      <c r="X242" s="242">
        <f>+VLOOKUP(A242,[3]Sheet1!$A$13:$D$744,4,FALSE)</f>
        <v>16</v>
      </c>
      <c r="Y242" s="242" t="str">
        <f>+VLOOKUP(X242,bd_lista!$A$3:$C$590,3,FALSE)</f>
        <v>Ministerio de Educación</v>
      </c>
      <c r="Z242" s="301">
        <f>+X242</f>
        <v>16</v>
      </c>
      <c r="AA242" s="329" t="str">
        <f>+Y242</f>
        <v>Ministerio de Educación</v>
      </c>
    </row>
    <row r="243" spans="1:27" ht="15" customHeight="1">
      <c r="A243" s="32">
        <v>294</v>
      </c>
      <c r="B243" s="391"/>
      <c r="C243" s="343" t="str">
        <f>+VLOOKUP(A243,bd_lista!$A$3:$C$590,3,FALSE)</f>
        <v>Univ. Indígena Bol. Comun. Intercultl Prod. Tupak Katari</v>
      </c>
      <c r="D243" s="393"/>
      <c r="E243" s="343" t="s">
        <v>1309</v>
      </c>
      <c r="F243" s="245">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5">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5">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5">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88820.5</v>
      </c>
      <c r="J243" s="245">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5">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5">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5">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5">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5">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5">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5">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5">
        <f t="shared" ca="1" si="13"/>
        <v>88820.5</v>
      </c>
      <c r="S243" s="245">
        <f ca="1">+R242+R243</f>
        <v>88820.5</v>
      </c>
      <c r="T243" s="245">
        <f ca="1">+S243</f>
        <v>88820.5</v>
      </c>
      <c r="U243" s="244">
        <f t="shared" si="14"/>
        <v>2</v>
      </c>
      <c r="V243" s="343" t="str">
        <f>+VLOOKUP(A243,bd_lista!$A$3:$E$590,5,FALSE)</f>
        <v>Instituciones Descentralizadas</v>
      </c>
      <c r="W243" s="395"/>
      <c r="X243" s="242">
        <f>+VLOOKUP(A243,[3]Sheet1!$A$13:$D$744,4,FALSE)</f>
        <v>16</v>
      </c>
      <c r="Y243" s="242" t="str">
        <f>+VLOOKUP(X243,bd_lista!$A$3:$C$590,3,FALSE)</f>
        <v>Ministerio de Educación</v>
      </c>
      <c r="Z243" s="299"/>
      <c r="AA243" s="331"/>
    </row>
    <row r="244" spans="1:27" ht="15" customHeight="1">
      <c r="A244" s="252">
        <v>310</v>
      </c>
      <c r="B244" s="390">
        <f>+A244</f>
        <v>310</v>
      </c>
      <c r="C244" s="247" t="str">
        <f>+VLOOKUP(A244,bd_lista!$A$3:$C$590,3,FALSE)</f>
        <v>Autoridad de Regulación y Fiscalización de Telecomunicaciones y Transportes</v>
      </c>
      <c r="D244" s="392" t="str">
        <f>+C244</f>
        <v>Autoridad de Regulación y Fiscalización de Telecomunicaciones y Transportes</v>
      </c>
      <c r="E244" s="247" t="s">
        <v>1308</v>
      </c>
      <c r="F244" s="243">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1526.45</v>
      </c>
      <c r="G244" s="243">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3">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3">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65.61</v>
      </c>
      <c r="J244" s="243">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3">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3">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3">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3">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3">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3">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71">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3">
        <f t="shared" ca="1" si="13"/>
        <v>1592.06</v>
      </c>
      <c r="S244" s="243"/>
      <c r="T244" s="243">
        <f ca="1">+T245</f>
        <v>5804481.4700000007</v>
      </c>
      <c r="U244" s="242">
        <f t="shared" si="14"/>
        <v>1</v>
      </c>
      <c r="V244" s="343" t="str">
        <f>+VLOOKUP(A244,bd_lista!$A$3:$E$590,5,FALSE)</f>
        <v>Instituciones Descentralizadas</v>
      </c>
      <c r="W244" s="394" t="str">
        <f>+V244</f>
        <v>Instituciones Descentralizadas</v>
      </c>
      <c r="X244" s="242">
        <f>+VLOOKUP(A244,[3]Sheet1!$A$13:$D$744,4,FALSE)</f>
        <v>81</v>
      </c>
      <c r="Y244" s="242" t="str">
        <f>+VLOOKUP(X244,bd_lista!$A$3:$C$590,3,FALSE)</f>
        <v>Ministerio de Obras Públicas, Servicios y Vivienda</v>
      </c>
      <c r="Z244" s="301">
        <f>+X244</f>
        <v>81</v>
      </c>
      <c r="AA244" s="302" t="str">
        <f>+Y244</f>
        <v>Ministerio de Obras Públicas, Servicios y Vivienda</v>
      </c>
    </row>
    <row r="245" spans="1:27" ht="15" customHeight="1">
      <c r="A245" s="32">
        <v>310</v>
      </c>
      <c r="B245" s="391"/>
      <c r="C245" s="343" t="str">
        <f>+VLOOKUP(A245,bd_lista!$A$3:$C$590,3,FALSE)</f>
        <v>Autoridad de Regulación y Fiscalización de Telecomunicaciones y Transportes</v>
      </c>
      <c r="D245" s="393"/>
      <c r="E245" s="343" t="s">
        <v>1309</v>
      </c>
      <c r="F245" s="245">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5">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5">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9916.0400000000009</v>
      </c>
      <c r="I245" s="245">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5792973.370000001</v>
      </c>
      <c r="J245" s="245">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5">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5">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5">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5">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5">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5">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5">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5">
        <f t="shared" ca="1" si="13"/>
        <v>5802889.4100000011</v>
      </c>
      <c r="S245" s="245">
        <f ca="1">+R244+R245</f>
        <v>5804481.4700000007</v>
      </c>
      <c r="T245" s="245">
        <f ca="1">+S245</f>
        <v>5804481.4700000007</v>
      </c>
      <c r="U245" s="244">
        <f t="shared" si="14"/>
        <v>2</v>
      </c>
      <c r="V245" s="343" t="str">
        <f>+VLOOKUP(A245,bd_lista!$A$3:$E$590,5,FALSE)</f>
        <v>Instituciones Descentralizadas</v>
      </c>
      <c r="W245" s="395"/>
      <c r="X245" s="242">
        <f>+VLOOKUP(A245,[3]Sheet1!$A$13:$D$744,4,FALSE)</f>
        <v>81</v>
      </c>
      <c r="Y245" s="242" t="str">
        <f>+VLOOKUP(X245,bd_lista!$A$3:$C$590,3,FALSE)</f>
        <v>Ministerio de Obras Públicas, Servicios y Vivienda</v>
      </c>
      <c r="Z245" s="299"/>
      <c r="AA245" s="300"/>
    </row>
    <row r="246" spans="1:27" customFormat="1" ht="15" customHeight="1">
      <c r="A246" s="252">
        <v>311</v>
      </c>
      <c r="B246" s="390">
        <f>+A246</f>
        <v>311</v>
      </c>
      <c r="C246" s="247" t="str">
        <f>+VLOOKUP(A246,bd_lista!$A$3:$C$590,3,FALSE)</f>
        <v>Autoridad de Fisc y Ctrol Soc de Agua Potable Saneam.Básico</v>
      </c>
      <c r="D246" s="392" t="str">
        <f>+C246</f>
        <v>Autoridad de Fisc y Ctrol Soc de Agua Potable Saneam.Básico</v>
      </c>
      <c r="E246" s="247" t="s">
        <v>1308</v>
      </c>
      <c r="F246" s="243">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3">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3">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3">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3">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3">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3">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3">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3">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3">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3">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3">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3">
        <f t="shared" ca="1" si="13"/>
        <v>0</v>
      </c>
      <c r="S246" s="243"/>
      <c r="T246" s="243">
        <f ca="1">+T247</f>
        <v>2788.93</v>
      </c>
      <c r="U246" s="242">
        <f t="shared" si="14"/>
        <v>1</v>
      </c>
      <c r="V246" s="343" t="str">
        <f>+VLOOKUP(A246,bd_lista!$A$3:$E$590,5,FALSE)</f>
        <v>Instituciones Descentralizadas</v>
      </c>
      <c r="W246" s="394" t="str">
        <f>+V246</f>
        <v>Instituciones Descentralizadas</v>
      </c>
      <c r="X246" s="242">
        <f>+VLOOKUP(A246,[3]Sheet1!$A$13:$D$744,4,FALSE)</f>
        <v>86</v>
      </c>
      <c r="Y246" s="242" t="str">
        <f>+VLOOKUP(X246,bd_lista!$A$3:$C$590,3,FALSE)</f>
        <v>Ministerio de Medio Ambiente y Agua</v>
      </c>
      <c r="Z246" s="301">
        <f>+X246</f>
        <v>86</v>
      </c>
      <c r="AA246" s="302" t="str">
        <f>+Y246</f>
        <v>Ministerio de Medio Ambiente y Agua</v>
      </c>
    </row>
    <row r="247" spans="1:27" customFormat="1" ht="15" customHeight="1">
      <c r="A247" s="32">
        <v>311</v>
      </c>
      <c r="B247" s="391"/>
      <c r="C247" s="343" t="str">
        <f>+VLOOKUP(A247,bd_lista!$A$3:$C$590,3,FALSE)</f>
        <v>Autoridad de Fisc y Ctrol Soc de Agua Potable Saneam.Básico</v>
      </c>
      <c r="D247" s="393"/>
      <c r="E247" s="343" t="s">
        <v>1309</v>
      </c>
      <c r="F247" s="245">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5">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779.93</v>
      </c>
      <c r="H247" s="245">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927.5</v>
      </c>
      <c r="I247" s="245">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1081.5</v>
      </c>
      <c r="J247" s="245">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5">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5">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5">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5">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5">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5">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5">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5">
        <f t="shared" ca="1" si="13"/>
        <v>2788.93</v>
      </c>
      <c r="S247" s="245">
        <f ca="1">+R246+R247</f>
        <v>2788.93</v>
      </c>
      <c r="T247" s="245">
        <f ca="1">+S247</f>
        <v>2788.93</v>
      </c>
      <c r="U247" s="244">
        <f t="shared" si="14"/>
        <v>2</v>
      </c>
      <c r="V247" s="343" t="str">
        <f>+VLOOKUP(A247,bd_lista!$A$3:$E$590,5,FALSE)</f>
        <v>Instituciones Descentralizadas</v>
      </c>
      <c r="W247" s="395"/>
      <c r="X247" s="242">
        <f>+VLOOKUP(A247,[3]Sheet1!$A$13:$D$744,4,FALSE)</f>
        <v>86</v>
      </c>
      <c r="Y247" s="242" t="str">
        <f>+VLOOKUP(X247,bd_lista!$A$3:$C$590,3,FALSE)</f>
        <v>Ministerio de Medio Ambiente y Agua</v>
      </c>
      <c r="Z247" s="299"/>
      <c r="AA247" s="300"/>
    </row>
    <row r="248" spans="1:27" ht="15" customHeight="1">
      <c r="A248" s="32">
        <v>312</v>
      </c>
      <c r="B248" s="390">
        <f>+A248</f>
        <v>312</v>
      </c>
      <c r="C248" s="247" t="str">
        <f>+VLOOKUP(A248,bd_lista!$A$3:$C$590,3,FALSE)</f>
        <v>Autoridad de Fiscalizac. y Control Soc de Bosques y Tierras</v>
      </c>
      <c r="D248" s="392" t="str">
        <f>+C248</f>
        <v>Autoridad de Fiscalizac. y Control Soc de Bosques y Tierras</v>
      </c>
      <c r="E248" s="247" t="s">
        <v>1308</v>
      </c>
      <c r="F248" s="243">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3">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3">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3">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3">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3">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3">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3">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3">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3">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3">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3">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3">
        <f t="shared" ca="1" si="13"/>
        <v>0</v>
      </c>
      <c r="S248" s="243"/>
      <c r="T248" s="243">
        <f ca="1">+T249</f>
        <v>9838915.8800000064</v>
      </c>
      <c r="U248" s="242">
        <f t="shared" si="14"/>
        <v>1</v>
      </c>
      <c r="V248" s="343" t="str">
        <f>+VLOOKUP(A248,bd_lista!$A$3:$E$590,5,FALSE)</f>
        <v>Instituciones Descentralizadas</v>
      </c>
      <c r="W248" s="394" t="str">
        <f>+V248</f>
        <v>Instituciones Descentralizadas</v>
      </c>
      <c r="X248" s="242">
        <f>+VLOOKUP(A248,[3]Sheet1!$A$13:$D$744,4,FALSE)</f>
        <v>86</v>
      </c>
      <c r="Y248" s="242" t="str">
        <f>+VLOOKUP(X248,bd_lista!$A$3:$C$590,3,FALSE)</f>
        <v>Ministerio de Medio Ambiente y Agua</v>
      </c>
      <c r="Z248" s="301">
        <f>+X248</f>
        <v>86</v>
      </c>
      <c r="AA248" s="329" t="str">
        <f>+Y248</f>
        <v>Ministerio de Medio Ambiente y Agua</v>
      </c>
    </row>
    <row r="249" spans="1:27" ht="15" customHeight="1">
      <c r="A249" s="32">
        <v>312</v>
      </c>
      <c r="B249" s="391"/>
      <c r="C249" s="343" t="str">
        <f>+VLOOKUP(A249,bd_lista!$A$3:$C$590,3,FALSE)</f>
        <v>Autoridad de Fiscalizac. y Control Soc de Bosques y Tierras</v>
      </c>
      <c r="D249" s="393"/>
      <c r="E249" s="343" t="s">
        <v>1309</v>
      </c>
      <c r="F249" s="245">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45">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5">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5">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9838915.8800000064</v>
      </c>
      <c r="J249" s="245">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5">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5">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5">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5">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5">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5">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5">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5">
        <f t="shared" ca="1" si="13"/>
        <v>9838915.8800000064</v>
      </c>
      <c r="S249" s="245">
        <f ca="1">+R248+R249</f>
        <v>9838915.8800000064</v>
      </c>
      <c r="T249" s="245">
        <f ca="1">+S249</f>
        <v>9838915.8800000064</v>
      </c>
      <c r="U249" s="244">
        <f t="shared" si="14"/>
        <v>2</v>
      </c>
      <c r="V249" s="343" t="str">
        <f>+VLOOKUP(A249,bd_lista!$A$3:$E$590,5,FALSE)</f>
        <v>Instituciones Descentralizadas</v>
      </c>
      <c r="W249" s="395"/>
      <c r="X249" s="242">
        <f>+VLOOKUP(A249,[3]Sheet1!$A$13:$D$744,4,FALSE)</f>
        <v>86</v>
      </c>
      <c r="Y249" s="242" t="str">
        <f>+VLOOKUP(X249,bd_lista!$A$3:$C$590,3,FALSE)</f>
        <v>Ministerio de Medio Ambiente y Agua</v>
      </c>
      <c r="Z249" s="299"/>
      <c r="AA249" s="331"/>
    </row>
    <row r="250" spans="1:27" ht="15" customHeight="1">
      <c r="A250" s="252">
        <v>315</v>
      </c>
      <c r="B250" s="390">
        <f>+A250</f>
        <v>315</v>
      </c>
      <c r="C250" s="247" t="str">
        <f>+VLOOKUP(A250,bd_lista!$A$3:$C$590,3,FALSE)</f>
        <v>Autoridad de Fiscalización de Empresas</v>
      </c>
      <c r="D250" s="392" t="str">
        <f>+C250</f>
        <v>Autoridad de Fiscalización de Empresas</v>
      </c>
      <c r="E250" s="247" t="s">
        <v>1308</v>
      </c>
      <c r="F250" s="243">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3">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3">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3">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3">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3">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3">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3">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3">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3">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3">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3">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3">
        <f t="shared" ca="1" si="13"/>
        <v>0</v>
      </c>
      <c r="S250" s="243"/>
      <c r="T250" s="243">
        <f ca="1">+T251</f>
        <v>11126.369999999999</v>
      </c>
      <c r="U250" s="242">
        <f t="shared" si="14"/>
        <v>1</v>
      </c>
      <c r="V250" s="343" t="str">
        <f>+VLOOKUP(A250,bd_lista!$A$3:$E$590,5,FALSE)</f>
        <v>Instituciones Descentralizadas</v>
      </c>
      <c r="W250" s="394" t="str">
        <f>+V250</f>
        <v>Instituciones Descentralizadas</v>
      </c>
      <c r="X250" s="242">
        <f>+VLOOKUP(A250,[3]Sheet1!$A$13:$D$744,4,FALSE)</f>
        <v>41</v>
      </c>
      <c r="Y250" s="242" t="str">
        <f>+VLOOKUP(X250,bd_lista!$A$3:$C$590,3,FALSE)</f>
        <v>Ministerio de Desarrollo Productivo y Economía Plural</v>
      </c>
      <c r="Z250" s="301">
        <f>+X250</f>
        <v>41</v>
      </c>
      <c r="AA250" s="302" t="str">
        <f>+Y250</f>
        <v>Ministerio de Desarrollo Productivo y Economía Plural</v>
      </c>
    </row>
    <row r="251" spans="1:27" ht="15" customHeight="1">
      <c r="A251" s="32">
        <v>315</v>
      </c>
      <c r="B251" s="391"/>
      <c r="C251" s="343" t="str">
        <f>+VLOOKUP(A251,bd_lista!$A$3:$C$590,3,FALSE)</f>
        <v>Autoridad de Fiscalización de Empresas</v>
      </c>
      <c r="D251" s="393"/>
      <c r="E251" s="343" t="s">
        <v>1309</v>
      </c>
      <c r="F251" s="245">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5">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5">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6275.07</v>
      </c>
      <c r="I251" s="245">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4851.3</v>
      </c>
      <c r="J251" s="245">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5">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5">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5">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5">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5">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5">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5">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5">
        <f t="shared" ca="1" si="13"/>
        <v>11126.369999999999</v>
      </c>
      <c r="S251" s="245">
        <f ca="1">+R250+R251</f>
        <v>11126.369999999999</v>
      </c>
      <c r="T251" s="245">
        <f ca="1">+S251</f>
        <v>11126.369999999999</v>
      </c>
      <c r="U251" s="244">
        <f t="shared" si="14"/>
        <v>2</v>
      </c>
      <c r="V251" s="343" t="str">
        <f>+VLOOKUP(A251,bd_lista!$A$3:$E$590,5,FALSE)</f>
        <v>Instituciones Descentralizadas</v>
      </c>
      <c r="W251" s="395"/>
      <c r="X251" s="242">
        <f>+VLOOKUP(A251,[3]Sheet1!$A$13:$D$744,4,FALSE)</f>
        <v>41</v>
      </c>
      <c r="Y251" s="242" t="str">
        <f>+VLOOKUP(X251,bd_lista!$A$3:$C$590,3,FALSE)</f>
        <v>Ministerio de Desarrollo Productivo y Economía Plural</v>
      </c>
      <c r="Z251" s="299"/>
      <c r="AA251" s="300"/>
    </row>
    <row r="252" spans="1:27" customFormat="1" ht="15" customHeight="1">
      <c r="A252" s="252">
        <v>303</v>
      </c>
      <c r="B252" s="390">
        <f>+A252</f>
        <v>303</v>
      </c>
      <c r="C252" s="247" t="str">
        <f>+VLOOKUP(A252,bd_lista!$A$3:$C$590,3,FALSE)</f>
        <v>Servicio Departamental de Riego - Tarija</v>
      </c>
      <c r="D252" s="392" t="str">
        <f>+C252</f>
        <v>Servicio Departamental de Riego - Tarija</v>
      </c>
      <c r="E252" s="247" t="s">
        <v>1308</v>
      </c>
      <c r="F252" s="243">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3">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3">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3">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3">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3">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3">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3">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3">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3">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3">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3">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3">
        <f t="shared" ca="1" si="13"/>
        <v>0</v>
      </c>
      <c r="S252" s="243"/>
      <c r="T252" s="243">
        <f ca="1">+T253</f>
        <v>0</v>
      </c>
      <c r="U252" s="242">
        <f t="shared" si="14"/>
        <v>1</v>
      </c>
      <c r="V252" s="343" t="str">
        <f>+VLOOKUP(A252,bd_lista!$A$3:$E$590,5,FALSE)</f>
        <v>Instituciones Descentralizadas</v>
      </c>
      <c r="W252" s="394" t="str">
        <f>+V252</f>
        <v>Instituciones Descentralizadas</v>
      </c>
      <c r="X252" s="242">
        <f>+VLOOKUP(A252,[3]Sheet1!$A$13:$D$744,4,FALSE)</f>
        <v>86</v>
      </c>
      <c r="Y252" s="242" t="str">
        <f>+VLOOKUP(X252,bd_lista!$A$3:$C$590,3,FALSE)</f>
        <v>Ministerio de Medio Ambiente y Agua</v>
      </c>
      <c r="Z252" s="301">
        <f>+X252</f>
        <v>86</v>
      </c>
      <c r="AA252" s="329" t="str">
        <f>+Y252</f>
        <v>Ministerio de Medio Ambiente y Agua</v>
      </c>
    </row>
    <row r="253" spans="1:27" customFormat="1" ht="15" customHeight="1">
      <c r="A253" s="32">
        <v>303</v>
      </c>
      <c r="B253" s="391"/>
      <c r="C253" s="343" t="str">
        <f>+VLOOKUP(A253,bd_lista!$A$3:$C$590,3,FALSE)</f>
        <v>Servicio Departamental de Riego - Tarija</v>
      </c>
      <c r="D253" s="393"/>
      <c r="E253" s="343" t="s">
        <v>1309</v>
      </c>
      <c r="F253" s="245">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5">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5">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5">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5">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5">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5">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5">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5">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5">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5">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5">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5">
        <f t="shared" ca="1" si="13"/>
        <v>0</v>
      </c>
      <c r="S253" s="245">
        <f ca="1">+R252+R253</f>
        <v>0</v>
      </c>
      <c r="T253" s="245">
        <f ca="1">+S253</f>
        <v>0</v>
      </c>
      <c r="U253" s="244">
        <f t="shared" si="14"/>
        <v>2</v>
      </c>
      <c r="V253" s="343" t="str">
        <f>+VLOOKUP(A253,bd_lista!$A$3:$E$590,5,FALSE)</f>
        <v>Instituciones Descentralizadas</v>
      </c>
      <c r="W253" s="395"/>
      <c r="X253" s="242">
        <f>+VLOOKUP(A253,[3]Sheet1!$A$13:$D$744,4,FALSE)</f>
        <v>86</v>
      </c>
      <c r="Y253" s="242" t="str">
        <f>+VLOOKUP(X253,bd_lista!$A$3:$C$590,3,FALSE)</f>
        <v>Ministerio de Medio Ambiente y Agua</v>
      </c>
      <c r="Z253" s="299"/>
      <c r="AA253" s="331"/>
    </row>
    <row r="254" spans="1:27" ht="15" hidden="1" customHeight="1">
      <c r="A254" s="32">
        <v>343</v>
      </c>
      <c r="B254" s="390">
        <f>+A254</f>
        <v>343</v>
      </c>
      <c r="C254" s="247" t="str">
        <f>+VLOOKUP(A254,bd_lista!$A$3:$C$590,3,FALSE)</f>
        <v>Escuela de Jueces del Estado</v>
      </c>
      <c r="D254" s="392" t="str">
        <f>+C254</f>
        <v>Escuela de Jueces del Estado</v>
      </c>
      <c r="E254" s="247" t="s">
        <v>1308</v>
      </c>
      <c r="F254" s="243">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3">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3">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3">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3">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3">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3">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3">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3">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3">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3">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3">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3">
        <f t="shared" ca="1" si="13"/>
        <v>0</v>
      </c>
      <c r="S254" s="243"/>
      <c r="T254" s="243">
        <f ca="1">+T255</f>
        <v>691</v>
      </c>
      <c r="U254" s="242">
        <f t="shared" si="14"/>
        <v>1</v>
      </c>
      <c r="V254" s="343" t="str">
        <f>+VLOOKUP(A254,bd_lista!$A$3:$E$590,5,FALSE)</f>
        <v>Instituciones Descentralizadas</v>
      </c>
      <c r="W254" s="394" t="str">
        <f>+V254</f>
        <v>Instituciones Descentralizadas</v>
      </c>
      <c r="X254" s="242">
        <f>+VLOOKUP(A254,[3]Sheet1!$A$13:$D$744,4,FALSE)</f>
        <v>660</v>
      </c>
      <c r="Y254" s="242" t="str">
        <f>+VLOOKUP(X254,bd_lista!$A$3:$C$590,3,FALSE)</f>
        <v>Órgano Judicial</v>
      </c>
      <c r="Z254" s="301">
        <f>+X254</f>
        <v>660</v>
      </c>
      <c r="AA254" s="329" t="str">
        <f>+Y254</f>
        <v>Órgano Judicial</v>
      </c>
    </row>
    <row r="255" spans="1:27" ht="15" hidden="1" customHeight="1">
      <c r="A255" s="32">
        <v>343</v>
      </c>
      <c r="B255" s="391"/>
      <c r="C255" s="343" t="str">
        <f>+VLOOKUP(A255,bd_lista!$A$3:$C$590,3,FALSE)</f>
        <v>Escuela de Jueces del Estado</v>
      </c>
      <c r="D255" s="393"/>
      <c r="E255" s="343" t="s">
        <v>1309</v>
      </c>
      <c r="F255" s="245">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5">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5">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5">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691</v>
      </c>
      <c r="J255" s="245">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5">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5">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5">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5">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5">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5">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5">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5">
        <f t="shared" ca="1" si="13"/>
        <v>691</v>
      </c>
      <c r="S255" s="245">
        <f ca="1">+R254+R255</f>
        <v>691</v>
      </c>
      <c r="T255" s="245">
        <f ca="1">+S255</f>
        <v>691</v>
      </c>
      <c r="U255" s="244">
        <f t="shared" si="14"/>
        <v>2</v>
      </c>
      <c r="V255" s="343" t="str">
        <f>+VLOOKUP(A255,bd_lista!$A$3:$E$590,5,FALSE)</f>
        <v>Instituciones Descentralizadas</v>
      </c>
      <c r="W255" s="395"/>
      <c r="X255" s="242">
        <f>+VLOOKUP(A255,[3]Sheet1!$A$13:$D$744,4,FALSE)</f>
        <v>660</v>
      </c>
      <c r="Y255" s="242" t="str">
        <f>+VLOOKUP(X255,bd_lista!$A$3:$C$590,3,FALSE)</f>
        <v>Órgano Judicial</v>
      </c>
      <c r="Z255" s="299"/>
      <c r="AA255" s="331"/>
    </row>
    <row r="256" spans="1:27" ht="15" customHeight="1">
      <c r="A256" s="252">
        <v>344</v>
      </c>
      <c r="B256" s="390">
        <f>+A256</f>
        <v>344</v>
      </c>
      <c r="C256" s="247" t="str">
        <f>+VLOOKUP(A256,bd_lista!$A$3:$C$590,3,FALSE)</f>
        <v>Instituto Plurinacional de Estudio de Lenguas y Culturas</v>
      </c>
      <c r="D256" s="392" t="str">
        <f>+C256</f>
        <v>Instituto Plurinacional de Estudio de Lenguas y Culturas</v>
      </c>
      <c r="E256" s="247" t="s">
        <v>1308</v>
      </c>
      <c r="F256" s="243">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3">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3">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3">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3">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3">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3">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3">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3">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3">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3">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3">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3">
        <f t="shared" ca="1" si="13"/>
        <v>0</v>
      </c>
      <c r="S256" s="243"/>
      <c r="T256" s="243">
        <f ca="1">+T257</f>
        <v>1222</v>
      </c>
      <c r="U256" s="242">
        <f t="shared" si="14"/>
        <v>1</v>
      </c>
      <c r="V256" s="343" t="str">
        <f>+VLOOKUP(A256,bd_lista!$A$3:$E$590,5,FALSE)</f>
        <v>Instituciones Descentralizadas</v>
      </c>
      <c r="W256" s="394" t="str">
        <f>+V256</f>
        <v>Instituciones Descentralizadas</v>
      </c>
      <c r="X256" s="242">
        <v>78</v>
      </c>
      <c r="Y256" s="242" t="str">
        <f>+VLOOKUP(X256,bd_lista!$A$3:$C$590,3,FALSE)</f>
        <v>Ministerio de Hidrocarburos y Energías</v>
      </c>
      <c r="Z256" s="301">
        <f>+X256</f>
        <v>78</v>
      </c>
      <c r="AA256" s="329" t="str">
        <f>+Y256</f>
        <v>Ministerio de Hidrocarburos y Energías</v>
      </c>
    </row>
    <row r="257" spans="1:27" ht="15" customHeight="1">
      <c r="A257" s="32">
        <v>344</v>
      </c>
      <c r="B257" s="391"/>
      <c r="C257" s="343" t="str">
        <f>+VLOOKUP(A257,bd_lista!$A$3:$C$590,3,FALSE)</f>
        <v>Instituto Plurinacional de Estudio de Lenguas y Culturas</v>
      </c>
      <c r="D257" s="393"/>
      <c r="E257" s="343" t="s">
        <v>1309</v>
      </c>
      <c r="F257" s="245">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210</v>
      </c>
      <c r="G257" s="245">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5">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45">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1012</v>
      </c>
      <c r="J257" s="245">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5">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5">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5">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5">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5">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5">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5">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5">
        <f t="shared" ca="1" si="13"/>
        <v>1222</v>
      </c>
      <c r="S257" s="245">
        <f ca="1">+R256+R257</f>
        <v>1222</v>
      </c>
      <c r="T257" s="245">
        <f ca="1">+S257</f>
        <v>1222</v>
      </c>
      <c r="U257" s="244">
        <f t="shared" si="14"/>
        <v>2</v>
      </c>
      <c r="V257" s="343" t="str">
        <f>+VLOOKUP(A257,bd_lista!$A$3:$E$590,5,FALSE)</f>
        <v>Instituciones Descentralizadas</v>
      </c>
      <c r="W257" s="395"/>
      <c r="X257" s="242">
        <v>78</v>
      </c>
      <c r="Y257" s="242" t="str">
        <f>+VLOOKUP(X257,bd_lista!$A$3:$C$590,3,FALSE)</f>
        <v>Ministerio de Hidrocarburos y Energías</v>
      </c>
      <c r="Z257" s="299"/>
      <c r="AA257" s="331"/>
    </row>
    <row r="258" spans="1:27" ht="15" customHeight="1">
      <c r="A258" s="252">
        <v>313</v>
      </c>
      <c r="B258" s="390">
        <f>+A258</f>
        <v>313</v>
      </c>
      <c r="C258" s="247" t="str">
        <f>+VLOOKUP(A258,bd_lista!$A$3:$C$590,3,FALSE)</f>
        <v>Autoridad de Fiscalización y Control de Pensiones y Seguros - APS</v>
      </c>
      <c r="D258" s="392" t="str">
        <f>+C258</f>
        <v>Autoridad de Fiscalización y Control de Pensiones y Seguros - APS</v>
      </c>
      <c r="E258" s="247" t="s">
        <v>1308</v>
      </c>
      <c r="F258" s="243">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3">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3">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3">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3">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3">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3">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3">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3">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3">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3">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3">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3">
        <f t="shared" ca="1" si="13"/>
        <v>0</v>
      </c>
      <c r="S258" s="243"/>
      <c r="T258" s="243">
        <f ca="1">+T259</f>
        <v>0</v>
      </c>
      <c r="U258" s="242">
        <f t="shared" si="14"/>
        <v>1</v>
      </c>
      <c r="V258" s="343" t="str">
        <f>+VLOOKUP(A258,bd_lista!$A$3:$E$590,5,FALSE)</f>
        <v>Instituciones Descentralizadas</v>
      </c>
      <c r="W258" s="394" t="str">
        <f>+V258</f>
        <v>Instituciones Descentralizadas</v>
      </c>
      <c r="X258" s="242">
        <f>+VLOOKUP(A258,[3]Sheet1!$A$13:$D$744,4,FALSE)</f>
        <v>35</v>
      </c>
      <c r="Y258" s="242" t="str">
        <f>+VLOOKUP(X258,bd_lista!$A$3:$C$590,3,FALSE)</f>
        <v>Ministerio de Economía y Finanzas Públicas</v>
      </c>
      <c r="Z258" s="301">
        <f>+X258</f>
        <v>35</v>
      </c>
      <c r="AA258" s="302" t="str">
        <f>+Y258</f>
        <v>Ministerio de Economía y Finanzas Públicas</v>
      </c>
    </row>
    <row r="259" spans="1:27" ht="15" customHeight="1">
      <c r="A259" s="32">
        <v>313</v>
      </c>
      <c r="B259" s="391"/>
      <c r="C259" s="343" t="str">
        <f>+VLOOKUP(A259,bd_lista!$A$3:$C$590,3,FALSE)</f>
        <v>Autoridad de Fiscalización y Control de Pensiones y Seguros - APS</v>
      </c>
      <c r="D259" s="393"/>
      <c r="E259" s="343" t="s">
        <v>1309</v>
      </c>
      <c r="F259" s="245">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5">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5">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5">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5">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5">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5">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5">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5">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5">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5">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5">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5">
        <f t="shared" ca="1" si="13"/>
        <v>0</v>
      </c>
      <c r="S259" s="245">
        <f ca="1">+R258+R259</f>
        <v>0</v>
      </c>
      <c r="T259" s="245">
        <f ca="1">+S259</f>
        <v>0</v>
      </c>
      <c r="U259" s="244">
        <f t="shared" si="14"/>
        <v>2</v>
      </c>
      <c r="V259" s="343" t="str">
        <f>+VLOOKUP(A259,bd_lista!$A$3:$E$590,5,FALSE)</f>
        <v>Instituciones Descentralizadas</v>
      </c>
      <c r="W259" s="395"/>
      <c r="X259" s="242">
        <f>+VLOOKUP(A259,[3]Sheet1!$A$13:$D$744,4,FALSE)</f>
        <v>35</v>
      </c>
      <c r="Y259" s="242" t="str">
        <f>+VLOOKUP(X259,bd_lista!$A$3:$C$590,3,FALSE)</f>
        <v>Ministerio de Economía y Finanzas Públicas</v>
      </c>
      <c r="Z259" s="299"/>
      <c r="AA259" s="300"/>
    </row>
    <row r="260" spans="1:27" ht="15" customHeight="1">
      <c r="A260" s="252">
        <v>347</v>
      </c>
      <c r="B260" s="390">
        <f>+A260</f>
        <v>347</v>
      </c>
      <c r="C260" s="247" t="str">
        <f>+VLOOKUP(A260,bd_lista!$A$3:$C$590,3,FALSE)</f>
        <v>Autoridad de Fiscalización y Control de Cooperativas</v>
      </c>
      <c r="D260" s="392" t="str">
        <f>+C260</f>
        <v>Autoridad de Fiscalización y Control de Cooperativas</v>
      </c>
      <c r="E260" s="247" t="s">
        <v>1308</v>
      </c>
      <c r="F260" s="243">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3">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3">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3">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3">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3">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3">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3">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3">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3">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3">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3">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3">
        <f t="shared" ca="1" si="13"/>
        <v>0</v>
      </c>
      <c r="S260" s="243"/>
      <c r="T260" s="243">
        <f ca="1">+T261</f>
        <v>176033.72</v>
      </c>
      <c r="U260" s="242">
        <f t="shared" si="14"/>
        <v>1</v>
      </c>
      <c r="V260" s="343" t="str">
        <f>+VLOOKUP(A260,bd_lista!$A$3:$E$590,5,FALSE)</f>
        <v>Instituciones Descentralizadas</v>
      </c>
      <c r="W260" s="394" t="str">
        <f>+V260</f>
        <v>Instituciones Descentralizadas</v>
      </c>
      <c r="X260" s="242">
        <f>+VLOOKUP(A260,[3]Sheet1!$A$13:$D$744,4,FALSE)</f>
        <v>70</v>
      </c>
      <c r="Y260" s="242" t="str">
        <f>+VLOOKUP(X260,bd_lista!$A$3:$C$590,3,FALSE)</f>
        <v>Ministerio de Trabajo, Empleo y Previsión Social</v>
      </c>
      <c r="Z260" s="301">
        <f>+X260</f>
        <v>70</v>
      </c>
      <c r="AA260" s="302" t="str">
        <f>+Y260</f>
        <v>Ministerio de Trabajo, Empleo y Previsión Social</v>
      </c>
    </row>
    <row r="261" spans="1:27" ht="15" customHeight="1">
      <c r="A261" s="32">
        <v>347</v>
      </c>
      <c r="B261" s="391"/>
      <c r="C261" s="343" t="str">
        <f>+VLOOKUP(A261,bd_lista!$A$3:$C$590,3,FALSE)</f>
        <v>Autoridad de Fiscalización y Control de Cooperativas</v>
      </c>
      <c r="D261" s="393"/>
      <c r="E261" s="343" t="s">
        <v>1309</v>
      </c>
      <c r="F261" s="245">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5">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5">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5">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176033.72</v>
      </c>
      <c r="J261" s="245">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5">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5">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5">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5">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5">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5">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5">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5">
        <f t="shared" ca="1" si="13"/>
        <v>176033.72</v>
      </c>
      <c r="S261" s="245">
        <f ca="1">+R260+R261</f>
        <v>176033.72</v>
      </c>
      <c r="T261" s="245">
        <f ca="1">+S261</f>
        <v>176033.72</v>
      </c>
      <c r="U261" s="244">
        <f t="shared" si="14"/>
        <v>2</v>
      </c>
      <c r="V261" s="343" t="str">
        <f>+VLOOKUP(A261,bd_lista!$A$3:$E$590,5,FALSE)</f>
        <v>Instituciones Descentralizadas</v>
      </c>
      <c r="W261" s="395"/>
      <c r="X261" s="242">
        <f>+VLOOKUP(A261,[3]Sheet1!$A$13:$D$744,4,FALSE)</f>
        <v>70</v>
      </c>
      <c r="Y261" s="242" t="str">
        <f>+VLOOKUP(X261,bd_lista!$A$3:$C$590,3,FALSE)</f>
        <v>Ministerio de Trabajo, Empleo y Previsión Social</v>
      </c>
      <c r="Z261" s="299"/>
      <c r="AA261" s="300"/>
    </row>
    <row r="262" spans="1:27" ht="15" hidden="1" customHeight="1">
      <c r="A262" s="252">
        <v>314</v>
      </c>
      <c r="B262" s="390">
        <f>+A262</f>
        <v>314</v>
      </c>
      <c r="C262" s="247" t="str">
        <f>+VLOOKUP(A262,bd_lista!$A$3:$C$590,3,FALSE)</f>
        <v>Autoridad de Fiscalización de Electricidad y Tecnología Nuclear</v>
      </c>
      <c r="D262" s="392" t="str">
        <f>+C262</f>
        <v>Autoridad de Fiscalización de Electricidad y Tecnología Nuclear</v>
      </c>
      <c r="E262" s="247" t="s">
        <v>1308</v>
      </c>
      <c r="F262" s="243">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3">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3">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3">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3">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3">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3">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3">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3">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3">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3">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3">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3">
        <f t="shared" ca="1" si="13"/>
        <v>0</v>
      </c>
      <c r="S262" s="243"/>
      <c r="T262" s="243">
        <f ca="1">+T263</f>
        <v>0</v>
      </c>
      <c r="U262" s="242">
        <f t="shared" si="14"/>
        <v>1</v>
      </c>
      <c r="V262" s="343" t="str">
        <f>+VLOOKUP(A262,bd_lista!$A$3:$E$590,5,FALSE)</f>
        <v>Instituciones Descentralizadas</v>
      </c>
      <c r="W262" s="394" t="str">
        <f>+V262</f>
        <v>Instituciones Descentralizadas</v>
      </c>
      <c r="X262" s="242">
        <v>78</v>
      </c>
      <c r="Y262" s="242" t="str">
        <f>+VLOOKUP(X262,bd_lista!$A$3:$C$590,3,FALSE)</f>
        <v>Ministerio de Hidrocarburos y Energías</v>
      </c>
      <c r="Z262" s="301">
        <f>+X262</f>
        <v>78</v>
      </c>
      <c r="AA262" s="302" t="str">
        <f>+Y262</f>
        <v>Ministerio de Hidrocarburos y Energías</v>
      </c>
    </row>
    <row r="263" spans="1:27" ht="15" hidden="1" customHeight="1">
      <c r="A263" s="32">
        <v>314</v>
      </c>
      <c r="B263" s="391"/>
      <c r="C263" s="343" t="str">
        <f>+VLOOKUP(A263,bd_lista!$A$3:$C$590,3,FALSE)</f>
        <v>Autoridad de Fiscalización de Electricidad y Tecnología Nuclear</v>
      </c>
      <c r="D263" s="393"/>
      <c r="E263" s="343" t="s">
        <v>1309</v>
      </c>
      <c r="F263" s="245">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5">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5">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5">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5">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5">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5">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5">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5">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5">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5">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5">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5">
        <f t="shared" ca="1" si="13"/>
        <v>0</v>
      </c>
      <c r="S263" s="245">
        <f ca="1">+R262+R263</f>
        <v>0</v>
      </c>
      <c r="T263" s="245">
        <f ca="1">+S263</f>
        <v>0</v>
      </c>
      <c r="U263" s="244">
        <f t="shared" si="14"/>
        <v>2</v>
      </c>
      <c r="V263" s="343" t="str">
        <f>+VLOOKUP(A263,bd_lista!$A$3:$E$590,5,FALSE)</f>
        <v>Instituciones Descentralizadas</v>
      </c>
      <c r="W263" s="395"/>
      <c r="X263" s="242">
        <v>78</v>
      </c>
      <c r="Y263" s="242" t="str">
        <f>+VLOOKUP(X263,bd_lista!$A$3:$C$590,3,FALSE)</f>
        <v>Ministerio de Hidrocarburos y Energías</v>
      </c>
      <c r="Z263" s="299"/>
      <c r="AA263" s="300"/>
    </row>
    <row r="264" spans="1:27" customFormat="1" ht="15" customHeight="1">
      <c r="A264" s="252">
        <v>348</v>
      </c>
      <c r="B264" s="390">
        <f>+A264</f>
        <v>348</v>
      </c>
      <c r="C264" s="247" t="str">
        <f>+VLOOKUP(A264,bd_lista!$A$3:$C$590,3,FALSE)</f>
        <v>Autoridad Plurinacional de la Madre Tierra</v>
      </c>
      <c r="D264" s="392" t="str">
        <f>+C264</f>
        <v>Autoridad Plurinacional de la Madre Tierra</v>
      </c>
      <c r="E264" s="247" t="s">
        <v>1308</v>
      </c>
      <c r="F264" s="243">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3">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3">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3">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3">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3">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3">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3">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3">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3">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3">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3">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3">
        <f t="shared" ca="1" si="13"/>
        <v>0</v>
      </c>
      <c r="S264" s="243"/>
      <c r="T264" s="243">
        <f ca="1">+T265</f>
        <v>968.81</v>
      </c>
      <c r="U264" s="242">
        <f t="shared" si="14"/>
        <v>1</v>
      </c>
      <c r="V264" s="343" t="str">
        <f>+VLOOKUP(A264,bd_lista!$A$3:$E$590,5,FALSE)</f>
        <v>Instituciones Descentralizadas</v>
      </c>
      <c r="W264" s="394" t="str">
        <f>+V264</f>
        <v>Instituciones Descentralizadas</v>
      </c>
      <c r="X264" s="242">
        <f>+VLOOKUP(A264,[3]Sheet1!$A$13:$D$744,4,FALSE)</f>
        <v>86</v>
      </c>
      <c r="Y264" s="242" t="str">
        <f>+VLOOKUP(X264,bd_lista!$A$3:$C$590,3,FALSE)</f>
        <v>Ministerio de Medio Ambiente y Agua</v>
      </c>
      <c r="Z264" s="301">
        <f>+X264</f>
        <v>86</v>
      </c>
      <c r="AA264" s="329" t="str">
        <f>+Y264</f>
        <v>Ministerio de Medio Ambiente y Agua</v>
      </c>
    </row>
    <row r="265" spans="1:27" customFormat="1" ht="15" customHeight="1">
      <c r="A265" s="32">
        <v>348</v>
      </c>
      <c r="B265" s="391"/>
      <c r="C265" s="343" t="str">
        <f>+VLOOKUP(A265,bd_lista!$A$3:$C$590,3,FALSE)</f>
        <v>Autoridad Plurinacional de la Madre Tierra</v>
      </c>
      <c r="D265" s="393"/>
      <c r="E265" s="343" t="s">
        <v>1309</v>
      </c>
      <c r="F265" s="245">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5">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45">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968.81</v>
      </c>
      <c r="I265" s="245">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5">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5">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5">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5">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5">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5">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5">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5">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5">
        <f t="shared" ca="1" si="13"/>
        <v>968.81</v>
      </c>
      <c r="S265" s="245">
        <f ca="1">+R264+R265</f>
        <v>968.81</v>
      </c>
      <c r="T265" s="245">
        <f ca="1">+S265</f>
        <v>968.81</v>
      </c>
      <c r="U265" s="244">
        <f t="shared" si="14"/>
        <v>2</v>
      </c>
      <c r="V265" s="343" t="str">
        <f>+VLOOKUP(A265,bd_lista!$A$3:$E$590,5,FALSE)</f>
        <v>Instituciones Descentralizadas</v>
      </c>
      <c r="W265" s="395"/>
      <c r="X265" s="242">
        <f>+VLOOKUP(A265,[3]Sheet1!$A$13:$D$744,4,FALSE)</f>
        <v>86</v>
      </c>
      <c r="Y265" s="242" t="str">
        <f>+VLOOKUP(X265,bd_lista!$A$3:$C$590,3,FALSE)</f>
        <v>Ministerio de Medio Ambiente y Agua</v>
      </c>
      <c r="Z265" s="299"/>
      <c r="AA265" s="331"/>
    </row>
    <row r="266" spans="1:27" ht="15" customHeight="1">
      <c r="A266" s="32">
        <v>345</v>
      </c>
      <c r="B266" s="390">
        <f>+A266</f>
        <v>345</v>
      </c>
      <c r="C266" s="247" t="str">
        <f>+VLOOKUP(A266,bd_lista!$A$3:$C$590,3,FALSE)</f>
        <v>Mutual de Servicios al Policía</v>
      </c>
      <c r="D266" s="392" t="str">
        <f>+C266</f>
        <v>Mutual de Servicios al Policía</v>
      </c>
      <c r="E266" s="247" t="s">
        <v>1308</v>
      </c>
      <c r="F266" s="243">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3">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3">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3">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3">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3">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3">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3">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3">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3">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3">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3">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3">
        <f t="shared" ca="1" si="13"/>
        <v>0</v>
      </c>
      <c r="S266" s="243"/>
      <c r="T266" s="243">
        <f ca="1">+T267</f>
        <v>0</v>
      </c>
      <c r="U266" s="242">
        <f t="shared" si="14"/>
        <v>1</v>
      </c>
      <c r="V266" s="343" t="str">
        <f>+VLOOKUP(A266,bd_lista!$A$3:$E$590,5,FALSE)</f>
        <v>Instituciones Descentralizadas</v>
      </c>
      <c r="W266" s="394" t="str">
        <f>+V266</f>
        <v>Instituciones Descentralizadas</v>
      </c>
      <c r="X266" s="242">
        <f>+VLOOKUP(A266,[3]Sheet1!$A$13:$D$744,4,FALSE)</f>
        <v>15</v>
      </c>
      <c r="Y266" s="242" t="str">
        <f>+VLOOKUP(X266,bd_lista!$A$3:$C$590,3,FALSE)</f>
        <v>Ministerio de Gobierno</v>
      </c>
      <c r="Z266" s="301">
        <f>+X266</f>
        <v>15</v>
      </c>
      <c r="AA266" s="329" t="str">
        <f>+Y266</f>
        <v>Ministerio de Gobierno</v>
      </c>
    </row>
    <row r="267" spans="1:27" ht="15" customHeight="1">
      <c r="A267" s="32">
        <v>345</v>
      </c>
      <c r="B267" s="391"/>
      <c r="C267" s="343" t="str">
        <f>+VLOOKUP(A267,bd_lista!$A$3:$C$590,3,FALSE)</f>
        <v>Mutual de Servicios al Policía</v>
      </c>
      <c r="D267" s="393"/>
      <c r="E267" s="343" t="s">
        <v>1309</v>
      </c>
      <c r="F267" s="245">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5">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5">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5">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5">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5">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5">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5">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5">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5">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5">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5">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5">
        <f t="shared" ca="1" si="13"/>
        <v>0</v>
      </c>
      <c r="S267" s="245">
        <f ca="1">+R266+R267</f>
        <v>0</v>
      </c>
      <c r="T267" s="245">
        <f ca="1">+S267</f>
        <v>0</v>
      </c>
      <c r="U267" s="244">
        <f t="shared" si="14"/>
        <v>2</v>
      </c>
      <c r="V267" s="343" t="str">
        <f>+VLOOKUP(A267,bd_lista!$A$3:$E$590,5,FALSE)</f>
        <v>Instituciones Descentralizadas</v>
      </c>
      <c r="W267" s="395"/>
      <c r="X267" s="242">
        <f>+VLOOKUP(A267,[3]Sheet1!$A$13:$D$744,4,FALSE)</f>
        <v>15</v>
      </c>
      <c r="Y267" s="242" t="str">
        <f>+VLOOKUP(X267,bd_lista!$A$3:$C$590,3,FALSE)</f>
        <v>Ministerio de Gobierno</v>
      </c>
      <c r="Z267" s="299"/>
      <c r="AA267" s="331"/>
    </row>
    <row r="268" spans="1:27" customFormat="1" ht="15" hidden="1" customHeight="1">
      <c r="A268" s="252">
        <v>379</v>
      </c>
      <c r="B268" s="390">
        <f>+A268</f>
        <v>379</v>
      </c>
      <c r="C268" s="247" t="str">
        <f>+VLOOKUP(A268,bd_lista!$A$3:$C$590,3,FALSE)</f>
        <v xml:space="preserve">Escuela Boliviana Intercultural de Danza </v>
      </c>
      <c r="D268" s="392" t="str">
        <f>+C268</f>
        <v xml:space="preserve">Escuela Boliviana Intercultural de Danza </v>
      </c>
      <c r="E268" s="247" t="s">
        <v>1308</v>
      </c>
      <c r="F268" s="243">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3">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3">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3">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3">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3">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3">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3">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3">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3">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3">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3">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3">
        <f t="shared" ca="1" si="13"/>
        <v>0</v>
      </c>
      <c r="S268" s="266"/>
      <c r="T268" s="243">
        <f ca="1">+T269</f>
        <v>0</v>
      </c>
      <c r="U268" s="242">
        <f t="shared" si="14"/>
        <v>1</v>
      </c>
      <c r="V268" s="343" t="str">
        <f>+VLOOKUP(A268,bd_lista!$A$3:$E$590,5,FALSE)</f>
        <v>Instituciones Descentralizadas</v>
      </c>
      <c r="W268" s="394" t="str">
        <f>+V268</f>
        <v>Instituciones Descentralizadas</v>
      </c>
      <c r="X268" s="242">
        <f>+VLOOKUP(A268,[3]Sheet1!$A$13:$D$744,4,FALSE)</f>
        <v>16</v>
      </c>
      <c r="Y268" s="242" t="str">
        <f>+VLOOKUP(X268,bd_lista!$A$3:$C$590,3,FALSE)</f>
        <v>Ministerio de Educación</v>
      </c>
      <c r="Z268" s="301">
        <f>+X268</f>
        <v>16</v>
      </c>
      <c r="AA268" s="302" t="str">
        <f>+Y268</f>
        <v>Ministerio de Educación</v>
      </c>
    </row>
    <row r="269" spans="1:27" customFormat="1" ht="15" hidden="1" customHeight="1">
      <c r="A269" s="32">
        <v>379</v>
      </c>
      <c r="B269" s="391"/>
      <c r="C269" s="343" t="str">
        <f>+VLOOKUP(A269,bd_lista!$A$3:$C$590,3,FALSE)</f>
        <v xml:space="preserve">Escuela Boliviana Intercultural de Danza </v>
      </c>
      <c r="D269" s="393"/>
      <c r="E269" s="343" t="s">
        <v>1309</v>
      </c>
      <c r="F269" s="245">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5">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5">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5">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5">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5">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5">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5">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5">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5">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5">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5">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5">
        <f t="shared" ca="1" si="13"/>
        <v>0</v>
      </c>
      <c r="S269" s="265">
        <f ca="1">+R268+R269</f>
        <v>0</v>
      </c>
      <c r="T269" s="245">
        <f ca="1">+S269</f>
        <v>0</v>
      </c>
      <c r="U269" s="244">
        <f t="shared" si="14"/>
        <v>2</v>
      </c>
      <c r="V269" s="343" t="str">
        <f>+VLOOKUP(A269,bd_lista!$A$3:$E$590,5,FALSE)</f>
        <v>Instituciones Descentralizadas</v>
      </c>
      <c r="W269" s="395"/>
      <c r="X269" s="242">
        <f>+VLOOKUP(A269,[3]Sheet1!$A$13:$D$744,4,FALSE)</f>
        <v>16</v>
      </c>
      <c r="Y269" s="242" t="str">
        <f>+VLOOKUP(X269,bd_lista!$A$3:$C$590,3,FALSE)</f>
        <v>Ministerio de Educación</v>
      </c>
      <c r="Z269" s="299"/>
      <c r="AA269" s="300"/>
    </row>
    <row r="270" spans="1:27" customFormat="1" ht="15" hidden="1" customHeight="1">
      <c r="A270" s="32">
        <v>324</v>
      </c>
      <c r="B270" s="390">
        <f>+A270</f>
        <v>324</v>
      </c>
      <c r="C270" s="247" t="str">
        <f>+VLOOKUP(A270,bd_lista!$A$3:$C$590,3,FALSE)</f>
        <v>Escuela Boliviana Intercultural de Música</v>
      </c>
      <c r="D270" s="392" t="str">
        <f>+C270</f>
        <v>Escuela Boliviana Intercultural de Música</v>
      </c>
      <c r="E270" s="247" t="s">
        <v>1308</v>
      </c>
      <c r="F270" s="243">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3">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3">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3">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3">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3">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3">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3">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3">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3">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3">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3">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3">
        <f t="shared" ca="1" si="13"/>
        <v>0</v>
      </c>
      <c r="S270" s="243"/>
      <c r="T270" s="243">
        <f ca="1">+T271</f>
        <v>592.20000000000005</v>
      </c>
      <c r="U270" s="242">
        <f t="shared" si="14"/>
        <v>1</v>
      </c>
      <c r="V270" s="343" t="str">
        <f>+VLOOKUP(A270,bd_lista!$A$3:$E$590,5,FALSE)</f>
        <v>Instituciones Descentralizadas</v>
      </c>
      <c r="W270" s="394" t="str">
        <f>+V270</f>
        <v>Instituciones Descentralizadas</v>
      </c>
      <c r="X270" s="242">
        <f>+VLOOKUP(A270,[3]Sheet1!$A$13:$D$744,4,FALSE)</f>
        <v>16</v>
      </c>
      <c r="Y270" s="242" t="str">
        <f>+VLOOKUP(X270,bd_lista!$A$3:$C$590,3,FALSE)</f>
        <v>Ministerio de Educación</v>
      </c>
      <c r="Z270" s="301">
        <f>+X270</f>
        <v>16</v>
      </c>
      <c r="AA270" s="302" t="str">
        <f>+Y270</f>
        <v>Ministerio de Educación</v>
      </c>
    </row>
    <row r="271" spans="1:27" customFormat="1" ht="15" hidden="1" customHeight="1">
      <c r="A271" s="32">
        <v>324</v>
      </c>
      <c r="B271" s="391"/>
      <c r="C271" s="343" t="str">
        <f>+VLOOKUP(A271,bd_lista!$A$3:$C$590,3,FALSE)</f>
        <v>Escuela Boliviana Intercultural de Música</v>
      </c>
      <c r="D271" s="393"/>
      <c r="E271" s="343" t="s">
        <v>1309</v>
      </c>
      <c r="F271" s="245">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5">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45">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45">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592.20000000000005</v>
      </c>
      <c r="J271" s="245">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5">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5">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5">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5">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5">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5">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5">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5">
        <f t="shared" ca="1" si="13"/>
        <v>592.20000000000005</v>
      </c>
      <c r="S271" s="245">
        <f ca="1">+R270+R271</f>
        <v>592.20000000000005</v>
      </c>
      <c r="T271" s="243">
        <f ca="1">+S271</f>
        <v>592.20000000000005</v>
      </c>
      <c r="U271" s="242">
        <f t="shared" si="14"/>
        <v>2</v>
      </c>
      <c r="V271" s="343" t="str">
        <f>+VLOOKUP(A271,bd_lista!$A$3:$E$590,5,FALSE)</f>
        <v>Instituciones Descentralizadas</v>
      </c>
      <c r="W271" s="395"/>
      <c r="X271" s="242">
        <f>+VLOOKUP(A271,[3]Sheet1!$A$13:$D$744,4,FALSE)</f>
        <v>16</v>
      </c>
      <c r="Y271" s="242" t="str">
        <f>+VLOOKUP(X271,bd_lista!$A$3:$C$590,3,FALSE)</f>
        <v>Ministerio de Educación</v>
      </c>
      <c r="Z271" s="299"/>
      <c r="AA271" s="300"/>
    </row>
    <row r="272" spans="1:27" customFormat="1" ht="15" customHeight="1">
      <c r="A272" s="32">
        <v>270</v>
      </c>
      <c r="B272" s="390">
        <f>+A272</f>
        <v>270</v>
      </c>
      <c r="C272" s="247" t="str">
        <f>+VLOOKUP(A272,bd_lista!$A$3:$C$590,3,FALSE)</f>
        <v>Direc. Dptal. de Educación Tarija</v>
      </c>
      <c r="D272" s="392" t="str">
        <f>+C272</f>
        <v>Direc. Dptal. de Educación Tarija</v>
      </c>
      <c r="E272" s="247" t="s">
        <v>1308</v>
      </c>
      <c r="F272" s="243">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3">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3">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3">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3">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3">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3">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3">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3">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3">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3">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3">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3">
        <f t="shared" ca="1" si="13"/>
        <v>0</v>
      </c>
      <c r="S272" s="243"/>
      <c r="T272" s="243">
        <f ca="1">+T273</f>
        <v>176257.82</v>
      </c>
      <c r="U272" s="242">
        <f t="shared" si="14"/>
        <v>1</v>
      </c>
      <c r="V272" s="343" t="str">
        <f>+VLOOKUP(A272,bd_lista!$A$3:$E$590,5,FALSE)</f>
        <v>Instituciones Descentralizadas</v>
      </c>
      <c r="W272" s="394" t="str">
        <f>+V272</f>
        <v>Instituciones Descentralizadas</v>
      </c>
      <c r="X272" s="242">
        <f>+VLOOKUP(A272,[3]Sheet1!$A$13:$D$744,4,FALSE)</f>
        <v>16</v>
      </c>
      <c r="Y272" s="242" t="str">
        <f>+VLOOKUP(X272,bd_lista!$A$3:$C$590,3,FALSE)</f>
        <v>Ministerio de Educación</v>
      </c>
      <c r="Z272" s="301">
        <f>+X272</f>
        <v>16</v>
      </c>
      <c r="AA272" s="329" t="str">
        <f>+Y272</f>
        <v>Ministerio de Educación</v>
      </c>
    </row>
    <row r="273" spans="1:27" customFormat="1" ht="15" customHeight="1">
      <c r="A273" s="32">
        <v>270</v>
      </c>
      <c r="B273" s="391"/>
      <c r="C273" s="343" t="str">
        <f>+VLOOKUP(A273,bd_lista!$A$3:$C$590,3,FALSE)</f>
        <v>Direc. Dptal. de Educación Tarija</v>
      </c>
      <c r="D273" s="393"/>
      <c r="E273" s="343" t="s">
        <v>1309</v>
      </c>
      <c r="F273" s="245">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5">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5">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176257.82</v>
      </c>
      <c r="I273" s="245">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5">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5">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5">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5">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5">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5">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5">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5">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5">
        <f t="shared" ca="1" si="13"/>
        <v>176257.82</v>
      </c>
      <c r="S273" s="245">
        <f ca="1">+R272+R273</f>
        <v>176257.82</v>
      </c>
      <c r="T273" s="243">
        <f ca="1">+S273</f>
        <v>176257.82</v>
      </c>
      <c r="U273" s="242">
        <f t="shared" si="14"/>
        <v>2</v>
      </c>
      <c r="V273" s="343" t="str">
        <f>+VLOOKUP(A273,bd_lista!$A$3:$E$590,5,FALSE)</f>
        <v>Instituciones Descentralizadas</v>
      </c>
      <c r="W273" s="395"/>
      <c r="X273" s="242">
        <f>+VLOOKUP(A273,[3]Sheet1!$A$13:$D$744,4,FALSE)</f>
        <v>16</v>
      </c>
      <c r="Y273" s="242" t="str">
        <f>+VLOOKUP(X273,bd_lista!$A$3:$C$590,3,FALSE)</f>
        <v>Ministerio de Educación</v>
      </c>
      <c r="Z273" s="299"/>
      <c r="AA273" s="331"/>
    </row>
    <row r="274" spans="1:27" ht="15" customHeight="1">
      <c r="A274" s="32">
        <v>340</v>
      </c>
      <c r="B274" s="390">
        <f>+A274</f>
        <v>340</v>
      </c>
      <c r="C274" s="247" t="str">
        <f>+VLOOKUP(A274,bd_lista!$A$3:$C$590,3,FALSE)</f>
        <v>Servicio General de Identificación Personal</v>
      </c>
      <c r="D274" s="392" t="str">
        <f>+C274</f>
        <v>Servicio General de Identificación Personal</v>
      </c>
      <c r="E274" s="247" t="s">
        <v>1308</v>
      </c>
      <c r="F274" s="243">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3">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3">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3">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400</v>
      </c>
      <c r="J274" s="243">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3">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3">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3">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3">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3">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3">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3">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3">
        <f t="shared" ca="1" si="13"/>
        <v>400</v>
      </c>
      <c r="S274" s="243"/>
      <c r="T274" s="243">
        <f ca="1">+T275</f>
        <v>372000.97000000003</v>
      </c>
      <c r="U274" s="242">
        <f t="shared" si="14"/>
        <v>1</v>
      </c>
      <c r="V274" s="343" t="str">
        <f>+VLOOKUP(A274,bd_lista!$A$3:$E$590,5,FALSE)</f>
        <v>Instituciones Descentralizadas</v>
      </c>
      <c r="W274" s="394" t="str">
        <f>+V274</f>
        <v>Instituciones Descentralizadas</v>
      </c>
      <c r="X274" s="242">
        <f>+VLOOKUP(A274,[3]Sheet1!$A$13:$D$744,4,FALSE)</f>
        <v>15</v>
      </c>
      <c r="Y274" s="242" t="str">
        <f>+VLOOKUP(X274,bd_lista!$A$3:$C$590,3,FALSE)</f>
        <v>Ministerio de Gobierno</v>
      </c>
      <c r="Z274" s="301">
        <f>+X274</f>
        <v>15</v>
      </c>
      <c r="AA274" s="329" t="str">
        <f>+Y274</f>
        <v>Ministerio de Gobierno</v>
      </c>
    </row>
    <row r="275" spans="1:27" ht="15" customHeight="1">
      <c r="A275" s="32">
        <v>340</v>
      </c>
      <c r="B275" s="391"/>
      <c r="C275" s="343" t="str">
        <f>+VLOOKUP(A275,bd_lista!$A$3:$C$590,3,FALSE)</f>
        <v>Servicio General de Identificación Personal</v>
      </c>
      <c r="D275" s="393"/>
      <c r="E275" s="343" t="s">
        <v>1309</v>
      </c>
      <c r="F275" s="245">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5">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5">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5">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371600.97000000003</v>
      </c>
      <c r="J275" s="245">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5">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5">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5">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5">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5">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5">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5">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5">
        <f t="shared" ca="1" si="13"/>
        <v>371600.97000000003</v>
      </c>
      <c r="S275" s="245">
        <f ca="1">+R274+R275</f>
        <v>372000.97000000003</v>
      </c>
      <c r="T275" s="245">
        <f ca="1">+S275</f>
        <v>372000.97000000003</v>
      </c>
      <c r="U275" s="244">
        <f t="shared" si="14"/>
        <v>2</v>
      </c>
      <c r="V275" s="343" t="str">
        <f>+VLOOKUP(A275,bd_lista!$A$3:$E$590,5,FALSE)</f>
        <v>Instituciones Descentralizadas</v>
      </c>
      <c r="W275" s="395"/>
      <c r="X275" s="242">
        <f>+VLOOKUP(A275,[3]Sheet1!$A$13:$D$744,4,FALSE)</f>
        <v>15</v>
      </c>
      <c r="Y275" s="242" t="str">
        <f>+VLOOKUP(X275,bd_lista!$A$3:$C$590,3,FALSE)</f>
        <v>Ministerio de Gobierno</v>
      </c>
      <c r="Z275" s="299"/>
      <c r="AA275" s="331"/>
    </row>
    <row r="276" spans="1:27" customFormat="1" ht="15" customHeight="1">
      <c r="A276" s="252">
        <v>342</v>
      </c>
      <c r="B276" s="390">
        <f>+A276</f>
        <v>342</v>
      </c>
      <c r="C276" s="247" t="str">
        <f>+VLOOKUP(A276,bd_lista!$A$3:$C$590,3,FALSE)</f>
        <v>Agencia Estatal de Vivienda</v>
      </c>
      <c r="D276" s="392" t="str">
        <f>+C276</f>
        <v>Agencia Estatal de Vivienda</v>
      </c>
      <c r="E276" s="247" t="s">
        <v>1308</v>
      </c>
      <c r="F276" s="243">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3">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3">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3">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3">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3">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3">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3">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3">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3">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3">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3">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3">
        <f t="shared" ca="1" si="13"/>
        <v>0</v>
      </c>
      <c r="S276" s="243"/>
      <c r="T276" s="243">
        <f ca="1">+T277</f>
        <v>6650355.6799999997</v>
      </c>
      <c r="U276" s="242">
        <f t="shared" si="14"/>
        <v>1</v>
      </c>
      <c r="V276" s="343" t="str">
        <f>+VLOOKUP(A276,bd_lista!$A$3:$E$590,5,FALSE)</f>
        <v>Instituciones Descentralizadas</v>
      </c>
      <c r="W276" s="394" t="str">
        <f>+V276</f>
        <v>Instituciones Descentralizadas</v>
      </c>
      <c r="X276" s="242">
        <f>+VLOOKUP(A276,[3]Sheet1!$A$13:$D$744,4,FALSE)</f>
        <v>81</v>
      </c>
      <c r="Y276" s="242" t="str">
        <f>+VLOOKUP(X276,bd_lista!$A$3:$C$590,3,FALSE)</f>
        <v>Ministerio de Obras Públicas, Servicios y Vivienda</v>
      </c>
      <c r="Z276" s="301">
        <f>+X276</f>
        <v>81</v>
      </c>
      <c r="AA276" s="302" t="str">
        <f>+Y276</f>
        <v>Ministerio de Obras Públicas, Servicios y Vivienda</v>
      </c>
    </row>
    <row r="277" spans="1:27" customFormat="1" ht="15" customHeight="1">
      <c r="A277" s="32">
        <v>342</v>
      </c>
      <c r="B277" s="391"/>
      <c r="C277" s="343" t="str">
        <f>+VLOOKUP(A277,bd_lista!$A$3:$C$590,3,FALSE)</f>
        <v>Agencia Estatal de Vivienda</v>
      </c>
      <c r="D277" s="393"/>
      <c r="E277" s="343" t="s">
        <v>1309</v>
      </c>
      <c r="F277" s="245">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45">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45">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45">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6650355.6799999997</v>
      </c>
      <c r="J277" s="245">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5">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5">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5">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5">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5">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5">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5">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5">
        <f t="shared" ca="1" si="13"/>
        <v>6650355.6799999997</v>
      </c>
      <c r="S277" s="245">
        <f ca="1">+R276+R277</f>
        <v>6650355.6799999997</v>
      </c>
      <c r="T277" s="243">
        <f ca="1">+S277</f>
        <v>6650355.6799999997</v>
      </c>
      <c r="U277" s="242">
        <f t="shared" si="14"/>
        <v>2</v>
      </c>
      <c r="V277" s="343" t="str">
        <f>+VLOOKUP(A277,bd_lista!$A$3:$E$590,5,FALSE)</f>
        <v>Instituciones Descentralizadas</v>
      </c>
      <c r="W277" s="395"/>
      <c r="X277" s="242">
        <f>+VLOOKUP(A277,[3]Sheet1!$A$13:$D$744,4,FALSE)</f>
        <v>81</v>
      </c>
      <c r="Y277" s="242" t="str">
        <f>+VLOOKUP(X277,bd_lista!$A$3:$C$590,3,FALSE)</f>
        <v>Ministerio de Obras Públicas, Servicios y Vivienda</v>
      </c>
      <c r="Z277" s="299"/>
      <c r="AA277" s="300"/>
    </row>
    <row r="278" spans="1:27" customFormat="1" ht="15" customHeight="1">
      <c r="A278" s="32">
        <v>374</v>
      </c>
      <c r="B278" s="390">
        <f>+A278</f>
        <v>374</v>
      </c>
      <c r="C278" s="247" t="str">
        <f>+VLOOKUP(A278,bd_lista!$A$3:$C$590,3,FALSE)</f>
        <v>Agencia de Gobierno Electrónico y Tecnologías de Información y Comunicación</v>
      </c>
      <c r="D278" s="392" t="str">
        <f>+C278</f>
        <v>Agencia de Gobierno Electrónico y Tecnologías de Información y Comunicación</v>
      </c>
      <c r="E278" s="247" t="s">
        <v>1308</v>
      </c>
      <c r="F278" s="243">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3">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3">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3">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3">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3">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3">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3">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3">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3">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3">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3">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3">
        <f t="shared" ca="1" si="13"/>
        <v>0</v>
      </c>
      <c r="S278" s="242"/>
      <c r="T278" s="243">
        <f ca="1">+T279</f>
        <v>42098.18</v>
      </c>
      <c r="U278" s="242">
        <f t="shared" si="14"/>
        <v>1</v>
      </c>
      <c r="V278" s="343" t="str">
        <f>+VLOOKUP(A278,bd_lista!$A$3:$E$590,5,FALSE)</f>
        <v>Instituciones Descentralizadas</v>
      </c>
      <c r="W278" s="394" t="str">
        <f>+V278</f>
        <v>Instituciones Descentralizadas</v>
      </c>
      <c r="X278" s="242">
        <f>+VLOOKUP(A278,[3]Sheet1!$A$13:$D$744,4,FALSE)</f>
        <v>25</v>
      </c>
      <c r="Y278" s="242" t="str">
        <f>+VLOOKUP(X278,bd_lista!$A$3:$C$590,3,FALSE)</f>
        <v>Ministerio de la Presidencia</v>
      </c>
      <c r="Z278" s="301">
        <f>+X278</f>
        <v>25</v>
      </c>
      <c r="AA278" s="329" t="str">
        <f>+Y278</f>
        <v>Ministerio de la Presidencia</v>
      </c>
    </row>
    <row r="279" spans="1:27" customFormat="1" ht="15" customHeight="1">
      <c r="A279" s="32">
        <v>374</v>
      </c>
      <c r="B279" s="391"/>
      <c r="C279" s="343" t="str">
        <f>+VLOOKUP(A279,bd_lista!$A$3:$C$590,3,FALSE)</f>
        <v>Agencia de Gobierno Electrónico y Tecnologías de Información y Comunicación</v>
      </c>
      <c r="D279" s="393"/>
      <c r="E279" s="343" t="s">
        <v>1309</v>
      </c>
      <c r="F279" s="245">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5">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15758.630000000001</v>
      </c>
      <c r="H279" s="245">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14867.550000000001</v>
      </c>
      <c r="I279" s="245">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11472</v>
      </c>
      <c r="J279" s="245">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5">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45">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5">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5">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5">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5">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5">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5">
        <f t="shared" ca="1" si="13"/>
        <v>42098.18</v>
      </c>
      <c r="S279" s="265">
        <f ca="1">+R278+R279</f>
        <v>42098.18</v>
      </c>
      <c r="T279" s="243">
        <f ca="1">+S279</f>
        <v>42098.18</v>
      </c>
      <c r="U279" s="242">
        <f t="shared" si="14"/>
        <v>2</v>
      </c>
      <c r="V279" s="343" t="str">
        <f>+VLOOKUP(A279,bd_lista!$A$3:$E$590,5,FALSE)</f>
        <v>Instituciones Descentralizadas</v>
      </c>
      <c r="W279" s="395"/>
      <c r="X279" s="242">
        <f>+VLOOKUP(A279,[3]Sheet1!$A$13:$D$744,4,FALSE)</f>
        <v>25</v>
      </c>
      <c r="Y279" s="242" t="str">
        <f>+VLOOKUP(X279,bd_lista!$A$3:$C$590,3,FALSE)</f>
        <v>Ministerio de la Presidencia</v>
      </c>
      <c r="Z279" s="299"/>
      <c r="AA279" s="331"/>
    </row>
    <row r="280" spans="1:27" customFormat="1" ht="15" customHeight="1">
      <c r="A280" s="32">
        <v>378</v>
      </c>
      <c r="B280" s="390">
        <f>+A280</f>
        <v>378</v>
      </c>
      <c r="C280" s="247" t="str">
        <f>+VLOOKUP(A280,bd_lista!$A$3:$C$590,3,FALSE)</f>
        <v>Servicio Nacional Textil</v>
      </c>
      <c r="D280" s="392" t="str">
        <f>+C280</f>
        <v>Servicio Nacional Textil</v>
      </c>
      <c r="E280" s="247" t="s">
        <v>1308</v>
      </c>
      <c r="F280" s="243">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3">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3">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3">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3">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3">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3">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3">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3">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3">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3">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3">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3">
        <f t="shared" ca="1" si="13"/>
        <v>0</v>
      </c>
      <c r="S280" s="266"/>
      <c r="T280" s="243">
        <f ca="1">+T281</f>
        <v>607.63</v>
      </c>
      <c r="U280" s="242">
        <f t="shared" si="14"/>
        <v>1</v>
      </c>
      <c r="V280" s="343" t="str">
        <f>+VLOOKUP(A280,bd_lista!$A$3:$E$590,5,FALSE)</f>
        <v>Instituciones Descentralizadas</v>
      </c>
      <c r="W280" s="394" t="str">
        <f>+V280</f>
        <v>Instituciones Descentralizadas</v>
      </c>
      <c r="X280" s="242">
        <v>53</v>
      </c>
      <c r="Y280" s="242" t="str">
        <f>+VLOOKUP(X280,bd_lista!$A$3:$C$590,3,FALSE)</f>
        <v>Ministerio de Culturas, Descolonización y Despatriarcalización</v>
      </c>
      <c r="Z280" s="301">
        <f>+X280</f>
        <v>53</v>
      </c>
      <c r="AA280" s="302" t="str">
        <f>+Y280</f>
        <v>Ministerio de Culturas, Descolonización y Despatriarcalización</v>
      </c>
    </row>
    <row r="281" spans="1:27" customFormat="1" ht="15" customHeight="1">
      <c r="A281" s="32">
        <v>378</v>
      </c>
      <c r="B281" s="391"/>
      <c r="C281" s="343" t="str">
        <f>+VLOOKUP(A281,bd_lista!$A$3:$C$590,3,FALSE)</f>
        <v>Servicio Nacional Textil</v>
      </c>
      <c r="D281" s="393"/>
      <c r="E281" s="343" t="s">
        <v>1309</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607.63</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5">
        <f t="shared" ca="1" si="13"/>
        <v>607.63</v>
      </c>
      <c r="S281" s="265">
        <f ca="1">+R280+R281</f>
        <v>607.63</v>
      </c>
      <c r="T281" s="243">
        <f ca="1">+S281</f>
        <v>607.63</v>
      </c>
      <c r="U281" s="242">
        <f t="shared" si="14"/>
        <v>2</v>
      </c>
      <c r="V281" s="343" t="str">
        <f>+VLOOKUP(A281,bd_lista!$A$3:$E$590,5,FALSE)</f>
        <v>Instituciones Descentralizadas</v>
      </c>
      <c r="W281" s="395"/>
      <c r="X281" s="242">
        <v>53</v>
      </c>
      <c r="Y281" s="242" t="str">
        <f>+VLOOKUP(X281,bd_lista!$A$3:$C$590,3,FALSE)</f>
        <v>Ministerio de Culturas, Descolonización y Despatriarcalización</v>
      </c>
      <c r="Z281" s="299"/>
      <c r="AA281" s="300"/>
    </row>
    <row r="282" spans="1:27" customFormat="1" ht="15" customHeight="1">
      <c r="A282" s="32">
        <v>382</v>
      </c>
      <c r="B282" s="390">
        <f>+A282</f>
        <v>382</v>
      </c>
      <c r="C282" s="247" t="str">
        <f>+VLOOKUP(A282,bd_lista!$A$3:$C$590,3,FALSE)</f>
        <v>Agencia de Infraestructura en Salud y Equipamiento Médico</v>
      </c>
      <c r="D282" s="392" t="str">
        <f>+C282</f>
        <v>Agencia de Infraestructura en Salud y Equipamiento Médico</v>
      </c>
      <c r="E282" s="247" t="s">
        <v>1308</v>
      </c>
      <c r="F282" s="243">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3">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3">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3">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3">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3">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3">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3">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3">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3">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3">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3">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3">
        <f t="shared" ca="1" si="13"/>
        <v>0</v>
      </c>
      <c r="S282" s="266"/>
      <c r="T282" s="243">
        <f ca="1">+T283</f>
        <v>208</v>
      </c>
      <c r="U282" s="242">
        <f t="shared" si="14"/>
        <v>1</v>
      </c>
      <c r="V282" s="343" t="str">
        <f>+VLOOKUP(A282,bd_lista!$A$3:$E$590,5,FALSE)</f>
        <v>Instituciones Descentralizadas</v>
      </c>
      <c r="W282" s="394" t="str">
        <f>+V282</f>
        <v>Instituciones Descentralizadas</v>
      </c>
      <c r="X282" s="242">
        <f>+VLOOKUP(A282,[3]Sheet1!$A$13:$D$744,4,FALSE)</f>
        <v>46</v>
      </c>
      <c r="Y282" s="242" t="str">
        <f>+VLOOKUP(X282,bd_lista!$A$3:$C$590,3,FALSE)</f>
        <v>Ministerio de Salud y Deportes</v>
      </c>
      <c r="Z282" s="301">
        <f>+X282</f>
        <v>46</v>
      </c>
      <c r="AA282" s="328" t="str">
        <f>+Y282</f>
        <v>Ministerio de Salud y Deportes</v>
      </c>
    </row>
    <row r="283" spans="1:27" customFormat="1" ht="15" customHeight="1">
      <c r="A283" s="32">
        <v>382</v>
      </c>
      <c r="B283" s="391"/>
      <c r="C283" s="343" t="str">
        <f>+VLOOKUP(A283,bd_lista!$A$3:$C$590,3,FALSE)</f>
        <v>Agencia de Infraestructura en Salud y Equipamiento Médico</v>
      </c>
      <c r="D283" s="393"/>
      <c r="E283" s="343" t="s">
        <v>1309</v>
      </c>
      <c r="F283" s="245">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5">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5">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5">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208</v>
      </c>
      <c r="J283" s="245">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5">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5">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5">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5">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5">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5">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5">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5">
        <f t="shared" ca="1" si="13"/>
        <v>208</v>
      </c>
      <c r="S283" s="265">
        <f ca="1">+R282+R283</f>
        <v>208</v>
      </c>
      <c r="T283" s="245">
        <f ca="1">+S283</f>
        <v>208</v>
      </c>
      <c r="U283" s="244">
        <f t="shared" si="14"/>
        <v>2</v>
      </c>
      <c r="V283" s="343" t="str">
        <f>+VLOOKUP(A283,bd_lista!$A$3:$E$590,5,FALSE)</f>
        <v>Instituciones Descentralizadas</v>
      </c>
      <c r="W283" s="395"/>
      <c r="X283" s="242">
        <f>+VLOOKUP(A283,[3]Sheet1!$A$13:$D$744,4,FALSE)</f>
        <v>46</v>
      </c>
      <c r="Y283" s="242" t="str">
        <f>+VLOOKUP(X283,bd_lista!$A$3:$C$590,3,FALSE)</f>
        <v>Ministerio de Salud y Deportes</v>
      </c>
      <c r="Z283" s="299"/>
      <c r="AA283" s="330"/>
    </row>
    <row r="284" spans="1:27" customFormat="1" ht="15" hidden="1" customHeight="1">
      <c r="A284" s="32">
        <v>108</v>
      </c>
      <c r="B284" s="390">
        <f>+A284</f>
        <v>108</v>
      </c>
      <c r="C284" s="247" t="str">
        <f>+VLOOKUP(A284,bd_lista!$A$3:$C$590,3,FALSE)</f>
        <v>Orquesta Sinfónica Nacional</v>
      </c>
      <c r="D284" s="392" t="str">
        <f>+C284</f>
        <v>Orquesta Sinfónica Nacional</v>
      </c>
      <c r="E284" s="247" t="s">
        <v>1308</v>
      </c>
      <c r="F284" s="243">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3">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3">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3">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3">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3">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3">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3">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3">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3">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3">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3">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3">
        <f t="shared" ca="1" si="13"/>
        <v>0</v>
      </c>
      <c r="S284" s="243"/>
      <c r="T284" s="243">
        <f ca="1">+T285</f>
        <v>0</v>
      </c>
      <c r="U284" s="242">
        <f t="shared" si="14"/>
        <v>1</v>
      </c>
      <c r="V284" s="343" t="str">
        <f>+VLOOKUP(A284,bd_lista!$A$3:$E$590,5,FALSE)</f>
        <v>Instituciones Descentralizadas</v>
      </c>
      <c r="W284" s="394" t="str">
        <f>+V284</f>
        <v>Instituciones Descentralizadas</v>
      </c>
      <c r="X284" s="242">
        <v>53</v>
      </c>
      <c r="Y284" s="242" t="str">
        <f>+VLOOKUP(X284,bd_lista!$A$3:$C$590,3,FALSE)</f>
        <v>Ministerio de Culturas, Descolonización y Despatriarcalización</v>
      </c>
      <c r="Z284" s="301">
        <f>+X284</f>
        <v>53</v>
      </c>
      <c r="AA284" s="329" t="str">
        <f>+Y284</f>
        <v>Ministerio de Culturas, Descolonización y Despatriarcalización</v>
      </c>
    </row>
    <row r="285" spans="1:27" customFormat="1" ht="15" hidden="1" customHeight="1">
      <c r="A285" s="32">
        <v>108</v>
      </c>
      <c r="B285" s="391"/>
      <c r="C285" s="343" t="str">
        <f>+VLOOKUP(A285,bd_lista!$A$3:$C$590,3,FALSE)</f>
        <v>Orquesta Sinfónica Nacional</v>
      </c>
      <c r="D285" s="393"/>
      <c r="E285" s="343" t="s">
        <v>1309</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3"/>
        <v>0</v>
      </c>
      <c r="S285" s="245">
        <f ca="1">+R284+R285</f>
        <v>0</v>
      </c>
      <c r="T285" s="243">
        <f ca="1">+S285</f>
        <v>0</v>
      </c>
      <c r="U285" s="242">
        <f t="shared" si="14"/>
        <v>2</v>
      </c>
      <c r="V285" s="343" t="str">
        <f>+VLOOKUP(A285,bd_lista!$A$3:$E$590,5,FALSE)</f>
        <v>Instituciones Descentralizadas</v>
      </c>
      <c r="W285" s="395"/>
      <c r="X285" s="242">
        <v>53</v>
      </c>
      <c r="Y285" s="242" t="str">
        <f>+VLOOKUP(X285,bd_lista!$A$3:$C$590,3,FALSE)</f>
        <v>Ministerio de Culturas, Descolonización y Despatriarcalización</v>
      </c>
      <c r="Z285" s="299"/>
      <c r="AA285" s="331"/>
    </row>
    <row r="286" spans="1:27" customFormat="1" ht="15" hidden="1" customHeight="1">
      <c r="A286" s="32">
        <v>383</v>
      </c>
      <c r="B286" s="390">
        <f>+A286</f>
        <v>383</v>
      </c>
      <c r="C286" s="247" t="str">
        <f>+VLOOKUP(A286,bd_lista!$A$3:$C$590,3,FALSE)</f>
        <v>Agencia Boliviana de Correos "Correos de Bolivia"</v>
      </c>
      <c r="D286" s="392" t="str">
        <f>+C286</f>
        <v>Agencia Boliviana de Correos "Correos de Bolivia"</v>
      </c>
      <c r="E286" s="247" t="s">
        <v>1308</v>
      </c>
      <c r="F286" s="243">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3">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3">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3">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3">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3">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3">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3">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3">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3">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3">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3">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3">
        <f t="shared" ref="R286:R349" ca="1" si="15">+SUM(F286:Q286)</f>
        <v>0</v>
      </c>
      <c r="S286" s="266"/>
      <c r="T286" s="243">
        <f ca="1">+T287</f>
        <v>2847980.88</v>
      </c>
      <c r="U286" s="242">
        <f t="shared" ref="U286:U349" si="16">+IF(E286="Débitos",1,2)</f>
        <v>1</v>
      </c>
      <c r="V286" s="343" t="str">
        <f>+VLOOKUP(A286,bd_lista!$A$3:$E$590,5,FALSE)</f>
        <v>Instituciones Descentralizadas</v>
      </c>
      <c r="W286" s="394" t="str">
        <f>+V286</f>
        <v>Instituciones Descentralizadas</v>
      </c>
      <c r="X286" s="242">
        <f>+VLOOKUP(A286,[3]Sheet1!$A$13:$D$744,4,FALSE)</f>
        <v>81</v>
      </c>
      <c r="Y286" s="242" t="str">
        <f>+VLOOKUP(X286,bd_lista!$A$3:$C$590,3,FALSE)</f>
        <v>Ministerio de Obras Públicas, Servicios y Vivienda</v>
      </c>
      <c r="Z286" s="301">
        <f>+X286</f>
        <v>81</v>
      </c>
      <c r="AA286" s="302" t="str">
        <f>+Y286</f>
        <v>Ministerio de Obras Públicas, Servicios y Vivienda</v>
      </c>
    </row>
    <row r="287" spans="1:27" customFormat="1" ht="15" hidden="1" customHeight="1">
      <c r="A287" s="32">
        <v>383</v>
      </c>
      <c r="B287" s="391"/>
      <c r="C287" s="343" t="str">
        <f>+VLOOKUP(A287,bd_lista!$A$3:$C$590,3,FALSE)</f>
        <v>Agencia Boliviana de Correos "Correos de Bolivia"</v>
      </c>
      <c r="D287" s="393"/>
      <c r="E287" s="343" t="s">
        <v>1309</v>
      </c>
      <c r="F287" s="245">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5">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45">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5">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2847980.88</v>
      </c>
      <c r="J287" s="245">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5">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5">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5">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5">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5">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5">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5">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5">
        <f t="shared" ca="1" si="15"/>
        <v>2847980.88</v>
      </c>
      <c r="S287" s="265">
        <f ca="1">+R286+R287</f>
        <v>2847980.88</v>
      </c>
      <c r="T287" s="243">
        <f ca="1">+S287</f>
        <v>2847980.88</v>
      </c>
      <c r="U287" s="242">
        <f t="shared" si="16"/>
        <v>2</v>
      </c>
      <c r="V287" s="343" t="str">
        <f>+VLOOKUP(A287,bd_lista!$A$3:$E$590,5,FALSE)</f>
        <v>Instituciones Descentralizadas</v>
      </c>
      <c r="W287" s="395"/>
      <c r="X287" s="242">
        <f>+VLOOKUP(A287,[3]Sheet1!$A$13:$D$744,4,FALSE)</f>
        <v>81</v>
      </c>
      <c r="Y287" s="242" t="str">
        <f>+VLOOKUP(X287,bd_lista!$A$3:$C$590,3,FALSE)</f>
        <v>Ministerio de Obras Públicas, Servicios y Vivienda</v>
      </c>
      <c r="Z287" s="299"/>
      <c r="AA287" s="300"/>
    </row>
    <row r="288" spans="1:27" customFormat="1" ht="15" customHeight="1">
      <c r="A288" s="32">
        <v>373</v>
      </c>
      <c r="B288" s="390">
        <f>+A288</f>
        <v>373</v>
      </c>
      <c r="C288" s="247" t="str">
        <f>+VLOOKUP(A288,bd_lista!$A$3:$C$590,3,FALSE)</f>
        <v>Fondo de Desarrollo Indigena</v>
      </c>
      <c r="D288" s="392" t="str">
        <f>+C288</f>
        <v>Fondo de Desarrollo Indigena</v>
      </c>
      <c r="E288" s="247" t="s">
        <v>1308</v>
      </c>
      <c r="F288" s="243">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3">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3">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3">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3">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3">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3">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3">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3">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3">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3">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3">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3">
        <f t="shared" ca="1" si="15"/>
        <v>0</v>
      </c>
      <c r="S288" s="243"/>
      <c r="T288" s="243">
        <f ca="1">+T289</f>
        <v>43608145.439999998</v>
      </c>
      <c r="U288" s="242">
        <f t="shared" si="16"/>
        <v>1</v>
      </c>
      <c r="V288" s="343" t="str">
        <f>+VLOOKUP(A288,bd_lista!$A$3:$E$590,5,FALSE)</f>
        <v>Instituciones Descentralizadas</v>
      </c>
      <c r="W288" s="394" t="str">
        <f>+V288</f>
        <v>Instituciones Descentralizadas</v>
      </c>
      <c r="X288" s="242">
        <f>+VLOOKUP(A288,[3]Sheet1!$A$13:$D$744,4,FALSE)</f>
        <v>47</v>
      </c>
      <c r="Y288" s="242" t="str">
        <f>+VLOOKUP(X288,bd_lista!$A$3:$C$590,3,FALSE)</f>
        <v>Ministerio de Desarrollo Rural y Tierras</v>
      </c>
      <c r="Z288" s="301">
        <f>+X288</f>
        <v>47</v>
      </c>
      <c r="AA288" s="329" t="str">
        <f>+Y288</f>
        <v>Ministerio de Desarrollo Rural y Tierras</v>
      </c>
    </row>
    <row r="289" spans="1:27" customFormat="1" ht="15" customHeight="1">
      <c r="A289" s="32">
        <v>373</v>
      </c>
      <c r="B289" s="391"/>
      <c r="C289" s="343" t="str">
        <f>+VLOOKUP(A289,bd_lista!$A$3:$C$590,3,FALSE)</f>
        <v>Fondo de Desarrollo Indigena</v>
      </c>
      <c r="D289" s="393"/>
      <c r="E289" s="343" t="s">
        <v>1309</v>
      </c>
      <c r="F289" s="245">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5">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5">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5">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43608145.439999998</v>
      </c>
      <c r="J289" s="245">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5">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5">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5">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5">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5">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5">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5">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5">
        <f t="shared" ca="1" si="15"/>
        <v>43608145.439999998</v>
      </c>
      <c r="S289" s="245">
        <f ca="1">+R288+R289</f>
        <v>43608145.439999998</v>
      </c>
      <c r="T289" s="243">
        <f ca="1">+S289</f>
        <v>43608145.439999998</v>
      </c>
      <c r="U289" s="242">
        <f t="shared" si="16"/>
        <v>2</v>
      </c>
      <c r="V289" s="343" t="str">
        <f>+VLOOKUP(A289,bd_lista!$A$3:$E$590,5,FALSE)</f>
        <v>Instituciones Descentralizadas</v>
      </c>
      <c r="W289" s="395"/>
      <c r="X289" s="242">
        <f>+VLOOKUP(A289,[3]Sheet1!$A$13:$D$744,4,FALSE)</f>
        <v>47</v>
      </c>
      <c r="Y289" s="242" t="str">
        <f>+VLOOKUP(X289,bd_lista!$A$3:$C$590,3,FALSE)</f>
        <v>Ministerio de Desarrollo Rural y Tierras</v>
      </c>
      <c r="Z289" s="299"/>
      <c r="AA289" s="331"/>
    </row>
    <row r="290" spans="1:27" customFormat="1" ht="15" customHeight="1">
      <c r="A290" s="32">
        <v>159</v>
      </c>
      <c r="B290" s="390">
        <f>+A290</f>
        <v>159</v>
      </c>
      <c r="C290" s="247" t="str">
        <f>+VLOOKUP(A290,bd_lista!$A$3:$C$590,3,FALSE)</f>
        <v>OficinaTécnica para el Fortalecimiento de la Empresa Pública</v>
      </c>
      <c r="D290" s="392" t="str">
        <f>+C290</f>
        <v>OficinaTécnica para el Fortalecimiento de la Empresa Pública</v>
      </c>
      <c r="E290" s="247" t="s">
        <v>1308</v>
      </c>
      <c r="F290" s="243">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3">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3">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3">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3">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3">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3">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3">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3">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3">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3">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3">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3">
        <f t="shared" ca="1" si="15"/>
        <v>0</v>
      </c>
      <c r="S290" s="243"/>
      <c r="T290" s="243">
        <f ca="1">+T291</f>
        <v>658.16</v>
      </c>
      <c r="U290" s="242">
        <f t="shared" si="16"/>
        <v>1</v>
      </c>
      <c r="V290" s="343" t="str">
        <f>+VLOOKUP(A290,bd_lista!$A$3:$E$590,5,FALSE)</f>
        <v>Instituciones Descentralizadas</v>
      </c>
      <c r="W290" s="394" t="str">
        <f>+V290</f>
        <v>Instituciones Descentralizadas</v>
      </c>
      <c r="X290" s="242">
        <f>+VLOOKUP(A290,[3]Sheet1!$A$13:$D$744,4,FALSE)</f>
        <v>25</v>
      </c>
      <c r="Y290" s="242" t="str">
        <f>+VLOOKUP(X290,bd_lista!$A$3:$C$590,3,FALSE)</f>
        <v>Ministerio de la Presidencia</v>
      </c>
      <c r="Z290" s="301">
        <f>+X290</f>
        <v>25</v>
      </c>
      <c r="AA290" s="302" t="str">
        <f>+Y290</f>
        <v>Ministerio de la Presidencia</v>
      </c>
    </row>
    <row r="291" spans="1:27" customFormat="1" ht="15" customHeight="1">
      <c r="A291" s="32">
        <v>159</v>
      </c>
      <c r="B291" s="391"/>
      <c r="C291" s="343" t="str">
        <f>+VLOOKUP(A291,bd_lista!$A$3:$C$590,3,FALSE)</f>
        <v>OficinaTécnica para el Fortalecimiento de la Empresa Pública</v>
      </c>
      <c r="D291" s="393"/>
      <c r="E291" s="247" t="s">
        <v>1309</v>
      </c>
      <c r="F291" s="243">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3">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3">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3">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658.16</v>
      </c>
      <c r="J291" s="243">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3">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3">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3">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3">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3">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3">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3">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3">
        <f t="shared" ca="1" si="15"/>
        <v>658.16</v>
      </c>
      <c r="S291" s="243">
        <f ca="1">+R290+R291</f>
        <v>658.16</v>
      </c>
      <c r="T291" s="243">
        <f ca="1">+S291</f>
        <v>658.16</v>
      </c>
      <c r="U291" s="242">
        <f t="shared" si="16"/>
        <v>2</v>
      </c>
      <c r="V291" s="343" t="str">
        <f>+VLOOKUP(A291,bd_lista!$A$3:$E$590,5,FALSE)</f>
        <v>Instituciones Descentralizadas</v>
      </c>
      <c r="W291" s="395"/>
      <c r="X291" s="242">
        <f>+VLOOKUP(A291,[3]Sheet1!$A$13:$D$744,4,FALSE)</f>
        <v>25</v>
      </c>
      <c r="Y291" s="242" t="str">
        <f>+VLOOKUP(X291,bd_lista!$A$3:$C$590,3,FALSE)</f>
        <v>Ministerio de la Presidencia</v>
      </c>
      <c r="Z291" s="299"/>
      <c r="AA291" s="300"/>
    </row>
    <row r="292" spans="1:27" customFormat="1" ht="15" hidden="1" customHeight="1">
      <c r="A292" s="32">
        <v>386</v>
      </c>
      <c r="B292" s="390">
        <f>+A292</f>
        <v>386</v>
      </c>
      <c r="C292" s="247" t="str">
        <f>+VLOOKUP(A292,bd_lista!$A$3:$C$590,3,FALSE)</f>
        <v>Servicio Plurinacional de la Mujer y de la Despatriarcalización Ana María Romero</v>
      </c>
      <c r="D292" s="392" t="str">
        <f>+C292</f>
        <v>Servicio Plurinacional de la Mujer y de la Despatriarcalización Ana María Romero</v>
      </c>
      <c r="E292" s="247" t="s">
        <v>1308</v>
      </c>
      <c r="F292" s="243">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3">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3">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3">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3">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3">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3">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3">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3">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3">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3">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3">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3">
        <f t="shared" ca="1" si="15"/>
        <v>0</v>
      </c>
      <c r="S292" s="266"/>
      <c r="T292" s="243">
        <f ca="1">+T293</f>
        <v>476.49</v>
      </c>
      <c r="U292" s="242">
        <f t="shared" si="16"/>
        <v>1</v>
      </c>
      <c r="V292" s="343" t="str">
        <f>+VLOOKUP(A292,bd_lista!$A$3:$E$590,5,FALSE)</f>
        <v>Instituciones Descentralizadas</v>
      </c>
      <c r="W292" s="394" t="str">
        <f>+V292</f>
        <v>Instituciones Descentralizadas</v>
      </c>
      <c r="X292" s="242">
        <f>+VLOOKUP(A292,[3]Sheet1!$A$13:$D$744,4,FALSE)</f>
        <v>30</v>
      </c>
      <c r="Y292" s="242" t="str">
        <f>+VLOOKUP(X292,bd_lista!$A$3:$C$590,3,FALSE)</f>
        <v>Ministerio de Justicia y Transparencia Institucional</v>
      </c>
      <c r="Z292" s="301">
        <f>+X292</f>
        <v>30</v>
      </c>
      <c r="AA292" s="329" t="str">
        <f>+Y292</f>
        <v>Ministerio de Justicia y Transparencia Institucional</v>
      </c>
    </row>
    <row r="293" spans="1:27" customFormat="1" ht="15" hidden="1" customHeight="1">
      <c r="A293" s="32">
        <v>386</v>
      </c>
      <c r="B293" s="391"/>
      <c r="C293" s="343" t="str">
        <f>+VLOOKUP(A293,bd_lista!$A$3:$C$590,3,FALSE)</f>
        <v>Servicio Plurinacional de la Mujer y de la Despatriarcalización Ana María Romero</v>
      </c>
      <c r="D293" s="393"/>
      <c r="E293" s="343" t="s">
        <v>1309</v>
      </c>
      <c r="F293" s="245">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5">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5">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476.49</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5">
        <f t="shared" ca="1" si="15"/>
        <v>476.49</v>
      </c>
      <c r="S293" s="265">
        <f ca="1">+R292+R293</f>
        <v>476.49</v>
      </c>
      <c r="T293" s="243">
        <f ca="1">+S293</f>
        <v>476.49</v>
      </c>
      <c r="U293" s="242">
        <f t="shared" si="16"/>
        <v>2</v>
      </c>
      <c r="V293" s="343" t="str">
        <f>+VLOOKUP(A293,bd_lista!$A$3:$E$590,5,FALSE)</f>
        <v>Instituciones Descentralizadas</v>
      </c>
      <c r="W293" s="395"/>
      <c r="X293" s="242">
        <f>+VLOOKUP(A293,[3]Sheet1!$A$13:$D$744,4,FALSE)</f>
        <v>30</v>
      </c>
      <c r="Y293" s="242" t="str">
        <f>+VLOOKUP(X293,bd_lista!$A$3:$C$590,3,FALSE)</f>
        <v>Ministerio de Justicia y Transparencia Institucional</v>
      </c>
      <c r="Z293" s="299"/>
      <c r="AA293" s="331"/>
    </row>
    <row r="294" spans="1:27" customFormat="1" ht="27" hidden="1" customHeight="1">
      <c r="A294" s="32">
        <v>243</v>
      </c>
      <c r="B294" s="390">
        <f>+A294</f>
        <v>243</v>
      </c>
      <c r="C294" s="247" t="str">
        <f>+VLOOKUP(A294,bd_lista!$A$3:$C$590,3,FALSE)</f>
        <v>Servicio Nacional de Hidrografía Naval</v>
      </c>
      <c r="D294" s="392" t="str">
        <f>+C294</f>
        <v>Servicio Nacional de Hidrografía Naval</v>
      </c>
      <c r="E294" s="247" t="s">
        <v>1308</v>
      </c>
      <c r="F294" s="243">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3">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3">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3">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3">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3">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3">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3">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3">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3">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3">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3">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3">
        <f t="shared" ca="1" si="15"/>
        <v>0</v>
      </c>
      <c r="S294" s="243"/>
      <c r="T294" s="243">
        <f ca="1">+T295</f>
        <v>0</v>
      </c>
      <c r="U294" s="242">
        <f t="shared" si="16"/>
        <v>1</v>
      </c>
      <c r="V294" s="343" t="str">
        <f>+VLOOKUP(A294,bd_lista!$A$3:$E$590,5,FALSE)</f>
        <v>Instituciones Descentralizadas</v>
      </c>
      <c r="W294" s="394" t="str">
        <f>+V294</f>
        <v>Instituciones Descentralizadas</v>
      </c>
      <c r="X294" s="242">
        <f>+VLOOKUP(A294,[3]Sheet1!$A$13:$D$744,4,FALSE)</f>
        <v>20</v>
      </c>
      <c r="Y294" s="242" t="str">
        <f>+VLOOKUP(X294,bd_lista!$A$3:$C$590,3,FALSE)</f>
        <v>Ministerio de Defensa</v>
      </c>
      <c r="Z294" s="301">
        <f>+X294</f>
        <v>20</v>
      </c>
      <c r="AA294" s="302" t="str">
        <f>+Y294</f>
        <v>Ministerio de Defensa</v>
      </c>
    </row>
    <row r="295" spans="1:27" customFormat="1" ht="15" hidden="1" customHeight="1">
      <c r="A295" s="32">
        <v>243</v>
      </c>
      <c r="B295" s="391"/>
      <c r="C295" s="343" t="str">
        <f>+VLOOKUP(A295,bd_lista!$A$3:$C$590,3,FALSE)</f>
        <v>Servicio Nacional de Hidrografía Naval</v>
      </c>
      <c r="D295" s="393"/>
      <c r="E295" s="247" t="s">
        <v>1309</v>
      </c>
      <c r="F295" s="243">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3">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3">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3">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3">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3">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3">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3">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3">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3">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3">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3">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3">
        <f t="shared" ca="1" si="15"/>
        <v>0</v>
      </c>
      <c r="S295" s="243">
        <f ca="1">+R294+R295</f>
        <v>0</v>
      </c>
      <c r="T295" s="243">
        <f ca="1">+S295</f>
        <v>0</v>
      </c>
      <c r="U295" s="242">
        <f t="shared" si="16"/>
        <v>2</v>
      </c>
      <c r="V295" s="343" t="str">
        <f>+VLOOKUP(A295,bd_lista!$A$3:$E$590,5,FALSE)</f>
        <v>Instituciones Descentralizadas</v>
      </c>
      <c r="W295" s="395"/>
      <c r="X295" s="242">
        <f>+VLOOKUP(A295,[3]Sheet1!$A$13:$D$744,4,FALSE)</f>
        <v>20</v>
      </c>
      <c r="Y295" s="242" t="str">
        <f>+VLOOKUP(X295,bd_lista!$A$3:$C$590,3,FALSE)</f>
        <v>Ministerio de Defensa</v>
      </c>
      <c r="Z295" s="299"/>
      <c r="AA295" s="300"/>
    </row>
    <row r="296" spans="1:27" customFormat="1" ht="15" hidden="1" customHeight="1">
      <c r="A296" s="32">
        <v>157</v>
      </c>
      <c r="B296" s="390">
        <f>+A296</f>
        <v>157</v>
      </c>
      <c r="C296" s="247" t="str">
        <f>+VLOOKUP(A296,bd_lista!$A$3:$C$590,3,FALSE)</f>
        <v>Servicio para la Prevención de la Tortura</v>
      </c>
      <c r="D296" s="392" t="str">
        <f>+C296</f>
        <v>Servicio para la Prevención de la Tortura</v>
      </c>
      <c r="E296" s="247" t="s">
        <v>1308</v>
      </c>
      <c r="F296" s="243">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3">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3">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3">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3">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3">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3">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3">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3">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3">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3">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3">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3">
        <f t="shared" ca="1" si="15"/>
        <v>0</v>
      </c>
      <c r="S296" s="243"/>
      <c r="T296" s="243">
        <f ca="1">+T297</f>
        <v>0</v>
      </c>
      <c r="U296" s="242">
        <f t="shared" si="16"/>
        <v>1</v>
      </c>
      <c r="V296" s="343" t="str">
        <f>+VLOOKUP(A296,bd_lista!$A$3:$E$590,5,FALSE)</f>
        <v>Instituciones Descentralizadas</v>
      </c>
      <c r="W296" s="394" t="str">
        <f>+V296</f>
        <v>Instituciones Descentralizadas</v>
      </c>
      <c r="X296" s="242">
        <f>+VLOOKUP(A296,[3]Sheet1!$A$13:$D$744,4,FALSE)</f>
        <v>30</v>
      </c>
      <c r="Y296" s="242" t="str">
        <f>+VLOOKUP(X296,bd_lista!$A$3:$C$590,3,FALSE)</f>
        <v>Ministerio de Justicia y Transparencia Institucional</v>
      </c>
      <c r="Z296" s="301">
        <f>+X296</f>
        <v>30</v>
      </c>
      <c r="AA296" s="302" t="str">
        <f>+Y296</f>
        <v>Ministerio de Justicia y Transparencia Institucional</v>
      </c>
    </row>
    <row r="297" spans="1:27" customFormat="1" ht="15" hidden="1" customHeight="1">
      <c r="A297" s="32">
        <v>157</v>
      </c>
      <c r="B297" s="391"/>
      <c r="C297" s="343" t="str">
        <f>+VLOOKUP(A297,bd_lista!$A$3:$C$590,3,FALSE)</f>
        <v>Servicio para la Prevención de la Tortura</v>
      </c>
      <c r="D297" s="393"/>
      <c r="E297" s="247" t="s">
        <v>1309</v>
      </c>
      <c r="F297" s="243">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43">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3">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3">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3">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3">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3">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3">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3">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3">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3">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3">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3">
        <f t="shared" ca="1" si="15"/>
        <v>0</v>
      </c>
      <c r="S297" s="243">
        <f ca="1">+R296+R297</f>
        <v>0</v>
      </c>
      <c r="T297" s="243">
        <f ca="1">+S297</f>
        <v>0</v>
      </c>
      <c r="U297" s="242">
        <f t="shared" si="16"/>
        <v>2</v>
      </c>
      <c r="V297" s="343" t="str">
        <f>+VLOOKUP(A297,bd_lista!$A$3:$E$590,5,FALSE)</f>
        <v>Instituciones Descentralizadas</v>
      </c>
      <c r="W297" s="395"/>
      <c r="X297" s="242">
        <f>+VLOOKUP(A297,[3]Sheet1!$A$13:$D$744,4,FALSE)</f>
        <v>30</v>
      </c>
      <c r="Y297" s="242" t="str">
        <f>+VLOOKUP(X297,bd_lista!$A$3:$C$590,3,FALSE)</f>
        <v>Ministerio de Justicia y Transparencia Institucional</v>
      </c>
      <c r="Z297" s="299"/>
      <c r="AA297" s="300"/>
    </row>
    <row r="298" spans="1:27" customFormat="1" ht="15" customHeight="1">
      <c r="A298" s="32">
        <v>376</v>
      </c>
      <c r="B298" s="390">
        <f>+A298</f>
        <v>376</v>
      </c>
      <c r="C298" s="247" t="str">
        <f>+VLOOKUP(A298,bd_lista!$A$3:$C$590,3,FALSE)</f>
        <v>Agencia Boliviana de Energía Nuclear</v>
      </c>
      <c r="D298" s="392" t="str">
        <f>+C298</f>
        <v>Agencia Boliviana de Energía Nuclear</v>
      </c>
      <c r="E298" s="247" t="s">
        <v>1308</v>
      </c>
      <c r="F298" s="243">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3">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3">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3">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3">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3">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3">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3">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3">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3">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3">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3">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3">
        <f t="shared" ca="1" si="15"/>
        <v>0</v>
      </c>
      <c r="S298" s="266"/>
      <c r="T298" s="243">
        <f ca="1">+T299</f>
        <v>0</v>
      </c>
      <c r="U298" s="242">
        <f t="shared" si="16"/>
        <v>1</v>
      </c>
      <c r="V298" s="343" t="str">
        <f>+VLOOKUP(A298,bd_lista!$A$3:$E$590,5,FALSE)</f>
        <v>Instituciones Descentralizadas</v>
      </c>
      <c r="W298" s="394" t="str">
        <f>+V298</f>
        <v>Instituciones Descentralizadas</v>
      </c>
      <c r="X298" s="242">
        <f>+VLOOKUP(A298,[3]Sheet1!$A$13:$D$744,4,FALSE)</f>
        <v>85</v>
      </c>
      <c r="Y298" s="242" t="e">
        <f>+VLOOKUP(X298,bd_lista!$A$3:$C$590,3,FALSE)</f>
        <v>#N/A</v>
      </c>
      <c r="Z298" s="301">
        <f>+X298</f>
        <v>85</v>
      </c>
      <c r="AA298" s="329" t="e">
        <f>+Y298</f>
        <v>#N/A</v>
      </c>
    </row>
    <row r="299" spans="1:27" customFormat="1" ht="15" customHeight="1">
      <c r="A299" s="32">
        <v>376</v>
      </c>
      <c r="B299" s="391"/>
      <c r="C299" s="343" t="str">
        <f>+VLOOKUP(A299,bd_lista!$A$3:$C$590,3,FALSE)</f>
        <v>Agencia Boliviana de Energía Nuclear</v>
      </c>
      <c r="D299" s="393"/>
      <c r="E299" s="343" t="s">
        <v>1309</v>
      </c>
      <c r="F299" s="245">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5">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5">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45">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5">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5">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5">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5">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5">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5">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5">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5">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5">
        <f t="shared" ca="1" si="15"/>
        <v>0</v>
      </c>
      <c r="S299" s="265">
        <f ca="1">+R298+R299</f>
        <v>0</v>
      </c>
      <c r="T299" s="243">
        <f ca="1">+S299</f>
        <v>0</v>
      </c>
      <c r="U299" s="242">
        <f t="shared" si="16"/>
        <v>2</v>
      </c>
      <c r="V299" s="343" t="str">
        <f>+VLOOKUP(A299,bd_lista!$A$3:$E$590,5,FALSE)</f>
        <v>Instituciones Descentralizadas</v>
      </c>
      <c r="W299" s="395"/>
      <c r="X299" s="242">
        <f>+VLOOKUP(A299,[3]Sheet1!$A$13:$D$744,4,FALSE)</f>
        <v>85</v>
      </c>
      <c r="Y299" s="242" t="e">
        <f>+VLOOKUP(X299,bd_lista!$A$3:$C$590,3,FALSE)</f>
        <v>#N/A</v>
      </c>
      <c r="Z299" s="299"/>
      <c r="AA299" s="331"/>
    </row>
    <row r="300" spans="1:27" customFormat="1" ht="15" customHeight="1">
      <c r="A300" s="32">
        <v>387</v>
      </c>
      <c r="B300" s="390">
        <f>+A300</f>
        <v>387</v>
      </c>
      <c r="C300" s="247" t="str">
        <f>+VLOOKUP(A300,bd_lista!$A$3:$C$590,3,FALSE)</f>
        <v>Agencia del Desarrollo del Cine y Audiovisual Bolivianos</v>
      </c>
      <c r="D300" s="392" t="str">
        <f>+C300</f>
        <v>Agencia del Desarrollo del Cine y Audiovisual Bolivianos</v>
      </c>
      <c r="E300" s="247" t="s">
        <v>1308</v>
      </c>
      <c r="F300" s="243">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3">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3">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3">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3">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3">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3">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3">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3">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3">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3">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3">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3">
        <f t="shared" ca="1" si="15"/>
        <v>0</v>
      </c>
      <c r="S300" s="266"/>
      <c r="T300" s="243">
        <f ca="1">+T301</f>
        <v>7308</v>
      </c>
      <c r="U300" s="242">
        <f t="shared" si="16"/>
        <v>1</v>
      </c>
      <c r="V300" s="343" t="str">
        <f>+VLOOKUP(A300,bd_lista!$A$3:$E$590,5,FALSE)</f>
        <v>Instituciones Descentralizadas</v>
      </c>
      <c r="W300" s="394" t="str">
        <f>+V300</f>
        <v>Instituciones Descentralizadas</v>
      </c>
      <c r="X300" s="242">
        <f>+VLOOKUP(A300,[3]Sheet1!$A$13:$D$744,4,FALSE)</f>
        <v>52</v>
      </c>
      <c r="Y300" s="242" t="e">
        <f>+VLOOKUP(X300,bd_lista!$A$3:$C$590,3,FALSE)</f>
        <v>#N/A</v>
      </c>
      <c r="Z300" s="301">
        <f>+X300</f>
        <v>52</v>
      </c>
      <c r="AA300" s="302" t="e">
        <f>+Y300</f>
        <v>#N/A</v>
      </c>
    </row>
    <row r="301" spans="1:27" customFormat="1" ht="15" customHeight="1">
      <c r="A301" s="32">
        <v>387</v>
      </c>
      <c r="B301" s="391"/>
      <c r="C301" s="343" t="str">
        <f>+VLOOKUP(A301,bd_lista!$A$3:$C$590,3,FALSE)</f>
        <v>Agencia del Desarrollo del Cine y Audiovisual Bolivianos</v>
      </c>
      <c r="D301" s="393"/>
      <c r="E301" s="343" t="s">
        <v>1309</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7308</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5"/>
        <v>7308</v>
      </c>
      <c r="S301" s="265">
        <f ca="1">+R300+R301</f>
        <v>7308</v>
      </c>
      <c r="T301" s="243">
        <f ca="1">+S301</f>
        <v>7308</v>
      </c>
      <c r="U301" s="242">
        <f t="shared" si="16"/>
        <v>2</v>
      </c>
      <c r="V301" s="343" t="str">
        <f>+VLOOKUP(A301,bd_lista!$A$3:$E$590,5,FALSE)</f>
        <v>Instituciones Descentralizadas</v>
      </c>
      <c r="W301" s="395"/>
      <c r="X301" s="242">
        <f>+VLOOKUP(A301,[3]Sheet1!$A$13:$D$744,4,FALSE)</f>
        <v>52</v>
      </c>
      <c r="Y301" s="242" t="e">
        <f>+VLOOKUP(X301,bd_lista!$A$3:$C$590,3,FALSE)</f>
        <v>#N/A</v>
      </c>
      <c r="Z301" s="299"/>
      <c r="AA301" s="300"/>
    </row>
    <row r="302" spans="1:27" customFormat="1" ht="15" customHeight="1">
      <c r="A302" s="32">
        <v>389</v>
      </c>
      <c r="B302" s="390">
        <f>+A302</f>
        <v>389</v>
      </c>
      <c r="C302" s="247" t="str">
        <f>+VLOOKUP(A302,bd_lista!$A$3:$C$590,3,FALSE)</f>
        <v>Navegación Aérea y Aeropuertos Bolivianos</v>
      </c>
      <c r="D302" s="392" t="str">
        <f>+C302</f>
        <v>Navegación Aérea y Aeropuertos Bolivianos</v>
      </c>
      <c r="E302" s="247" t="s">
        <v>1308</v>
      </c>
      <c r="F302" s="243">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3">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3">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3">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1424436.18</v>
      </c>
      <c r="J302" s="243">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3">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3">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3">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3">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3">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3">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3">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3">
        <f t="shared" ca="1" si="15"/>
        <v>1424436.18</v>
      </c>
      <c r="S302" s="243"/>
      <c r="T302" s="243">
        <f ca="1">+T303</f>
        <v>5771136.2799999984</v>
      </c>
      <c r="U302" s="242">
        <f t="shared" si="16"/>
        <v>1</v>
      </c>
      <c r="V302" s="343" t="str">
        <f>+VLOOKUP(A302,bd_lista!$A$3:$E$590,5,FALSE)</f>
        <v>Instituciones Descentralizadas</v>
      </c>
      <c r="W302" s="394" t="str">
        <f>+V302</f>
        <v>Instituciones Descentralizadas</v>
      </c>
      <c r="X302" s="242" t="e">
        <f>+VLOOKUP(A302,[3]Sheet1!$A$13:$D$744,4,FALSE)</f>
        <v>#N/A</v>
      </c>
      <c r="Y302" s="242" t="e">
        <f>+VLOOKUP(X302,bd_lista!$A$3:$C$590,3,FALSE)</f>
        <v>#N/A</v>
      </c>
      <c r="Z302" s="301" t="e">
        <f>+X302</f>
        <v>#N/A</v>
      </c>
      <c r="AA302" s="302" t="e">
        <f>+Y302</f>
        <v>#N/A</v>
      </c>
    </row>
    <row r="303" spans="1:27" customFormat="1" ht="15" customHeight="1">
      <c r="A303" s="32">
        <v>389</v>
      </c>
      <c r="B303" s="391"/>
      <c r="C303" s="343" t="str">
        <f>+VLOOKUP(A303,bd_lista!$A$3:$C$590,3,FALSE)</f>
        <v>Navegación Aérea y Aeropuertos Bolivianos</v>
      </c>
      <c r="D303" s="393"/>
      <c r="E303" s="343" t="s">
        <v>1309</v>
      </c>
      <c r="F303" s="245">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5">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5">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45">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4346700.0999999987</v>
      </c>
      <c r="J303" s="245">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5">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5">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5">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5">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5">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5">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5">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5">
        <f t="shared" ca="1" si="15"/>
        <v>4346700.0999999987</v>
      </c>
      <c r="S303" s="245">
        <f ca="1">+R302+R303</f>
        <v>5771136.2799999984</v>
      </c>
      <c r="T303" s="243">
        <f ca="1">+S303</f>
        <v>5771136.2799999984</v>
      </c>
      <c r="U303" s="242">
        <f t="shared" si="16"/>
        <v>2</v>
      </c>
      <c r="V303" s="343" t="str">
        <f>+VLOOKUP(A303,bd_lista!$A$3:$E$590,5,FALSE)</f>
        <v>Instituciones Descentralizadas</v>
      </c>
      <c r="W303" s="395"/>
      <c r="X303" s="242" t="e">
        <f>+VLOOKUP(A303,[3]Sheet1!$A$13:$D$744,4,FALSE)</f>
        <v>#N/A</v>
      </c>
      <c r="Y303" s="242" t="e">
        <f>+VLOOKUP(X303,bd_lista!$A$3:$C$590,3,FALSE)</f>
        <v>#N/A</v>
      </c>
      <c r="Z303" s="299"/>
      <c r="AA303" s="300"/>
    </row>
    <row r="304" spans="1:27" customFormat="1" ht="15" hidden="1" customHeight="1">
      <c r="A304" s="32">
        <v>417</v>
      </c>
      <c r="B304" s="390">
        <f>+A304</f>
        <v>417</v>
      </c>
      <c r="C304" s="247" t="str">
        <f>+VLOOKUP(A304,bd_lista!$A$3:$C$590,3,FALSE)</f>
        <v>Caja Nacional de Salud</v>
      </c>
      <c r="D304" s="392" t="str">
        <f>+C304</f>
        <v>Caja Nacional de Salud</v>
      </c>
      <c r="E304" s="247" t="s">
        <v>1308</v>
      </c>
      <c r="F304" s="243">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3">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3">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3">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3">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3">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3">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3">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3">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3">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3">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3">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3">
        <f t="shared" ca="1" si="15"/>
        <v>0</v>
      </c>
      <c r="S304" s="250"/>
      <c r="T304" s="243">
        <f ca="1">+T305</f>
        <v>0</v>
      </c>
      <c r="U304" s="242">
        <f t="shared" si="16"/>
        <v>1</v>
      </c>
      <c r="V304" s="343" t="str">
        <f>+VLOOKUP(A304,bd_lista!$A$3:$E$590,5,FALSE)</f>
        <v>Instituciones de Seguridad Social</v>
      </c>
      <c r="W304" s="394" t="str">
        <f>+V304</f>
        <v>Instituciones de Seguridad Social</v>
      </c>
      <c r="X304" s="242">
        <f>+VLOOKUP(A304,[3]Sheet1!$A$13:$D$744,4,FALSE)</f>
        <v>46</v>
      </c>
      <c r="Y304" s="242" t="str">
        <f>+VLOOKUP(X304,bd_lista!$A$3:$C$590,3,FALSE)</f>
        <v>Ministerio de Salud y Deportes</v>
      </c>
      <c r="Z304" s="301">
        <f>+X304</f>
        <v>46</v>
      </c>
      <c r="AA304" s="329" t="str">
        <f>+Y304</f>
        <v>Ministerio de Salud y Deportes</v>
      </c>
    </row>
    <row r="305" spans="1:27" customFormat="1" ht="15" hidden="1" customHeight="1">
      <c r="A305" s="32">
        <v>417</v>
      </c>
      <c r="B305" s="391"/>
      <c r="C305" s="343" t="str">
        <f>+VLOOKUP(A305,bd_lista!$A$3:$C$590,3,FALSE)</f>
        <v>Caja Nacional de Salud</v>
      </c>
      <c r="D305" s="393"/>
      <c r="E305" s="343" t="s">
        <v>1309</v>
      </c>
      <c r="F305" s="245">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5">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5">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5">
        <f t="shared" ca="1" si="15"/>
        <v>0</v>
      </c>
      <c r="S305" s="262">
        <f ca="1">+R304+R305</f>
        <v>0</v>
      </c>
      <c r="T305" s="243">
        <f ca="1">+S305</f>
        <v>0</v>
      </c>
      <c r="U305" s="242">
        <f t="shared" si="16"/>
        <v>2</v>
      </c>
      <c r="V305" s="343" t="str">
        <f>+VLOOKUP(A305,bd_lista!$A$3:$E$590,5,FALSE)</f>
        <v>Instituciones de Seguridad Social</v>
      </c>
      <c r="W305" s="395"/>
      <c r="X305" s="242">
        <f>+VLOOKUP(A305,[3]Sheet1!$A$13:$D$744,4,FALSE)</f>
        <v>46</v>
      </c>
      <c r="Y305" s="242" t="str">
        <f>+VLOOKUP(X305,bd_lista!$A$3:$C$590,3,FALSE)</f>
        <v>Ministerio de Salud y Deportes</v>
      </c>
      <c r="Z305" s="299"/>
      <c r="AA305" s="331"/>
    </row>
    <row r="306" spans="1:27" customFormat="1" ht="15" hidden="1" customHeight="1">
      <c r="A306" s="32">
        <v>112</v>
      </c>
      <c r="B306" s="390">
        <f>+A306</f>
        <v>112</v>
      </c>
      <c r="C306" s="247" t="str">
        <f>+VLOOKUP(A306,bd_lista!$A$3:$C$590,3,FALSE)</f>
        <v>Comité Nacional de la Persona con Discapacidad</v>
      </c>
      <c r="D306" s="392" t="str">
        <f>+C306</f>
        <v>Comité Nacional de la Persona con Discapacidad</v>
      </c>
      <c r="E306" s="247" t="s">
        <v>1308</v>
      </c>
      <c r="F306" s="243">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3">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3">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3">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3">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3">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3">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3">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3">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3">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3">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3">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3">
        <f t="shared" ca="1" si="15"/>
        <v>0</v>
      </c>
      <c r="S306" s="243"/>
      <c r="T306" s="243">
        <f ca="1">+T307</f>
        <v>0</v>
      </c>
      <c r="U306" s="242">
        <f t="shared" si="16"/>
        <v>1</v>
      </c>
      <c r="V306" s="343" t="str">
        <f>+VLOOKUP(A306,bd_lista!$A$3:$E$590,5,FALSE)</f>
        <v>Instituciones Descentralizadas</v>
      </c>
      <c r="W306" s="394" t="str">
        <f>+V306</f>
        <v>Instituciones Descentralizadas</v>
      </c>
      <c r="X306" s="242">
        <f>+VLOOKUP(A306,[3]Sheet1!$A$13:$D$744,4,FALSE)</f>
        <v>30</v>
      </c>
      <c r="Y306" s="242" t="str">
        <f>+VLOOKUP(X306,bd_lista!$A$3:$C$590,3,FALSE)</f>
        <v>Ministerio de Justicia y Transparencia Institucional</v>
      </c>
      <c r="Z306" s="301">
        <f>+X306</f>
        <v>30</v>
      </c>
      <c r="AA306" s="302" t="str">
        <f>+Y306</f>
        <v>Ministerio de Justicia y Transparencia Institucional</v>
      </c>
    </row>
    <row r="307" spans="1:27" customFormat="1" ht="15" hidden="1" customHeight="1">
      <c r="A307" s="32">
        <v>112</v>
      </c>
      <c r="B307" s="391"/>
      <c r="C307" s="343" t="str">
        <f>+VLOOKUP(A307,bd_lista!$A$3:$C$590,3,FALSE)</f>
        <v>Comité Nacional de la Persona con Discapacidad</v>
      </c>
      <c r="D307" s="393"/>
      <c r="E307" s="247" t="s">
        <v>1309</v>
      </c>
      <c r="F307" s="243">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3">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3">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3">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3">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3">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3">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3">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3">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3">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3">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3">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3">
        <f t="shared" ca="1" si="15"/>
        <v>0</v>
      </c>
      <c r="S307" s="243">
        <f ca="1">+R306+R307</f>
        <v>0</v>
      </c>
      <c r="T307" s="243">
        <f ca="1">+S307</f>
        <v>0</v>
      </c>
      <c r="U307" s="242">
        <f t="shared" si="16"/>
        <v>2</v>
      </c>
      <c r="V307" s="343" t="str">
        <f>+VLOOKUP(A307,bd_lista!$A$3:$E$590,5,FALSE)</f>
        <v>Instituciones Descentralizadas</v>
      </c>
      <c r="W307" s="395"/>
      <c r="X307" s="242">
        <f>+VLOOKUP(A307,[3]Sheet1!$A$13:$D$744,4,FALSE)</f>
        <v>30</v>
      </c>
      <c r="Y307" s="242" t="str">
        <f>+VLOOKUP(X307,bd_lista!$A$3:$C$590,3,FALSE)</f>
        <v>Ministerio de Justicia y Transparencia Institucional</v>
      </c>
      <c r="Z307" s="299"/>
      <c r="AA307" s="300"/>
    </row>
    <row r="308" spans="1:27" customFormat="1" ht="15" hidden="1" customHeight="1">
      <c r="A308" s="32">
        <v>111</v>
      </c>
      <c r="B308" s="390">
        <f>+A308</f>
        <v>111</v>
      </c>
      <c r="C308" s="247" t="str">
        <f>+VLOOKUP(A308,bd_lista!$A$3:$C$590,3,FALSE)</f>
        <v>Instituto Boliviano de la Ceguera</v>
      </c>
      <c r="D308" s="392" t="str">
        <f>+C308</f>
        <v>Instituto Boliviano de la Ceguera</v>
      </c>
      <c r="E308" s="247" t="s">
        <v>1308</v>
      </c>
      <c r="F308" s="243">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3">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3">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3">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3">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3">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3">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3">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3">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3">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3">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3">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3">
        <f t="shared" ca="1" si="15"/>
        <v>0</v>
      </c>
      <c r="S308" s="243"/>
      <c r="T308" s="243">
        <f ca="1">+T309</f>
        <v>0</v>
      </c>
      <c r="U308" s="242">
        <f t="shared" si="16"/>
        <v>1</v>
      </c>
      <c r="V308" s="343" t="str">
        <f>+VLOOKUP(A308,bd_lista!$A$3:$E$590,5,FALSE)</f>
        <v>Instituciones Descentralizadas</v>
      </c>
      <c r="W308" s="394" t="str">
        <f>+V308</f>
        <v>Instituciones Descentralizadas</v>
      </c>
      <c r="X308" s="242">
        <f>+VLOOKUP(A308,[3]Sheet1!$A$13:$D$744,4,FALSE)</f>
        <v>46</v>
      </c>
      <c r="Y308" s="242" t="str">
        <f>+VLOOKUP(X308,bd_lista!$A$3:$C$590,3,FALSE)</f>
        <v>Ministerio de Salud y Deportes</v>
      </c>
      <c r="Z308" s="301">
        <f>+X308</f>
        <v>46</v>
      </c>
      <c r="AA308" s="302" t="str">
        <f>+Y308</f>
        <v>Ministerio de Salud y Deportes</v>
      </c>
    </row>
    <row r="309" spans="1:27" customFormat="1" ht="15" hidden="1" customHeight="1">
      <c r="A309" s="32">
        <v>111</v>
      </c>
      <c r="B309" s="391"/>
      <c r="C309" s="343" t="str">
        <f>+VLOOKUP(A309,bd_lista!$A$3:$C$590,3,FALSE)</f>
        <v>Instituto Boliviano de la Ceguera</v>
      </c>
      <c r="D309" s="393"/>
      <c r="E309" s="247" t="s">
        <v>1309</v>
      </c>
      <c r="F309" s="243">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3">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3">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3">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3">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3">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3">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3">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3">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3">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3">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3">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3">
        <f t="shared" ca="1" si="15"/>
        <v>0</v>
      </c>
      <c r="S309" s="243">
        <f ca="1">+R308+R309</f>
        <v>0</v>
      </c>
      <c r="T309" s="243">
        <f ca="1">+S309</f>
        <v>0</v>
      </c>
      <c r="U309" s="242">
        <f t="shared" si="16"/>
        <v>2</v>
      </c>
      <c r="V309" s="343" t="str">
        <f>+VLOOKUP(A309,bd_lista!$A$3:$E$590,5,FALSE)</f>
        <v>Instituciones Descentralizadas</v>
      </c>
      <c r="W309" s="395"/>
      <c r="X309" s="242">
        <f>+VLOOKUP(A309,[3]Sheet1!$A$13:$D$744,4,FALSE)</f>
        <v>46</v>
      </c>
      <c r="Y309" s="242" t="str">
        <f>+VLOOKUP(X309,bd_lista!$A$3:$C$590,3,FALSE)</f>
        <v>Ministerio de Salud y Deportes</v>
      </c>
      <c r="Z309" s="299"/>
      <c r="AA309" s="300"/>
    </row>
    <row r="310" spans="1:27" customFormat="1" ht="15" customHeight="1">
      <c r="A310" s="32">
        <v>385</v>
      </c>
      <c r="B310" s="390">
        <f>+A310</f>
        <v>385</v>
      </c>
      <c r="C310" s="247" t="str">
        <f>+VLOOKUP(A310,bd_lista!$A$3:$C$590,3,FALSE)</f>
        <v>Autoridad de Supervisión de la Seguridad Social de Corto Plazo</v>
      </c>
      <c r="D310" s="392" t="str">
        <f>+C310</f>
        <v>Autoridad de Supervisión de la Seguridad Social de Corto Plazo</v>
      </c>
      <c r="E310" s="247" t="s">
        <v>1308</v>
      </c>
      <c r="F310" s="243">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3">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3">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3">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3">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3">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3">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3">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3">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3">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3">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3">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3">
        <f t="shared" ca="1" si="15"/>
        <v>0</v>
      </c>
      <c r="S310" s="266"/>
      <c r="T310" s="243">
        <f ca="1">+T311</f>
        <v>823.76</v>
      </c>
      <c r="U310" s="242">
        <f t="shared" si="16"/>
        <v>1</v>
      </c>
      <c r="V310" s="343" t="str">
        <f>+VLOOKUP(A310,bd_lista!$A$3:$E$590,5,FALSE)</f>
        <v>Instituciones Descentralizadas</v>
      </c>
      <c r="W310" s="394" t="str">
        <f>+V310</f>
        <v>Instituciones Descentralizadas</v>
      </c>
      <c r="X310" s="242">
        <f>+VLOOKUP(A310,[3]Sheet1!$A$13:$D$744,4,FALSE)</f>
        <v>46</v>
      </c>
      <c r="Y310" s="242" t="str">
        <f>+VLOOKUP(X310,bd_lista!$A$3:$C$590,3,FALSE)</f>
        <v>Ministerio de Salud y Deportes</v>
      </c>
      <c r="Z310" s="301">
        <f>+X310</f>
        <v>46</v>
      </c>
      <c r="AA310" s="302" t="str">
        <f>+Y310</f>
        <v>Ministerio de Salud y Deportes</v>
      </c>
    </row>
    <row r="311" spans="1:27" customFormat="1" ht="15" customHeight="1">
      <c r="A311" s="32">
        <v>385</v>
      </c>
      <c r="B311" s="391"/>
      <c r="C311" s="343" t="str">
        <f>+VLOOKUP(A311,bd_lista!$A$3:$C$590,3,FALSE)</f>
        <v>Autoridad de Supervisión de la Seguridad Social de Corto Plazo</v>
      </c>
      <c r="D311" s="393"/>
      <c r="E311" s="247" t="s">
        <v>1309</v>
      </c>
      <c r="F311" s="243">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3">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3">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3">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823.76</v>
      </c>
      <c r="J311" s="243">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3">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3">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3">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3">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3">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3">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3">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3">
        <f t="shared" ca="1" si="15"/>
        <v>823.76</v>
      </c>
      <c r="S311" s="266">
        <f ca="1">+R310+R311</f>
        <v>823.76</v>
      </c>
      <c r="T311" s="243">
        <f ca="1">+S311</f>
        <v>823.76</v>
      </c>
      <c r="U311" s="242">
        <f t="shared" si="16"/>
        <v>2</v>
      </c>
      <c r="V311" s="343" t="str">
        <f>+VLOOKUP(A311,bd_lista!$A$3:$E$590,5,FALSE)</f>
        <v>Instituciones Descentralizadas</v>
      </c>
      <c r="W311" s="395"/>
      <c r="X311" s="242">
        <f>+VLOOKUP(A311,[3]Sheet1!$A$13:$D$744,4,FALSE)</f>
        <v>46</v>
      </c>
      <c r="Y311" s="242" t="str">
        <f>+VLOOKUP(X311,bd_lista!$A$3:$C$590,3,FALSE)</f>
        <v>Ministerio de Salud y Deportes</v>
      </c>
      <c r="Z311" s="299"/>
      <c r="AA311" s="300"/>
    </row>
    <row r="312" spans="1:27" customFormat="1" ht="15" hidden="1" customHeight="1">
      <c r="A312" s="32">
        <v>418</v>
      </c>
      <c r="B312" s="390">
        <f>+A312</f>
        <v>418</v>
      </c>
      <c r="C312" s="247" t="str">
        <f>+VLOOKUP(A312,bd_lista!$A$3:$C$590,3,FALSE)</f>
        <v>Caja Petrolera de Salud</v>
      </c>
      <c r="D312" s="392" t="str">
        <f>+C312</f>
        <v>Caja Petrolera de Salud</v>
      </c>
      <c r="E312" s="247" t="s">
        <v>1308</v>
      </c>
      <c r="F312" s="243">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3">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3">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3">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3">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3">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3">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3">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3">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3">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3">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3">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3">
        <f t="shared" ca="1" si="15"/>
        <v>0</v>
      </c>
      <c r="S312" s="250"/>
      <c r="T312" s="243">
        <f ca="1">+T313</f>
        <v>0</v>
      </c>
      <c r="U312" s="242">
        <f t="shared" si="16"/>
        <v>1</v>
      </c>
      <c r="V312" s="343" t="str">
        <f>+VLOOKUP(A312,bd_lista!$A$3:$E$590,5,FALSE)</f>
        <v>Instituciones de Seguridad Social</v>
      </c>
      <c r="W312" s="394" t="str">
        <f>+V312</f>
        <v>Instituciones de Seguridad Social</v>
      </c>
      <c r="X312" s="242">
        <f>+VLOOKUP(A312,[3]Sheet1!$A$13:$D$744,4,FALSE)</f>
        <v>46</v>
      </c>
      <c r="Y312" s="242" t="str">
        <f>+VLOOKUP(X312,bd_lista!$A$3:$C$590,3,FALSE)</f>
        <v>Ministerio de Salud y Deportes</v>
      </c>
      <c r="Z312" s="301">
        <f>+X312</f>
        <v>46</v>
      </c>
      <c r="AA312" s="329" t="str">
        <f>+Y312</f>
        <v>Ministerio de Salud y Deportes</v>
      </c>
    </row>
    <row r="313" spans="1:27" customFormat="1" ht="15" hidden="1" customHeight="1">
      <c r="A313" s="32">
        <v>418</v>
      </c>
      <c r="B313" s="391"/>
      <c r="C313" s="343" t="str">
        <f>+VLOOKUP(A313,bd_lista!$A$3:$C$590,3,FALSE)</f>
        <v>Caja Petrolera de Salud</v>
      </c>
      <c r="D313" s="393"/>
      <c r="E313" s="343" t="s">
        <v>1309</v>
      </c>
      <c r="F313" s="245">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5">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5">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5">
        <f t="shared" ca="1" si="15"/>
        <v>0</v>
      </c>
      <c r="S313" s="262">
        <f ca="1">+R312+R313</f>
        <v>0</v>
      </c>
      <c r="T313" s="243">
        <f ca="1">+S313</f>
        <v>0</v>
      </c>
      <c r="U313" s="242">
        <f t="shared" si="16"/>
        <v>2</v>
      </c>
      <c r="V313" s="343" t="str">
        <f>+VLOOKUP(A313,bd_lista!$A$3:$E$590,5,FALSE)</f>
        <v>Instituciones de Seguridad Social</v>
      </c>
      <c r="W313" s="395"/>
      <c r="X313" s="242">
        <f>+VLOOKUP(A313,[3]Sheet1!$A$13:$D$744,4,FALSE)</f>
        <v>46</v>
      </c>
      <c r="Y313" s="242" t="str">
        <f>+VLOOKUP(X313,bd_lista!$A$3:$C$590,3,FALSE)</f>
        <v>Ministerio de Salud y Deportes</v>
      </c>
      <c r="Z313" s="299"/>
      <c r="AA313" s="331"/>
    </row>
    <row r="314" spans="1:27" customFormat="1" ht="15" hidden="1" customHeight="1">
      <c r="A314" s="32">
        <v>124</v>
      </c>
      <c r="B314" s="390">
        <f>+A314</f>
        <v>124</v>
      </c>
      <c r="C314" s="247" t="str">
        <f>+VLOOKUP(A314,bd_lista!$A$3:$C$590,3,FALSE)</f>
        <v>Academia Nacional de Ciencias</v>
      </c>
      <c r="D314" s="392" t="str">
        <f>+C314</f>
        <v>Academia Nacional de Ciencias</v>
      </c>
      <c r="E314" s="247" t="s">
        <v>1308</v>
      </c>
      <c r="F314" s="243">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3">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3">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3">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3">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3">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3">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3">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3">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3">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3">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3">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3">
        <f t="shared" ca="1" si="15"/>
        <v>0</v>
      </c>
      <c r="S314" s="243"/>
      <c r="T314" s="243">
        <f ca="1">+T315</f>
        <v>0</v>
      </c>
      <c r="U314" s="242">
        <f t="shared" si="16"/>
        <v>1</v>
      </c>
      <c r="V314" s="343" t="str">
        <f>+VLOOKUP(A314,bd_lista!$A$3:$E$590,5,FALSE)</f>
        <v>Instituciones Descentralizadas</v>
      </c>
      <c r="W314" s="394" t="str">
        <f>+V314</f>
        <v>Instituciones Descentralizadas</v>
      </c>
      <c r="X314" s="242">
        <f>+VLOOKUP(A314,[3]Sheet1!$A$13:$D$744,4,FALSE)</f>
        <v>16</v>
      </c>
      <c r="Y314" s="242" t="str">
        <f>+VLOOKUP(X314,bd_lista!$A$3:$C$590,3,FALSE)</f>
        <v>Ministerio de Educación</v>
      </c>
      <c r="Z314" s="301">
        <f>+X314</f>
        <v>16</v>
      </c>
      <c r="AA314" s="302" t="str">
        <f>+Y314</f>
        <v>Ministerio de Educación</v>
      </c>
    </row>
    <row r="315" spans="1:27" customFormat="1" ht="15" hidden="1" customHeight="1">
      <c r="A315" s="32">
        <v>124</v>
      </c>
      <c r="B315" s="391"/>
      <c r="C315" s="343" t="str">
        <f>+VLOOKUP(A315,bd_lista!$A$3:$C$590,3,FALSE)</f>
        <v>Academia Nacional de Ciencias</v>
      </c>
      <c r="D315" s="393"/>
      <c r="E315" s="247" t="s">
        <v>1309</v>
      </c>
      <c r="F315" s="243">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3">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3">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3">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3">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3">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3">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3">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3">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3">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3">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3">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3">
        <f t="shared" ca="1" si="15"/>
        <v>0</v>
      </c>
      <c r="S315" s="243">
        <f ca="1">+R314+R315</f>
        <v>0</v>
      </c>
      <c r="T315" s="243">
        <f ca="1">+S315</f>
        <v>0</v>
      </c>
      <c r="U315" s="242">
        <f t="shared" si="16"/>
        <v>2</v>
      </c>
      <c r="V315" s="343" t="str">
        <f>+VLOOKUP(A315,bd_lista!$A$3:$E$590,5,FALSE)</f>
        <v>Instituciones Descentralizadas</v>
      </c>
      <c r="W315" s="395"/>
      <c r="X315" s="242">
        <f>+VLOOKUP(A315,[3]Sheet1!$A$13:$D$744,4,FALSE)</f>
        <v>16</v>
      </c>
      <c r="Y315" s="242" t="str">
        <f>+VLOOKUP(X315,bd_lista!$A$3:$C$590,3,FALSE)</f>
        <v>Ministerio de Educación</v>
      </c>
      <c r="Z315" s="299"/>
      <c r="AA315" s="300"/>
    </row>
    <row r="316" spans="1:27" customFormat="1" ht="15" hidden="1" customHeight="1">
      <c r="A316" s="32">
        <v>422</v>
      </c>
      <c r="B316" s="390">
        <f>+A316</f>
        <v>422</v>
      </c>
      <c r="C316" s="247" t="str">
        <f>+VLOOKUP(A316,bd_lista!$A$3:$C$590,3,FALSE)</f>
        <v>Caja Bancaria Estatal de Salud</v>
      </c>
      <c r="D316" s="392" t="str">
        <f>+C316</f>
        <v>Caja Bancaria Estatal de Salud</v>
      </c>
      <c r="E316" s="247" t="s">
        <v>1308</v>
      </c>
      <c r="F316" s="243">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3">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3">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3">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3">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3">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3">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3">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3">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3">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3">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3">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3">
        <f t="shared" ca="1" si="15"/>
        <v>0</v>
      </c>
      <c r="S316" s="250"/>
      <c r="T316" s="243">
        <f ca="1">+T317</f>
        <v>0</v>
      </c>
      <c r="U316" s="242">
        <f t="shared" si="16"/>
        <v>1</v>
      </c>
      <c r="V316" s="343" t="str">
        <f>+VLOOKUP(A316,bd_lista!$A$3:$E$590,5,FALSE)</f>
        <v>Instituciones de Seguridad Social</v>
      </c>
      <c r="W316" s="394" t="str">
        <f>+V316</f>
        <v>Instituciones de Seguridad Social</v>
      </c>
      <c r="X316" s="242">
        <v>78</v>
      </c>
      <c r="Y316" s="242" t="str">
        <f>+VLOOKUP(X316,bd_lista!$A$3:$C$590,3,FALSE)</f>
        <v>Ministerio de Hidrocarburos y Energías</v>
      </c>
      <c r="Z316" s="301">
        <f>+X316</f>
        <v>78</v>
      </c>
      <c r="AA316" s="329" t="str">
        <f>+Y316</f>
        <v>Ministerio de Hidrocarburos y Energías</v>
      </c>
    </row>
    <row r="317" spans="1:27" customFormat="1" ht="15" hidden="1" customHeight="1">
      <c r="A317" s="32">
        <v>422</v>
      </c>
      <c r="B317" s="391"/>
      <c r="C317" s="343" t="str">
        <f>+VLOOKUP(A317,bd_lista!$A$3:$C$590,3,FALSE)</f>
        <v>Caja Bancaria Estatal de Salud</v>
      </c>
      <c r="D317" s="393"/>
      <c r="E317" s="247" t="s">
        <v>1309</v>
      </c>
      <c r="F317" s="243">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3">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43">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43">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43">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43">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3">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3">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3">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3">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3">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3">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3">
        <f t="shared" ca="1" si="15"/>
        <v>0</v>
      </c>
      <c r="S317" s="250">
        <f ca="1">+R316+R317</f>
        <v>0</v>
      </c>
      <c r="T317" s="243">
        <f ca="1">+S317</f>
        <v>0</v>
      </c>
      <c r="U317" s="242">
        <f t="shared" si="16"/>
        <v>2</v>
      </c>
      <c r="V317" s="343" t="str">
        <f>+VLOOKUP(A317,bd_lista!$A$3:$E$590,5,FALSE)</f>
        <v>Instituciones de Seguridad Social</v>
      </c>
      <c r="W317" s="395"/>
      <c r="X317" s="242">
        <v>78</v>
      </c>
      <c r="Y317" s="242" t="str">
        <f>+VLOOKUP(X317,bd_lista!$A$3:$C$590,3,FALSE)</f>
        <v>Ministerio de Hidrocarburos y Energías</v>
      </c>
      <c r="Z317" s="299"/>
      <c r="AA317" s="331"/>
    </row>
    <row r="318" spans="1:27" customFormat="1" ht="15" customHeight="1">
      <c r="A318" s="32">
        <v>170</v>
      </c>
      <c r="B318" s="390">
        <f>+A318</f>
        <v>170</v>
      </c>
      <c r="C318" s="247" t="str">
        <f>+VLOOKUP(A318,bd_lista!$A$3:$C$590,3,FALSE)</f>
        <v>Escuela Militar de Ingeniería</v>
      </c>
      <c r="D318" s="392" t="str">
        <f>+C318</f>
        <v>Escuela Militar de Ingeniería</v>
      </c>
      <c r="E318" s="247" t="s">
        <v>1308</v>
      </c>
      <c r="F318" s="243">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3">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3">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3">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3">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3">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3">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3">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3">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3">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3">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3">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3">
        <f t="shared" ca="1" si="15"/>
        <v>0</v>
      </c>
      <c r="S318" s="243"/>
      <c r="T318" s="243">
        <f ca="1">+T319</f>
        <v>1500</v>
      </c>
      <c r="U318" s="242">
        <f t="shared" si="16"/>
        <v>1</v>
      </c>
      <c r="V318" s="343" t="str">
        <f>+VLOOKUP(A318,bd_lista!$A$3:$E$590,5,FALSE)</f>
        <v>Instituciones Descentralizadas</v>
      </c>
      <c r="W318" s="394" t="str">
        <f>+V318</f>
        <v>Instituciones Descentralizadas</v>
      </c>
      <c r="X318" s="242">
        <f>+VLOOKUP(A318,[3]Sheet1!$A$13:$D$744,4,FALSE)</f>
        <v>20</v>
      </c>
      <c r="Y318" s="242" t="str">
        <f>+VLOOKUP(X318,bd_lista!$A$3:$C$590,3,FALSE)</f>
        <v>Ministerio de Defensa</v>
      </c>
      <c r="Z318" s="301">
        <f>+X318</f>
        <v>20</v>
      </c>
      <c r="AA318" s="302" t="str">
        <f>+Y318</f>
        <v>Ministerio de Defensa</v>
      </c>
    </row>
    <row r="319" spans="1:27" customFormat="1" ht="15" customHeight="1">
      <c r="A319" s="32">
        <v>170</v>
      </c>
      <c r="B319" s="391"/>
      <c r="C319" s="343" t="str">
        <f>+VLOOKUP(A319,bd_lista!$A$3:$C$590,3,FALSE)</f>
        <v>Escuela Militar de Ingeniería</v>
      </c>
      <c r="D319" s="393"/>
      <c r="E319" s="247" t="s">
        <v>1309</v>
      </c>
      <c r="F319" s="243">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3">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3">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3">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1500</v>
      </c>
      <c r="J319" s="243">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3">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3">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3">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3">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3">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3">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3">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3">
        <f t="shared" ca="1" si="15"/>
        <v>1500</v>
      </c>
      <c r="S319" s="243">
        <f ca="1">+R318+R319</f>
        <v>1500</v>
      </c>
      <c r="T319" s="243">
        <f ca="1">+S319</f>
        <v>1500</v>
      </c>
      <c r="U319" s="242">
        <f t="shared" si="16"/>
        <v>2</v>
      </c>
      <c r="V319" s="343" t="str">
        <f>+VLOOKUP(A319,bd_lista!$A$3:$E$590,5,FALSE)</f>
        <v>Instituciones Descentralizadas</v>
      </c>
      <c r="W319" s="395"/>
      <c r="X319" s="242">
        <f>+VLOOKUP(A319,[3]Sheet1!$A$13:$D$744,4,FALSE)</f>
        <v>20</v>
      </c>
      <c r="Y319" s="242" t="str">
        <f>+VLOOKUP(X319,bd_lista!$A$3:$C$590,3,FALSE)</f>
        <v>Ministerio de Defensa</v>
      </c>
      <c r="Z319" s="299"/>
      <c r="AA319" s="300"/>
    </row>
    <row r="320" spans="1:27" ht="15" customHeight="1">
      <c r="A320" s="32">
        <v>423</v>
      </c>
      <c r="B320" s="390">
        <f>+A320</f>
        <v>423</v>
      </c>
      <c r="C320" s="247" t="str">
        <f>+VLOOKUP(A320,bd_lista!$A$3:$C$590,3,FALSE)</f>
        <v>Caja de Salud del Servicio Nal. de Caminos y Ramas Anexas</v>
      </c>
      <c r="D320" s="392" t="str">
        <f>+C320</f>
        <v>Caja de Salud del Servicio Nal. de Caminos y Ramas Anexas</v>
      </c>
      <c r="E320" s="342" t="s">
        <v>1308</v>
      </c>
      <c r="F320" s="271">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71">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71">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71">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71">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71">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71">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71">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71">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71">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71">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71">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71">
        <f t="shared" ca="1" si="15"/>
        <v>0</v>
      </c>
      <c r="S320" s="273"/>
      <c r="T320" s="243">
        <f ca="1">+T321</f>
        <v>149544.19999999998</v>
      </c>
      <c r="U320" s="242">
        <f t="shared" si="16"/>
        <v>1</v>
      </c>
      <c r="V320" s="343" t="str">
        <f>+VLOOKUP(A320,bd_lista!$A$3:$E$590,5,FALSE)</f>
        <v>Instituciones de Seguridad Social</v>
      </c>
      <c r="W320" s="394" t="str">
        <f>+V320</f>
        <v>Instituciones de Seguridad Social</v>
      </c>
      <c r="X320" s="242">
        <f>+VLOOKUP(A320,[3]Sheet1!$A$13:$D$744,4,FALSE)</f>
        <v>46</v>
      </c>
      <c r="Y320" s="242" t="str">
        <f>+VLOOKUP(X320,bd_lista!$A$3:$C$590,3,FALSE)</f>
        <v>Ministerio de Salud y Deportes</v>
      </c>
      <c r="Z320" s="301">
        <f>+X320</f>
        <v>46</v>
      </c>
      <c r="AA320" s="329" t="str">
        <f>+Y320</f>
        <v>Ministerio de Salud y Deportes</v>
      </c>
    </row>
    <row r="321" spans="1:27" ht="15" customHeight="1">
      <c r="A321" s="32">
        <v>423</v>
      </c>
      <c r="B321" s="391"/>
      <c r="C321" s="343" t="str">
        <f>+VLOOKUP(A321,bd_lista!$A$3:$C$590,3,FALSE)</f>
        <v>Caja de Salud del Servicio Nal. de Caminos y Ramas Anexas</v>
      </c>
      <c r="D321" s="393"/>
      <c r="E321" s="343" t="s">
        <v>1309</v>
      </c>
      <c r="F321" s="245">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7516.8</v>
      </c>
      <c r="G321" s="245">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7516.8</v>
      </c>
      <c r="H321" s="245">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126743.8</v>
      </c>
      <c r="I321" s="245">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7766.8</v>
      </c>
      <c r="J321" s="245">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5">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5">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5">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5">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5">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5">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5">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5">
        <f t="shared" ca="1" si="15"/>
        <v>149544.19999999998</v>
      </c>
      <c r="S321" s="262">
        <f ca="1">+R320+R321</f>
        <v>149544.19999999998</v>
      </c>
      <c r="T321" s="245">
        <f ca="1">+S321</f>
        <v>149544.19999999998</v>
      </c>
      <c r="U321" s="244">
        <f t="shared" si="16"/>
        <v>2</v>
      </c>
      <c r="V321" s="343" t="str">
        <f>+VLOOKUP(A321,bd_lista!$A$3:$E$590,5,FALSE)</f>
        <v>Instituciones de Seguridad Social</v>
      </c>
      <c r="W321" s="395"/>
      <c r="X321" s="242">
        <f>+VLOOKUP(A321,[3]Sheet1!$A$13:$D$744,4,FALSE)</f>
        <v>46</v>
      </c>
      <c r="Y321" s="242" t="str">
        <f>+VLOOKUP(X321,bd_lista!$A$3:$C$590,3,FALSE)</f>
        <v>Ministerio de Salud y Deportes</v>
      </c>
      <c r="Z321" s="299"/>
      <c r="AA321" s="331"/>
    </row>
    <row r="322" spans="1:27" customFormat="1" ht="15" customHeight="1">
      <c r="A322" s="252">
        <v>513</v>
      </c>
      <c r="B322" s="390">
        <f>+A322</f>
        <v>513</v>
      </c>
      <c r="C322" s="247" t="str">
        <f>+VLOOKUP(A322,bd_lista!$A$3:$C$590,3,FALSE)</f>
        <v>Yacimientos Petrolíferos Fiscales Bolivianos</v>
      </c>
      <c r="D322" s="392" t="str">
        <f>+C322</f>
        <v>Yacimientos Petrolíferos Fiscales Bolivianos</v>
      </c>
      <c r="E322" s="247" t="s">
        <v>1308</v>
      </c>
      <c r="F322" s="243">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3">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3">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50</v>
      </c>
      <c r="I322" s="243">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402221728.92999995</v>
      </c>
      <c r="J322" s="243">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3">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3">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3">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3">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3">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3">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3">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3">
        <f t="shared" ca="1" si="15"/>
        <v>402221778.92999995</v>
      </c>
      <c r="S322" s="266"/>
      <c r="T322" s="243">
        <f ca="1">+T323</f>
        <v>801197297.44999993</v>
      </c>
      <c r="U322" s="242">
        <f t="shared" si="16"/>
        <v>1</v>
      </c>
      <c r="V322" s="343" t="str">
        <f>+VLOOKUP(A322,bd_lista!$A$3:$E$590,5,FALSE)</f>
        <v>Empresas Nacionales</v>
      </c>
      <c r="W322" s="394" t="str">
        <f>+V322</f>
        <v>Empresas Nacionales</v>
      </c>
      <c r="X322" s="242">
        <v>78</v>
      </c>
      <c r="Y322" s="242" t="str">
        <f>+VLOOKUP(X322,bd_lista!$A$3:$C$590,3,FALSE)</f>
        <v>Ministerio de Hidrocarburos y Energías</v>
      </c>
      <c r="Z322" s="301">
        <f>+X322</f>
        <v>78</v>
      </c>
      <c r="AA322" s="329" t="str">
        <f>+Y322</f>
        <v>Ministerio de Hidrocarburos y Energías</v>
      </c>
    </row>
    <row r="323" spans="1:27" customFormat="1" ht="15" customHeight="1">
      <c r="A323" s="32">
        <v>513</v>
      </c>
      <c r="B323" s="391"/>
      <c r="C323" s="343" t="str">
        <f>+VLOOKUP(A323,bd_lista!$A$3:$C$590,3,FALSE)</f>
        <v>Yacimientos Petrolíferos Fiscales Bolivianos</v>
      </c>
      <c r="D323" s="393"/>
      <c r="E323" s="343" t="s">
        <v>1309</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1063820.97</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417114.35</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417423.61</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397077159.58999997</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5">
        <f t="shared" ca="1" si="15"/>
        <v>398975518.51999998</v>
      </c>
      <c r="S323" s="265">
        <f ca="1">+R322+R323</f>
        <v>801197297.44999993</v>
      </c>
      <c r="T323" s="243">
        <f ca="1">+S323</f>
        <v>801197297.44999993</v>
      </c>
      <c r="U323" s="242">
        <f t="shared" si="16"/>
        <v>2</v>
      </c>
      <c r="V323" s="343" t="str">
        <f>+VLOOKUP(A323,bd_lista!$A$3:$E$590,5,FALSE)</f>
        <v>Empresas Nacionales</v>
      </c>
      <c r="W323" s="395"/>
      <c r="X323" s="242">
        <v>78</v>
      </c>
      <c r="Y323" s="242" t="str">
        <f>+VLOOKUP(X323,bd_lista!$A$3:$C$590,3,FALSE)</f>
        <v>Ministerio de Hidrocarburos y Energías</v>
      </c>
      <c r="Z323" s="299"/>
      <c r="AA323" s="331"/>
    </row>
    <row r="324" spans="1:27" ht="15" hidden="1" customHeight="1">
      <c r="A324" s="32">
        <v>298</v>
      </c>
      <c r="B324" s="390">
        <f>+A324</f>
        <v>298</v>
      </c>
      <c r="C324" s="247" t="str">
        <f>+VLOOKUP(A324,bd_lista!$A$3:$C$590,3,FALSE)</f>
        <v>Servicio Departamental de Riego - Chuquisaca</v>
      </c>
      <c r="D324" s="392" t="str">
        <f>+C324</f>
        <v>Servicio Departamental de Riego - Chuquisaca</v>
      </c>
      <c r="E324" s="247" t="s">
        <v>1308</v>
      </c>
      <c r="F324" s="243">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3">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3">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3">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3">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3">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3">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3">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3">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3">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3">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3">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3">
        <f t="shared" ca="1" si="15"/>
        <v>0</v>
      </c>
      <c r="S324" s="243"/>
      <c r="T324" s="243">
        <f ca="1">+T325</f>
        <v>0</v>
      </c>
      <c r="U324" s="242">
        <f t="shared" si="16"/>
        <v>1</v>
      </c>
      <c r="V324" s="343" t="str">
        <f>+VLOOKUP(A324,bd_lista!$A$3:$E$590,5,FALSE)</f>
        <v>Instituciones Descentralizadas</v>
      </c>
      <c r="W324" s="394" t="str">
        <f>+V324</f>
        <v>Instituciones Descentralizadas</v>
      </c>
      <c r="X324" s="242">
        <f>+VLOOKUP(A324,[3]Sheet1!$A$13:$D$744,4,FALSE)</f>
        <v>86</v>
      </c>
      <c r="Y324" s="242" t="str">
        <f>+VLOOKUP(X324,bd_lista!$A$3:$C$590,3,FALSE)</f>
        <v>Ministerio de Medio Ambiente y Agua</v>
      </c>
      <c r="Z324" s="301">
        <f>+X324</f>
        <v>86</v>
      </c>
      <c r="AA324" s="302" t="str">
        <f>+Y324</f>
        <v>Ministerio de Medio Ambiente y Agua</v>
      </c>
    </row>
    <row r="325" spans="1:27" ht="15" hidden="1" customHeight="1">
      <c r="A325" s="32">
        <v>298</v>
      </c>
      <c r="B325" s="391"/>
      <c r="C325" s="343" t="str">
        <f>+VLOOKUP(A325,bd_lista!$A$3:$C$590,3,FALSE)</f>
        <v>Servicio Departamental de Riego - Chuquisaca</v>
      </c>
      <c r="D325" s="393"/>
      <c r="E325" s="343" t="s">
        <v>1309</v>
      </c>
      <c r="F325" s="245">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5">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5">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5">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5">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5">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5">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5">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5">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5">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5">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5">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5">
        <f t="shared" ca="1" si="15"/>
        <v>0</v>
      </c>
      <c r="S325" s="245">
        <f ca="1">+R324+R325</f>
        <v>0</v>
      </c>
      <c r="T325" s="245">
        <f ca="1">+S325</f>
        <v>0</v>
      </c>
      <c r="U325" s="244">
        <f t="shared" si="16"/>
        <v>2</v>
      </c>
      <c r="V325" s="343" t="str">
        <f>+VLOOKUP(A325,bd_lista!$A$3:$E$590,5,FALSE)</f>
        <v>Instituciones Descentralizadas</v>
      </c>
      <c r="W325" s="395"/>
      <c r="X325" s="242">
        <f>+VLOOKUP(A325,[3]Sheet1!$A$13:$D$744,4,FALSE)</f>
        <v>86</v>
      </c>
      <c r="Y325" s="242" t="str">
        <f>+VLOOKUP(X325,bd_lista!$A$3:$C$590,3,FALSE)</f>
        <v>Ministerio de Medio Ambiente y Agua</v>
      </c>
      <c r="Z325" s="299"/>
      <c r="AA325" s="300"/>
    </row>
    <row r="326" spans="1:27" customFormat="1" ht="15" hidden="1" customHeight="1">
      <c r="A326" s="252">
        <v>520</v>
      </c>
      <c r="B326" s="390">
        <f>+A326</f>
        <v>520</v>
      </c>
      <c r="C326" s="247" t="str">
        <f>+VLOOKUP(A326,bd_lista!$A$3:$C$590,3,FALSE)</f>
        <v>Empresa Metalúrgica VINTO - Nacionalizada</v>
      </c>
      <c r="D326" s="392" t="str">
        <f>+C326</f>
        <v>Empresa Metalúrgica VINTO - Nacionalizada</v>
      </c>
      <c r="E326" s="247" t="s">
        <v>1308</v>
      </c>
      <c r="F326" s="243">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3">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3">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3">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3">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3">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3">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3">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3">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3">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3">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3">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3">
        <f t="shared" ca="1" si="15"/>
        <v>0</v>
      </c>
      <c r="S326" s="250"/>
      <c r="T326" s="243">
        <f ca="1">+T327</f>
        <v>0</v>
      </c>
      <c r="U326" s="242">
        <f t="shared" si="16"/>
        <v>1</v>
      </c>
      <c r="V326" s="343" t="str">
        <f>+VLOOKUP(A326,bd_lista!$A$3:$E$590,5,FALSE)</f>
        <v>Empresas Nacionales</v>
      </c>
      <c r="W326" s="394" t="str">
        <f>+V326</f>
        <v>Empresas Nacionales</v>
      </c>
      <c r="X326" s="242">
        <f>+VLOOKUP(A326,[3]Sheet1!$A$13:$D$744,4,FALSE)</f>
        <v>76</v>
      </c>
      <c r="Y326" s="242" t="str">
        <f>+VLOOKUP(X326,bd_lista!$A$3:$C$590,3,FALSE)</f>
        <v>Ministerio de Minería y Metalurgia</v>
      </c>
      <c r="Z326" s="301">
        <f>+X326</f>
        <v>76</v>
      </c>
      <c r="AA326" s="302" t="str">
        <f>+Y326</f>
        <v>Ministerio de Minería y Metalurgia</v>
      </c>
    </row>
    <row r="327" spans="1:27" customFormat="1" ht="15" hidden="1" customHeight="1">
      <c r="A327" s="32">
        <v>520</v>
      </c>
      <c r="B327" s="391"/>
      <c r="C327" s="343" t="str">
        <f>+VLOOKUP(A327,bd_lista!$A$3:$C$590,3,FALSE)</f>
        <v>Empresa Metalúrgica VINTO - Nacionalizada</v>
      </c>
      <c r="D327" s="393"/>
      <c r="E327" s="343" t="s">
        <v>1309</v>
      </c>
      <c r="F327" s="245">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5">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5">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5">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5">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5">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5">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5">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5">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5">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5">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5">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5">
        <f t="shared" ca="1" si="15"/>
        <v>0</v>
      </c>
      <c r="S327" s="245">
        <f ca="1">+R326+R327</f>
        <v>0</v>
      </c>
      <c r="T327" s="243">
        <f ca="1">+S327</f>
        <v>0</v>
      </c>
      <c r="U327" s="242">
        <f t="shared" si="16"/>
        <v>2</v>
      </c>
      <c r="V327" s="343" t="str">
        <f>+VLOOKUP(A327,bd_lista!$A$3:$E$590,5,FALSE)</f>
        <v>Empresas Nacionales</v>
      </c>
      <c r="W327" s="395"/>
      <c r="X327" s="242">
        <f>+VLOOKUP(A327,[3]Sheet1!$A$13:$D$744,4,FALSE)</f>
        <v>76</v>
      </c>
      <c r="Y327" s="242" t="str">
        <f>+VLOOKUP(X327,bd_lista!$A$3:$C$590,3,FALSE)</f>
        <v>Ministerio de Minería y Metalurgia</v>
      </c>
      <c r="Z327" s="299"/>
      <c r="AA327" s="300"/>
    </row>
    <row r="328" spans="1:27" ht="15" hidden="1" customHeight="1">
      <c r="A328" s="32">
        <v>349</v>
      </c>
      <c r="B328" s="390">
        <f>+A328</f>
        <v>349</v>
      </c>
      <c r="C328" s="247" t="str">
        <f>+VLOOKUP(A328,bd_lista!$A$3:$C$590,3,FALSE)</f>
        <v>Centro de Inv.Arqueológicas,Antropológicas y Adm.de Tiwanaku</v>
      </c>
      <c r="D328" s="392" t="str">
        <f>+C328</f>
        <v>Centro de Inv.Arqueológicas,Antropológicas y Adm.de Tiwanaku</v>
      </c>
      <c r="E328" s="247" t="s">
        <v>1308</v>
      </c>
      <c r="F328" s="243">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3">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3">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3">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3">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3">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3">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3">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3">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3">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3">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3">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3">
        <f t="shared" ca="1" si="15"/>
        <v>0</v>
      </c>
      <c r="S328" s="243"/>
      <c r="T328" s="243">
        <f ca="1">+T329</f>
        <v>0</v>
      </c>
      <c r="U328" s="242">
        <f t="shared" si="16"/>
        <v>1</v>
      </c>
      <c r="V328" s="343" t="str">
        <f>+VLOOKUP(A328,bd_lista!$A$3:$E$590,5,FALSE)</f>
        <v>Instituciones Descentralizadas</v>
      </c>
      <c r="W328" s="394" t="str">
        <f>+V328</f>
        <v>Instituciones Descentralizadas</v>
      </c>
      <c r="X328" s="242">
        <f>+VLOOKUP(A328,[3]Sheet1!$A$13:$D$744,4,FALSE)</f>
        <v>52</v>
      </c>
      <c r="Y328" s="242" t="e">
        <f>+VLOOKUP(X328,bd_lista!$A$3:$C$590,3,FALSE)</f>
        <v>#N/A</v>
      </c>
      <c r="Z328" s="301">
        <f>+X328</f>
        <v>52</v>
      </c>
      <c r="AA328" s="302" t="e">
        <f>+Y328</f>
        <v>#N/A</v>
      </c>
    </row>
    <row r="329" spans="1:27" ht="15" hidden="1" customHeight="1">
      <c r="A329" s="32">
        <v>349</v>
      </c>
      <c r="B329" s="391"/>
      <c r="C329" s="343" t="str">
        <f>+VLOOKUP(A329,bd_lista!$A$3:$C$590,3,FALSE)</f>
        <v>Centro de Inv.Arqueológicas,Antropológicas y Adm.de Tiwanaku</v>
      </c>
      <c r="D329" s="393"/>
      <c r="E329" s="343" t="s">
        <v>1309</v>
      </c>
      <c r="F329" s="245">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5">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5">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5">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5">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5">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5">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5">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5">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5">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5">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5">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5">
        <f t="shared" ca="1" si="15"/>
        <v>0</v>
      </c>
      <c r="S329" s="245">
        <f ca="1">+R328+R329</f>
        <v>0</v>
      </c>
      <c r="T329" s="245">
        <f ca="1">+S329</f>
        <v>0</v>
      </c>
      <c r="U329" s="244">
        <f t="shared" si="16"/>
        <v>2</v>
      </c>
      <c r="V329" s="343" t="str">
        <f>+VLOOKUP(A329,bd_lista!$A$3:$E$590,5,FALSE)</f>
        <v>Instituciones Descentralizadas</v>
      </c>
      <c r="W329" s="395"/>
      <c r="X329" s="242">
        <f>+VLOOKUP(A329,[3]Sheet1!$A$13:$D$744,4,FALSE)</f>
        <v>52</v>
      </c>
      <c r="Y329" s="242" t="e">
        <f>+VLOOKUP(X329,bd_lista!$A$3:$C$590,3,FALSE)</f>
        <v>#N/A</v>
      </c>
      <c r="Z329" s="299"/>
      <c r="AA329" s="300"/>
    </row>
    <row r="330" spans="1:27" ht="15" hidden="1" customHeight="1">
      <c r="A330" s="252">
        <v>171</v>
      </c>
      <c r="B330" s="390">
        <f>+A330</f>
        <v>171</v>
      </c>
      <c r="C330" s="247" t="str">
        <f>+VLOOKUP(A330,bd_lista!$A$3:$C$590,3,FALSE)</f>
        <v>Centro de Investigación Agrícola Tropical</v>
      </c>
      <c r="D330" s="392" t="str">
        <f>+C330</f>
        <v>Centro de Investigación Agrícola Tropical</v>
      </c>
      <c r="E330" s="247" t="s">
        <v>1308</v>
      </c>
      <c r="F330" s="271">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3">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3">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3">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3">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3">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3">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3">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3">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3">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3">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3">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3">
        <f t="shared" ca="1" si="15"/>
        <v>0</v>
      </c>
      <c r="S330" s="243"/>
      <c r="T330" s="271">
        <f ca="1">+T331</f>
        <v>0</v>
      </c>
      <c r="U330" s="278">
        <f t="shared" si="16"/>
        <v>1</v>
      </c>
      <c r="V330" s="343" t="str">
        <f>+VLOOKUP(A330,bd_lista!$A$3:$E$590,5,FALSE)</f>
        <v>Instituciones Descentralizadas</v>
      </c>
      <c r="W330" s="394" t="str">
        <f>+V330</f>
        <v>Instituciones Descentralizadas</v>
      </c>
      <c r="X330" s="242">
        <f>+VLOOKUP(A330,[3]Sheet1!$A$13:$D$744,4,FALSE)</f>
        <v>0</v>
      </c>
      <c r="Y330" s="242" t="e">
        <f>+VLOOKUP(X330,bd_lista!$A$3:$C$590,3,FALSE)</f>
        <v>#N/A</v>
      </c>
      <c r="Z330" s="301">
        <f>+X330</f>
        <v>0</v>
      </c>
      <c r="AA330" s="302" t="e">
        <f>+Y330</f>
        <v>#N/A</v>
      </c>
    </row>
    <row r="331" spans="1:27" ht="15" hidden="1" customHeight="1">
      <c r="A331" s="32">
        <v>171</v>
      </c>
      <c r="B331" s="391"/>
      <c r="C331" s="343" t="str">
        <f>+VLOOKUP(A331,bd_lista!$A$3:$C$590,3,FALSE)</f>
        <v>Centro de Investigación Agrícola Tropical</v>
      </c>
      <c r="D331" s="393"/>
      <c r="E331" s="343" t="s">
        <v>1309</v>
      </c>
      <c r="F331" s="245">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5">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5">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5">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5">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5">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5">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5">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5">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5">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5">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5">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5">
        <f t="shared" ca="1" si="15"/>
        <v>0</v>
      </c>
      <c r="S331" s="245">
        <f ca="1">+R330+R331</f>
        <v>0</v>
      </c>
      <c r="T331" s="245">
        <f ca="1">+S331</f>
        <v>0</v>
      </c>
      <c r="U331" s="244">
        <f t="shared" si="16"/>
        <v>2</v>
      </c>
      <c r="V331" s="343" t="str">
        <f>+VLOOKUP(A331,bd_lista!$A$3:$E$590,5,FALSE)</f>
        <v>Instituciones Descentralizadas</v>
      </c>
      <c r="W331" s="395"/>
      <c r="X331" s="242">
        <f>+VLOOKUP(A331,[3]Sheet1!$A$13:$D$744,4,FALSE)</f>
        <v>0</v>
      </c>
      <c r="Y331" s="242" t="e">
        <f>+VLOOKUP(X331,bd_lista!$A$3:$C$590,3,FALSE)</f>
        <v>#N/A</v>
      </c>
      <c r="Z331" s="299"/>
      <c r="AA331" s="300"/>
    </row>
    <row r="332" spans="1:27">
      <c r="A332" s="252">
        <v>525</v>
      </c>
      <c r="B332" s="390">
        <f>+A332</f>
        <v>525</v>
      </c>
      <c r="C332" s="247" t="str">
        <f>+VLOOKUP(A332,bd_lista!$A$3:$C$590,3,FALSE)</f>
        <v>Transportes Aéreos Bolivianos</v>
      </c>
      <c r="D332" s="392" t="str">
        <f>+C332</f>
        <v>Transportes Aéreos Bolivianos</v>
      </c>
      <c r="E332" s="247" t="s">
        <v>1308</v>
      </c>
      <c r="F332" s="243">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3">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3">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3">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3">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3">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3">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3">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3">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3">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3">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3">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3">
        <f t="shared" ca="1" si="15"/>
        <v>0</v>
      </c>
      <c r="S332" s="266"/>
      <c r="T332" s="243">
        <f ca="1">+T333</f>
        <v>6075449.0299999993</v>
      </c>
      <c r="U332" s="242">
        <f t="shared" si="16"/>
        <v>1</v>
      </c>
      <c r="V332" s="343" t="str">
        <f>+VLOOKUP(A332,bd_lista!$A$3:$E$590,5,FALSE)</f>
        <v>Empresas Nacionales</v>
      </c>
      <c r="W332" s="394" t="str">
        <f>+V332</f>
        <v>Empresas Nacionales</v>
      </c>
      <c r="X332" s="242">
        <f>+VLOOKUP(A332,[3]Sheet1!$A$13:$D$744,4,FALSE)</f>
        <v>20</v>
      </c>
      <c r="Y332" s="242" t="str">
        <f>+VLOOKUP(X332,bd_lista!$A$3:$C$590,3,FALSE)</f>
        <v>Ministerio de Defensa</v>
      </c>
      <c r="Z332" s="301">
        <f>+X332</f>
        <v>20</v>
      </c>
      <c r="AA332" s="329" t="str">
        <f>+Y332</f>
        <v>Ministerio de Defensa</v>
      </c>
    </row>
    <row r="333" spans="1:27" ht="15" customHeight="1">
      <c r="A333" s="32">
        <v>525</v>
      </c>
      <c r="B333" s="391"/>
      <c r="C333" s="343" t="str">
        <f>+VLOOKUP(A333,bd_lista!$A$3:$C$590,3,FALSE)</f>
        <v>Transportes Aéreos Bolivianos</v>
      </c>
      <c r="D333" s="393"/>
      <c r="E333" s="343" t="s">
        <v>1309</v>
      </c>
      <c r="F333" s="245">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490326.73</v>
      </c>
      <c r="G333" s="245">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788900</v>
      </c>
      <c r="H333" s="245">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357584.5</v>
      </c>
      <c r="I333" s="245">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4438637.8</v>
      </c>
      <c r="J333" s="245">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45">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5">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5">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5">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5">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5">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5">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5">
        <f t="shared" ca="1" si="15"/>
        <v>6075449.0299999993</v>
      </c>
      <c r="S333" s="265">
        <f ca="1">+R332+R333</f>
        <v>6075449.0299999993</v>
      </c>
      <c r="T333" s="245">
        <f ca="1">+S333</f>
        <v>6075449.0299999993</v>
      </c>
      <c r="U333" s="244">
        <f t="shared" si="16"/>
        <v>2</v>
      </c>
      <c r="V333" s="343" t="str">
        <f>+VLOOKUP(A333,bd_lista!$A$3:$E$590,5,FALSE)</f>
        <v>Empresas Nacionales</v>
      </c>
      <c r="W333" s="395"/>
      <c r="X333" s="242">
        <f>+VLOOKUP(A333,[3]Sheet1!$A$13:$D$744,4,FALSE)</f>
        <v>20</v>
      </c>
      <c r="Y333" s="242" t="str">
        <f>+VLOOKUP(X333,bd_lista!$A$3:$C$590,3,FALSE)</f>
        <v>Ministerio de Defensa</v>
      </c>
      <c r="Z333" s="299"/>
      <c r="AA333" s="331"/>
    </row>
    <row r="334" spans="1:27" customFormat="1" ht="15" customHeight="1">
      <c r="A334" s="252">
        <v>526</v>
      </c>
      <c r="B334" s="390">
        <f>+A334</f>
        <v>526</v>
      </c>
      <c r="C334" s="247" t="str">
        <f>+VLOOKUP(A334,bd_lista!$A$3:$C$590,3,FALSE)</f>
        <v>Bolivia TV</v>
      </c>
      <c r="D334" s="392" t="str">
        <f>+C334</f>
        <v>Bolivia TV</v>
      </c>
      <c r="E334" s="247" t="s">
        <v>1308</v>
      </c>
      <c r="F334" s="243">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43">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3">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3">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3">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3">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3">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3">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3">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3">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3">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3">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3">
        <f t="shared" ca="1" si="15"/>
        <v>0</v>
      </c>
      <c r="S334" s="266"/>
      <c r="T334" s="243">
        <f ca="1">+T335</f>
        <v>9271.6</v>
      </c>
      <c r="U334" s="242">
        <f t="shared" si="16"/>
        <v>1</v>
      </c>
      <c r="V334" s="343" t="str">
        <f>+VLOOKUP(A334,bd_lista!$A$3:$E$590,5,FALSE)</f>
        <v>Empresas Nacionales</v>
      </c>
      <c r="W334" s="394" t="str">
        <f>+V334</f>
        <v>Empresas Nacionales</v>
      </c>
      <c r="X334" s="242">
        <v>25</v>
      </c>
      <c r="Y334" s="242" t="str">
        <f>+VLOOKUP(X334,bd_lista!$A$3:$C$590,3,FALSE)</f>
        <v>Ministerio de la Presidencia</v>
      </c>
      <c r="Z334" s="301">
        <f>+X334</f>
        <v>25</v>
      </c>
      <c r="AA334" s="329" t="str">
        <f>+Y334</f>
        <v>Ministerio de la Presidencia</v>
      </c>
    </row>
    <row r="335" spans="1:27" customFormat="1" ht="15" customHeight="1">
      <c r="A335" s="32">
        <v>526</v>
      </c>
      <c r="B335" s="391"/>
      <c r="C335" s="343" t="str">
        <f>+VLOOKUP(A335,bd_lista!$A$3:$C$590,3,FALSE)</f>
        <v>Bolivia TV</v>
      </c>
      <c r="D335" s="393"/>
      <c r="E335" s="343" t="s">
        <v>1309</v>
      </c>
      <c r="F335" s="245">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5">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2202.5</v>
      </c>
      <c r="H335" s="245">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1204.0999999999999</v>
      </c>
      <c r="I335" s="245">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5865</v>
      </c>
      <c r="J335" s="245">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45">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5">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5">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5">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5">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5">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5">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5">
        <f t="shared" ca="1" si="15"/>
        <v>9271.6</v>
      </c>
      <c r="S335" s="265">
        <f ca="1">+R334+R335</f>
        <v>9271.6</v>
      </c>
      <c r="T335" s="243">
        <f ca="1">+S335</f>
        <v>9271.6</v>
      </c>
      <c r="U335" s="242">
        <f t="shared" si="16"/>
        <v>2</v>
      </c>
      <c r="V335" s="343" t="str">
        <f>+VLOOKUP(A335,bd_lista!$A$3:$E$590,5,FALSE)</f>
        <v>Empresas Nacionales</v>
      </c>
      <c r="W335" s="395"/>
      <c r="X335" s="242">
        <v>25</v>
      </c>
      <c r="Y335" s="242" t="str">
        <f>+VLOOKUP(X335,bd_lista!$A$3:$C$590,3,FALSE)</f>
        <v>Ministerio de la Presidencia</v>
      </c>
      <c r="Z335" s="299"/>
      <c r="AA335" s="331"/>
    </row>
    <row r="336" spans="1:27" customFormat="1" ht="15" hidden="1" customHeight="1">
      <c r="A336" s="32">
        <v>517</v>
      </c>
      <c r="B336" s="390">
        <f>+A336</f>
        <v>517</v>
      </c>
      <c r="C336" s="247" t="str">
        <f>+VLOOKUP(A336,bd_lista!$A$3:$C$590,3,FALSE)</f>
        <v>Corporación Minera de Bolivia</v>
      </c>
      <c r="D336" s="392" t="str">
        <f>+C336</f>
        <v>Corporación Minera de Bolivia</v>
      </c>
      <c r="E336" s="247" t="s">
        <v>1308</v>
      </c>
      <c r="F336" s="243">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3">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3">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3">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3">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3">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3">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3">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3">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3">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3">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3">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3">
        <f t="shared" ca="1" si="15"/>
        <v>0</v>
      </c>
      <c r="S336" s="250"/>
      <c r="T336" s="243">
        <f ca="1">+T337</f>
        <v>0</v>
      </c>
      <c r="U336" s="242">
        <f t="shared" si="16"/>
        <v>1</v>
      </c>
      <c r="V336" s="343" t="str">
        <f>+VLOOKUP(A336,bd_lista!$A$3:$E$590,5,FALSE)</f>
        <v>Empresas Nacionales</v>
      </c>
      <c r="W336" s="394" t="str">
        <f>+V336</f>
        <v>Empresas Nacionales</v>
      </c>
      <c r="X336" s="242">
        <f>+VLOOKUP(A336,[3]Sheet1!$A$13:$D$744,4,FALSE)</f>
        <v>76</v>
      </c>
      <c r="Y336" s="242" t="str">
        <f>+VLOOKUP(X336,bd_lista!$A$3:$C$590,3,FALSE)</f>
        <v>Ministerio de Minería y Metalurgia</v>
      </c>
      <c r="Z336" s="301">
        <f>+X336</f>
        <v>76</v>
      </c>
      <c r="AA336" s="329" t="str">
        <f>+Y336</f>
        <v>Ministerio de Minería y Metalurgia</v>
      </c>
    </row>
    <row r="337" spans="1:27" customFormat="1" ht="15" hidden="1" customHeight="1">
      <c r="A337" s="32">
        <v>517</v>
      </c>
      <c r="B337" s="391"/>
      <c r="C337" s="343" t="str">
        <f>+VLOOKUP(A337,bd_lista!$A$3:$C$590,3,FALSE)</f>
        <v>Corporación Minera de Bolivia</v>
      </c>
      <c r="D337" s="393"/>
      <c r="E337" s="343" t="s">
        <v>1309</v>
      </c>
      <c r="F337" s="245">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5">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5">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5">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5">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5">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5">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5">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5">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5">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5">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5">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5">
        <f t="shared" ca="1" si="15"/>
        <v>0</v>
      </c>
      <c r="S337" s="262">
        <f ca="1">+R336+R337</f>
        <v>0</v>
      </c>
      <c r="T337" s="243">
        <f ca="1">+S337</f>
        <v>0</v>
      </c>
      <c r="U337" s="242">
        <f t="shared" si="16"/>
        <v>2</v>
      </c>
      <c r="V337" s="343" t="str">
        <f>+VLOOKUP(A337,bd_lista!$A$3:$E$590,5,FALSE)</f>
        <v>Empresas Nacionales</v>
      </c>
      <c r="W337" s="395"/>
      <c r="X337" s="242">
        <f>+VLOOKUP(A337,[3]Sheet1!$A$13:$D$744,4,FALSE)</f>
        <v>76</v>
      </c>
      <c r="Y337" s="242" t="str">
        <f>+VLOOKUP(X337,bd_lista!$A$3:$C$590,3,FALSE)</f>
        <v>Ministerio de Minería y Metalurgia</v>
      </c>
      <c r="Z337" s="299"/>
      <c r="AA337" s="331"/>
    </row>
    <row r="338" spans="1:27" customFormat="1" ht="15" customHeight="1">
      <c r="A338" s="32">
        <v>548</v>
      </c>
      <c r="B338" s="390">
        <f>+A338</f>
        <v>548</v>
      </c>
      <c r="C338" s="247" t="str">
        <f>+VLOOKUP(A338,bd_lista!$A$3:$C$590,3,FALSE)</f>
        <v>Corporación de las Fuerzas Armadas p/ el Des. Nacional</v>
      </c>
      <c r="D338" s="392" t="str">
        <f>+C338</f>
        <v>Corporación de las Fuerzas Armadas p/ el Des. Nacional</v>
      </c>
      <c r="E338" s="247" t="s">
        <v>1308</v>
      </c>
      <c r="F338" s="243">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3">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519.29</v>
      </c>
      <c r="H338" s="243">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717.48</v>
      </c>
      <c r="I338" s="243">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3">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3">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3">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3">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3">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3">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3">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3">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3">
        <f t="shared" ca="1" si="15"/>
        <v>1236.77</v>
      </c>
      <c r="S338" s="266"/>
      <c r="T338" s="243">
        <f ca="1">+T339</f>
        <v>682135.65</v>
      </c>
      <c r="U338" s="242">
        <f t="shared" si="16"/>
        <v>1</v>
      </c>
      <c r="V338" s="343" t="str">
        <f>+VLOOKUP(A338,bd_lista!$A$3:$E$590,5,FALSE)</f>
        <v>Empresas Nacionales</v>
      </c>
      <c r="W338" s="394" t="str">
        <f>+V338</f>
        <v>Empresas Nacionales</v>
      </c>
      <c r="X338" s="242">
        <f>+VLOOKUP(A338,[3]Sheet1!$A$13:$D$744,4,FALSE)</f>
        <v>20</v>
      </c>
      <c r="Y338" s="242" t="str">
        <f>+VLOOKUP(X338,bd_lista!$A$3:$C$590,3,FALSE)</f>
        <v>Ministerio de Defensa</v>
      </c>
      <c r="Z338" s="301">
        <f>+X338</f>
        <v>20</v>
      </c>
      <c r="AA338" s="329" t="str">
        <f>+Y338</f>
        <v>Ministerio de Defensa</v>
      </c>
    </row>
    <row r="339" spans="1:27" customFormat="1" ht="15" customHeight="1">
      <c r="A339" s="32">
        <v>548</v>
      </c>
      <c r="B339" s="391"/>
      <c r="C339" s="343" t="str">
        <f>+VLOOKUP(A339,bd_lista!$A$3:$C$590,3,FALSE)</f>
        <v>Corporación de las Fuerzas Armadas p/ el Des. Nacional</v>
      </c>
      <c r="D339" s="393"/>
      <c r="E339" s="343" t="s">
        <v>1309</v>
      </c>
      <c r="F339" s="245">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483</v>
      </c>
      <c r="G339" s="245">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59</v>
      </c>
      <c r="H339" s="245">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236</v>
      </c>
      <c r="I339" s="245">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680120.88</v>
      </c>
      <c r="J339" s="245">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5">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5">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5">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5">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5">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5">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5">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5">
        <f t="shared" ca="1" si="15"/>
        <v>680898.88</v>
      </c>
      <c r="S339" s="265">
        <f ca="1">+R338+R339</f>
        <v>682135.65</v>
      </c>
      <c r="T339" s="243">
        <f ca="1">+S339</f>
        <v>682135.65</v>
      </c>
      <c r="U339" s="242">
        <f t="shared" si="16"/>
        <v>2</v>
      </c>
      <c r="V339" s="343" t="str">
        <f>+VLOOKUP(A339,bd_lista!$A$3:$E$590,5,FALSE)</f>
        <v>Empresas Nacionales</v>
      </c>
      <c r="W339" s="395"/>
      <c r="X339" s="242">
        <f>+VLOOKUP(A339,[3]Sheet1!$A$13:$D$744,4,FALSE)</f>
        <v>20</v>
      </c>
      <c r="Y339" s="242" t="str">
        <f>+VLOOKUP(X339,bd_lista!$A$3:$C$590,3,FALSE)</f>
        <v>Ministerio de Defensa</v>
      </c>
      <c r="Z339" s="299"/>
      <c r="AA339" s="331"/>
    </row>
    <row r="340" spans="1:27" customFormat="1" ht="15" customHeight="1">
      <c r="A340" s="32">
        <v>514</v>
      </c>
      <c r="B340" s="390">
        <f>+A340</f>
        <v>514</v>
      </c>
      <c r="C340" s="247" t="str">
        <f>+VLOOKUP(A340,bd_lista!$A$3:$C$590,3,FALSE)</f>
        <v>Empresa Nacional de Electricidad</v>
      </c>
      <c r="D340" s="392" t="str">
        <f>+C340</f>
        <v>Empresa Nacional de Electricidad</v>
      </c>
      <c r="E340" s="242" t="s">
        <v>1308</v>
      </c>
      <c r="F340" s="243">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3">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3">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3">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5213700.01</v>
      </c>
      <c r="J340" s="243">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3">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3">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3">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3">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3">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3">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3">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3">
        <f t="shared" ca="1" si="15"/>
        <v>5213700.01</v>
      </c>
      <c r="S340" s="266"/>
      <c r="T340" s="243">
        <f ca="1">+T341</f>
        <v>475704485.08000004</v>
      </c>
      <c r="U340" s="242">
        <f t="shared" si="16"/>
        <v>1</v>
      </c>
      <c r="V340" s="343" t="str">
        <f>+VLOOKUP(A340,bd_lista!$A$3:$E$590,5,FALSE)</f>
        <v>Empresas Nacionales</v>
      </c>
      <c r="W340" s="394" t="str">
        <f>+V340</f>
        <v>Empresas Nacionales</v>
      </c>
      <c r="X340" s="242">
        <f>+VLOOKUP(A340,[3]Sheet1!$A$13:$D$744,4,FALSE)</f>
        <v>85</v>
      </c>
      <c r="Y340" s="242" t="e">
        <f>+VLOOKUP(X340,bd_lista!$A$3:$C$590,3,FALSE)</f>
        <v>#N/A</v>
      </c>
      <c r="Z340" s="301">
        <f>+X340</f>
        <v>85</v>
      </c>
      <c r="AA340" s="302" t="e">
        <f>+Y340</f>
        <v>#N/A</v>
      </c>
    </row>
    <row r="341" spans="1:27" customFormat="1" ht="15" customHeight="1">
      <c r="A341" s="32">
        <v>514</v>
      </c>
      <c r="B341" s="391"/>
      <c r="C341" s="343" t="str">
        <f>+VLOOKUP(A341,bd_lista!$A$3:$C$590,3,FALSE)</f>
        <v>Empresa Nacional de Electricidad</v>
      </c>
      <c r="D341" s="393"/>
      <c r="E341" s="244" t="s">
        <v>1309</v>
      </c>
      <c r="F341" s="245">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5">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5">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5">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470490785.07000005</v>
      </c>
      <c r="J341" s="245">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5">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5">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5">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5">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5">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5">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5">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5">
        <f t="shared" ca="1" si="15"/>
        <v>470490785.07000005</v>
      </c>
      <c r="S341" s="265">
        <f ca="1">+R340+R341</f>
        <v>475704485.08000004</v>
      </c>
      <c r="T341" s="245">
        <f ca="1">+S341</f>
        <v>475704485.08000004</v>
      </c>
      <c r="U341" s="242">
        <f t="shared" si="16"/>
        <v>2</v>
      </c>
      <c r="V341" s="343" t="str">
        <f>+VLOOKUP(A341,bd_lista!$A$3:$E$590,5,FALSE)</f>
        <v>Empresas Nacionales</v>
      </c>
      <c r="W341" s="395"/>
      <c r="X341" s="242">
        <f>+VLOOKUP(A341,[3]Sheet1!$A$13:$D$744,4,FALSE)</f>
        <v>85</v>
      </c>
      <c r="Y341" s="242" t="e">
        <f>+VLOOKUP(X341,bd_lista!$A$3:$C$590,3,FALSE)</f>
        <v>#N/A</v>
      </c>
      <c r="Z341" s="299"/>
      <c r="AA341" s="300"/>
    </row>
    <row r="342" spans="1:27" customFormat="1" ht="15" customHeight="1">
      <c r="A342" s="32">
        <v>551</v>
      </c>
      <c r="B342" s="390">
        <f>+A342</f>
        <v>551</v>
      </c>
      <c r="C342" s="247" t="str">
        <f>+VLOOKUP(A342,bd_lista!$A$3:$C$590,3,FALSE)</f>
        <v>Empresa Naviera Boliviana</v>
      </c>
      <c r="D342" s="392" t="str">
        <f>+C342</f>
        <v>Empresa Naviera Boliviana</v>
      </c>
      <c r="E342" s="247" t="s">
        <v>1308</v>
      </c>
      <c r="F342" s="243">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3">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3">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3">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3">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3">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3">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3">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3">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3">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3">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3">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3">
        <f t="shared" ca="1" si="15"/>
        <v>0</v>
      </c>
      <c r="S342" s="266"/>
      <c r="T342" s="243">
        <f ca="1">+T343</f>
        <v>0</v>
      </c>
      <c r="U342" s="278">
        <f t="shared" si="16"/>
        <v>1</v>
      </c>
      <c r="V342" s="343" t="str">
        <f>+VLOOKUP(A342,bd_lista!$A$3:$E$590,5,FALSE)</f>
        <v>Empresas Nacionales</v>
      </c>
      <c r="W342" s="394" t="str">
        <f>+V342</f>
        <v>Empresas Nacionales</v>
      </c>
      <c r="X342" s="242">
        <f>+VLOOKUP(A342,[3]Sheet1!$A$13:$D$744,4,FALSE)</f>
        <v>20</v>
      </c>
      <c r="Y342" s="242" t="str">
        <f>+VLOOKUP(X342,bd_lista!$A$3:$C$590,3,FALSE)</f>
        <v>Ministerio de Defensa</v>
      </c>
      <c r="Z342" s="301">
        <f>+X342</f>
        <v>20</v>
      </c>
      <c r="AA342" s="329" t="str">
        <f>+Y342</f>
        <v>Ministerio de Defensa</v>
      </c>
    </row>
    <row r="343" spans="1:27" customFormat="1" ht="15" customHeight="1">
      <c r="A343" s="32">
        <v>551</v>
      </c>
      <c r="B343" s="391"/>
      <c r="C343" s="343" t="str">
        <f>+VLOOKUP(A343,bd_lista!$A$3:$C$590,3,FALSE)</f>
        <v>Empresa Naviera Boliviana</v>
      </c>
      <c r="D343" s="393"/>
      <c r="E343" s="247" t="s">
        <v>1309</v>
      </c>
      <c r="F343" s="245">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3">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45">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45">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5">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5">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5">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5">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5">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5">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5">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5">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5">
        <f t="shared" ca="1" si="15"/>
        <v>0</v>
      </c>
      <c r="S343" s="266">
        <f ca="1">+R342+R343</f>
        <v>0</v>
      </c>
      <c r="T343" s="245">
        <f ca="1">+S343</f>
        <v>0</v>
      </c>
      <c r="U343" s="244">
        <f t="shared" si="16"/>
        <v>2</v>
      </c>
      <c r="V343" s="343" t="str">
        <f>+VLOOKUP(A343,bd_lista!$A$3:$E$590,5,FALSE)</f>
        <v>Empresas Nacionales</v>
      </c>
      <c r="W343" s="395"/>
      <c r="X343" s="242">
        <f>+VLOOKUP(A343,[3]Sheet1!$A$13:$D$744,4,FALSE)</f>
        <v>20</v>
      </c>
      <c r="Y343" s="242" t="str">
        <f>+VLOOKUP(X343,bd_lista!$A$3:$C$590,3,FALSE)</f>
        <v>Ministerio de Defensa</v>
      </c>
      <c r="Z343" s="299"/>
      <c r="AA343" s="331"/>
    </row>
    <row r="344" spans="1:27" customFormat="1" ht="15" customHeight="1">
      <c r="A344" s="32">
        <v>572</v>
      </c>
      <c r="B344" s="390">
        <f>+A344</f>
        <v>572</v>
      </c>
      <c r="C344" s="247" t="str">
        <f>+VLOOKUP(A344,bd_lista!$A$3:$C$590,3,FALSE)</f>
        <v>Empresa de Apoyo a la Producción de Alimentos</v>
      </c>
      <c r="D344" s="392" t="str">
        <f>+C344</f>
        <v>Empresa de Apoyo a la Producción de Alimentos</v>
      </c>
      <c r="E344" s="247" t="s">
        <v>1308</v>
      </c>
      <c r="F344" s="243">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3">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3">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3">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3">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3">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3">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3">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3">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3">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3">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3">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3">
        <f t="shared" ca="1" si="15"/>
        <v>0</v>
      </c>
      <c r="S344" s="266"/>
      <c r="T344" s="243">
        <f ca="1">+T345</f>
        <v>70346255.140000001</v>
      </c>
      <c r="U344" s="242">
        <f t="shared" si="16"/>
        <v>1</v>
      </c>
      <c r="V344" s="343" t="str">
        <f>+VLOOKUP(A344,bd_lista!$A$3:$E$590,5,FALSE)</f>
        <v>Empresas Nacionales</v>
      </c>
      <c r="W344" s="394" t="str">
        <f>+V344</f>
        <v>Empresas Nacionales</v>
      </c>
      <c r="X344" s="242">
        <f>+VLOOKUP(A344,[3]Sheet1!$A$13:$D$744,4,FALSE)</f>
        <v>41</v>
      </c>
      <c r="Y344" s="242" t="str">
        <f>+VLOOKUP(X344,bd_lista!$A$3:$C$590,3,FALSE)</f>
        <v>Ministerio de Desarrollo Productivo y Economía Plural</v>
      </c>
      <c r="Z344" s="301">
        <f>+X344</f>
        <v>41</v>
      </c>
      <c r="AA344" s="329" t="str">
        <f>+Y344</f>
        <v>Ministerio de Desarrollo Productivo y Economía Plural</v>
      </c>
    </row>
    <row r="345" spans="1:27" customFormat="1" ht="15" customHeight="1">
      <c r="A345" s="32">
        <v>572</v>
      </c>
      <c r="B345" s="391"/>
      <c r="C345" s="343" t="str">
        <f>+VLOOKUP(A345,bd_lista!$A$3:$C$590,3,FALSE)</f>
        <v>Empresa de Apoyo a la Producción de Alimentos</v>
      </c>
      <c r="D345" s="393"/>
      <c r="E345" s="247" t="s">
        <v>1309</v>
      </c>
      <c r="F345" s="245">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5">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5">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5">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70346255.140000001</v>
      </c>
      <c r="J345" s="245">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5">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5">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5">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5">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5">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5">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5">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5">
        <f t="shared" ca="1" si="15"/>
        <v>70346255.140000001</v>
      </c>
      <c r="S345" s="265">
        <f ca="1">+R344+R345</f>
        <v>70346255.140000001</v>
      </c>
      <c r="T345" s="243">
        <f ca="1">+S345</f>
        <v>70346255.140000001</v>
      </c>
      <c r="U345" s="242">
        <f t="shared" si="16"/>
        <v>2</v>
      </c>
      <c r="V345" s="343" t="str">
        <f>+VLOOKUP(A345,bd_lista!$A$3:$E$590,5,FALSE)</f>
        <v>Empresas Nacionales</v>
      </c>
      <c r="W345" s="395"/>
      <c r="X345" s="242">
        <f>+VLOOKUP(A345,[3]Sheet1!$A$13:$D$744,4,FALSE)</f>
        <v>41</v>
      </c>
      <c r="Y345" s="242" t="str">
        <f>+VLOOKUP(X345,bd_lista!$A$3:$C$590,3,FALSE)</f>
        <v>Ministerio de Desarrollo Productivo y Economía Plural</v>
      </c>
      <c r="Z345" s="299"/>
      <c r="AA345" s="331"/>
    </row>
    <row r="346" spans="1:27" customFormat="1" ht="15" hidden="1" customHeight="1">
      <c r="A346" s="32">
        <v>137</v>
      </c>
      <c r="B346" s="390">
        <f>+A346</f>
        <v>137</v>
      </c>
      <c r="C346" s="247" t="str">
        <f>+VLOOKUP(A346,bd_lista!$A$3:$C$590,3,FALSE)</f>
        <v>Comité Ejecutivo de la Universidad Boliviana</v>
      </c>
      <c r="D346" s="392" t="str">
        <f>+C346</f>
        <v>Comité Ejecutivo de la Universidad Boliviana</v>
      </c>
      <c r="E346" s="342" t="s">
        <v>1308</v>
      </c>
      <c r="F346" s="243">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3">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3">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3">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3">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3">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3">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3">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3">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3">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3">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3">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3">
        <f t="shared" ca="1" si="15"/>
        <v>0</v>
      </c>
      <c r="S346" s="243"/>
      <c r="T346" s="243">
        <f ca="1">+T347</f>
        <v>0</v>
      </c>
      <c r="U346" s="242">
        <f t="shared" si="16"/>
        <v>1</v>
      </c>
      <c r="V346" s="343" t="str">
        <f>+VLOOKUP(A346,bd_lista!$A$3:$E$590,5,FALSE)</f>
        <v>Instituciones Descentralizadas</v>
      </c>
      <c r="W346" s="394" t="str">
        <f>+V346</f>
        <v>Instituciones Descentralizadas</v>
      </c>
      <c r="X346" s="242">
        <f>+VLOOKUP(A346,[3]Sheet1!$A$13:$D$744,4,FALSE)</f>
        <v>0</v>
      </c>
      <c r="Y346" s="242" t="e">
        <f>+VLOOKUP(X346,bd_lista!$A$3:$C$590,3,FALSE)</f>
        <v>#N/A</v>
      </c>
      <c r="Z346" s="301">
        <f>+X346</f>
        <v>0</v>
      </c>
      <c r="AA346" s="302" t="e">
        <f>+Y346</f>
        <v>#N/A</v>
      </c>
    </row>
    <row r="347" spans="1:27" customFormat="1" ht="15" hidden="1" customHeight="1">
      <c r="A347" s="32">
        <v>137</v>
      </c>
      <c r="B347" s="391"/>
      <c r="C347" s="343" t="str">
        <f>+VLOOKUP(A347,bd_lista!$A$3:$C$590,3,FALSE)</f>
        <v>Comité Ejecutivo de la Universidad Boliviana</v>
      </c>
      <c r="D347" s="393"/>
      <c r="E347" s="343" t="s">
        <v>1309</v>
      </c>
      <c r="F347" s="245">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5">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5">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5">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5">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5">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5">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5">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5">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5">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5">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5">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5">
        <f t="shared" ca="1" si="15"/>
        <v>0</v>
      </c>
      <c r="S347" s="245">
        <f ca="1">+R346+R347</f>
        <v>0</v>
      </c>
      <c r="T347" s="243">
        <f ca="1">+S347</f>
        <v>0</v>
      </c>
      <c r="U347" s="242">
        <f t="shared" si="16"/>
        <v>2</v>
      </c>
      <c r="V347" s="343" t="str">
        <f>+VLOOKUP(A347,bd_lista!$A$3:$E$590,5,FALSE)</f>
        <v>Instituciones Descentralizadas</v>
      </c>
      <c r="W347" s="395"/>
      <c r="X347" s="242">
        <f>+VLOOKUP(A347,[3]Sheet1!$A$13:$D$744,4,FALSE)</f>
        <v>0</v>
      </c>
      <c r="Y347" s="242" t="e">
        <f>+VLOOKUP(X347,bd_lista!$A$3:$C$590,3,FALSE)</f>
        <v>#N/A</v>
      </c>
      <c r="Z347" s="299"/>
      <c r="AA347" s="300"/>
    </row>
    <row r="348" spans="1:27" ht="15" hidden="1" customHeight="1">
      <c r="A348" s="32">
        <v>210</v>
      </c>
      <c r="B348" s="390">
        <f>+A348</f>
        <v>210</v>
      </c>
      <c r="C348" s="247" t="str">
        <f>+VLOOKUP(A348,bd_lista!$A$3:$C$590,3,FALSE)</f>
        <v>Unidad de Análisis de Políticas Sociales y Económicas</v>
      </c>
      <c r="D348" s="392" t="str">
        <f>+C348</f>
        <v>Unidad de Análisis de Políticas Sociales y Económicas</v>
      </c>
      <c r="E348" s="247" t="s">
        <v>1308</v>
      </c>
      <c r="F348" s="243">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3">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3">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3">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3">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3">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3">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3">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3">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3">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3">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3">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3">
        <f t="shared" ca="1" si="15"/>
        <v>0</v>
      </c>
      <c r="S348" s="243"/>
      <c r="T348" s="243">
        <f ca="1">+T349</f>
        <v>0</v>
      </c>
      <c r="U348" s="242">
        <f t="shared" si="16"/>
        <v>1</v>
      </c>
      <c r="V348" s="343" t="str">
        <f>+VLOOKUP(A348,bd_lista!$A$3:$E$590,5,FALSE)</f>
        <v>Instituciones Descentralizadas</v>
      </c>
      <c r="W348" s="394" t="str">
        <f>+V348</f>
        <v>Instituciones Descentralizadas</v>
      </c>
      <c r="X348" s="242">
        <f>+VLOOKUP(A348,[3]Sheet1!$A$13:$D$744,4,FALSE)</f>
        <v>66</v>
      </c>
      <c r="Y348" s="242" t="str">
        <f>+VLOOKUP(X348,bd_lista!$A$3:$C$590,3,FALSE)</f>
        <v>Ministerio de Planificación del Desarrollo</v>
      </c>
      <c r="Z348" s="301">
        <f>+X348</f>
        <v>66</v>
      </c>
      <c r="AA348" s="329" t="str">
        <f>+Y348</f>
        <v>Ministerio de Planificación del Desarrollo</v>
      </c>
    </row>
    <row r="349" spans="1:27" ht="15" hidden="1" customHeight="1">
      <c r="A349" s="32">
        <v>210</v>
      </c>
      <c r="B349" s="391"/>
      <c r="C349" s="343" t="str">
        <f>+VLOOKUP(A349,bd_lista!$A$3:$C$590,3,FALSE)</f>
        <v>Unidad de Análisis de Políticas Sociales y Económicas</v>
      </c>
      <c r="D349" s="393"/>
      <c r="E349" s="343" t="s">
        <v>1309</v>
      </c>
      <c r="F349" s="245">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5">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5">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5">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5">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5">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5">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5">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5">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5">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5">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5">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5">
        <f t="shared" ca="1" si="15"/>
        <v>0</v>
      </c>
      <c r="S349" s="245">
        <f ca="1">+R348+R349</f>
        <v>0</v>
      </c>
      <c r="T349" s="245">
        <f ca="1">+S349</f>
        <v>0</v>
      </c>
      <c r="U349" s="244">
        <f t="shared" si="16"/>
        <v>2</v>
      </c>
      <c r="V349" s="343" t="str">
        <f>+VLOOKUP(A349,bd_lista!$A$3:$E$590,5,FALSE)</f>
        <v>Instituciones Descentralizadas</v>
      </c>
      <c r="W349" s="395"/>
      <c r="X349" s="242">
        <f>+VLOOKUP(A349,[3]Sheet1!$A$13:$D$744,4,FALSE)</f>
        <v>66</v>
      </c>
      <c r="Y349" s="242" t="str">
        <f>+VLOOKUP(X349,bd_lista!$A$3:$C$590,3,FALSE)</f>
        <v>Ministerio de Planificación del Desarrollo</v>
      </c>
      <c r="Z349" s="299"/>
      <c r="AA349" s="331"/>
    </row>
    <row r="350" spans="1:27" customFormat="1" ht="15" customHeight="1">
      <c r="A350" s="252">
        <v>576</v>
      </c>
      <c r="B350" s="390">
        <f>+A350</f>
        <v>576</v>
      </c>
      <c r="C350" s="247" t="str">
        <f>+VLOOKUP(A350,bd_lista!$A$3:$C$590,3,FALSE)</f>
        <v>Empresa Pública Nacional Estratégica Cartones de Bolivia</v>
      </c>
      <c r="D350" s="392" t="str">
        <f>+C350</f>
        <v>Empresa Pública Nacional Estratégica Cartones de Bolivia</v>
      </c>
      <c r="E350" s="247" t="s">
        <v>1308</v>
      </c>
      <c r="F350" s="243">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3">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3">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3">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3">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3">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3">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3">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3">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3">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3">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3">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3">
        <f t="shared" ref="R350:R413" ca="1" si="17">+SUM(F350:Q350)</f>
        <v>0</v>
      </c>
      <c r="S350" s="266"/>
      <c r="T350" s="243">
        <f ca="1">+T351</f>
        <v>991305.22000000009</v>
      </c>
      <c r="U350" s="242">
        <f t="shared" ref="U350:U413" si="18">+IF(E350="Débitos",1,2)</f>
        <v>1</v>
      </c>
      <c r="V350" s="343" t="str">
        <f>+VLOOKUP(A350,bd_lista!$A$3:$E$590,5,FALSE)</f>
        <v>Empresas Nacionales</v>
      </c>
      <c r="W350" s="394" t="str">
        <f>+V350</f>
        <v>Empresas Nacionales</v>
      </c>
      <c r="X350" s="242">
        <f>+VLOOKUP(A350,[3]Sheet1!$A$13:$D$744,4,FALSE)</f>
        <v>41</v>
      </c>
      <c r="Y350" s="242" t="str">
        <f>+VLOOKUP(X350,bd_lista!$A$3:$C$590,3,FALSE)</f>
        <v>Ministerio de Desarrollo Productivo y Economía Plural</v>
      </c>
      <c r="Z350" s="301">
        <f>+X350</f>
        <v>41</v>
      </c>
      <c r="AA350" s="329" t="str">
        <f>+Y350</f>
        <v>Ministerio de Desarrollo Productivo y Economía Plural</v>
      </c>
    </row>
    <row r="351" spans="1:27" customFormat="1" ht="15" customHeight="1">
      <c r="A351" s="32">
        <v>576</v>
      </c>
      <c r="B351" s="391"/>
      <c r="C351" s="343" t="str">
        <f>+VLOOKUP(A351,bd_lista!$A$3:$C$590,3,FALSE)</f>
        <v>Empresa Pública Nacional Estratégica Cartones de Bolivia</v>
      </c>
      <c r="D351" s="393"/>
      <c r="E351" s="343" t="s">
        <v>1309</v>
      </c>
      <c r="F351" s="245">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45">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45">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2506.64</v>
      </c>
      <c r="I351" s="245">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988798.58000000007</v>
      </c>
      <c r="J351" s="245">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5">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5">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5">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5">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5">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5">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5">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5">
        <f t="shared" ca="1" si="17"/>
        <v>991305.22000000009</v>
      </c>
      <c r="S351" s="265">
        <f ca="1">+R350+R351</f>
        <v>991305.22000000009</v>
      </c>
      <c r="T351" s="243">
        <f ca="1">+S351</f>
        <v>991305.22000000009</v>
      </c>
      <c r="U351" s="242">
        <f t="shared" si="18"/>
        <v>2</v>
      </c>
      <c r="V351" s="343" t="str">
        <f>+VLOOKUP(A351,bd_lista!$A$3:$E$590,5,FALSE)</f>
        <v>Empresas Nacionales</v>
      </c>
      <c r="W351" s="395"/>
      <c r="X351" s="242">
        <f>+VLOOKUP(A351,[3]Sheet1!$A$13:$D$744,4,FALSE)</f>
        <v>41</v>
      </c>
      <c r="Y351" s="242" t="str">
        <f>+VLOOKUP(X351,bd_lista!$A$3:$C$590,3,FALSE)</f>
        <v>Ministerio de Desarrollo Productivo y Economía Plural</v>
      </c>
      <c r="Z351" s="299"/>
      <c r="AA351" s="331"/>
    </row>
    <row r="352" spans="1:27" customFormat="1">
      <c r="A352" s="32">
        <v>578</v>
      </c>
      <c r="B352" s="390">
        <f>+A352</f>
        <v>578</v>
      </c>
      <c r="C352" s="247" t="str">
        <f>+VLOOKUP(A352,bd_lista!$A$3:$C$590,3,FALSE)</f>
        <v>Boliviana de Aviación</v>
      </c>
      <c r="D352" s="392" t="str">
        <f>+C352</f>
        <v>Boliviana de Aviación</v>
      </c>
      <c r="E352" s="247" t="s">
        <v>1308</v>
      </c>
      <c r="F352" s="243">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3">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3">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3">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3">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3">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3">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3">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3">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3">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3">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3">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3">
        <f t="shared" ca="1" si="17"/>
        <v>0</v>
      </c>
      <c r="S352" s="266"/>
      <c r="T352" s="243">
        <f ca="1">+T353</f>
        <v>24505.72</v>
      </c>
      <c r="U352" s="242">
        <f t="shared" si="18"/>
        <v>1</v>
      </c>
      <c r="V352" s="343" t="str">
        <f>+VLOOKUP(A352,bd_lista!$A$3:$E$590,5,FALSE)</f>
        <v>Empresas Nacionales</v>
      </c>
      <c r="W352" s="394" t="str">
        <f>+V352</f>
        <v>Empresas Nacionales</v>
      </c>
      <c r="X352" s="242">
        <f>+VLOOKUP(A352,[3]Sheet1!$A$13:$D$744,4,FALSE)</f>
        <v>81</v>
      </c>
      <c r="Y352" s="242" t="str">
        <f>+VLOOKUP(X352,bd_lista!$A$3:$C$590,3,FALSE)</f>
        <v>Ministerio de Obras Públicas, Servicios y Vivienda</v>
      </c>
      <c r="Z352" s="301">
        <f>+X352</f>
        <v>81</v>
      </c>
      <c r="AA352" s="329" t="str">
        <f>+Y352</f>
        <v>Ministerio de Obras Públicas, Servicios y Vivienda</v>
      </c>
    </row>
    <row r="353" spans="1:27" customFormat="1" ht="15" customHeight="1">
      <c r="A353" s="32">
        <v>578</v>
      </c>
      <c r="B353" s="391"/>
      <c r="C353" s="343" t="str">
        <f>+VLOOKUP(A353,bd_lista!$A$3:$C$590,3,FALSE)</f>
        <v>Boliviana de Aviación</v>
      </c>
      <c r="D353" s="393"/>
      <c r="E353" s="343" t="s">
        <v>1309</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24505.72</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5">
        <f t="shared" ca="1" si="17"/>
        <v>24505.72</v>
      </c>
      <c r="S353" s="265">
        <f ca="1">+R352+R353</f>
        <v>24505.72</v>
      </c>
      <c r="T353" s="243">
        <f ca="1">+S353</f>
        <v>24505.72</v>
      </c>
      <c r="U353" s="242">
        <f t="shared" si="18"/>
        <v>2</v>
      </c>
      <c r="V353" s="343" t="str">
        <f>+VLOOKUP(A353,bd_lista!$A$3:$E$590,5,FALSE)</f>
        <v>Empresas Nacionales</v>
      </c>
      <c r="W353" s="395"/>
      <c r="X353" s="242">
        <f>+VLOOKUP(A353,[3]Sheet1!$A$13:$D$744,4,FALSE)</f>
        <v>81</v>
      </c>
      <c r="Y353" s="242" t="str">
        <f>+VLOOKUP(X353,bd_lista!$A$3:$C$590,3,FALSE)</f>
        <v>Ministerio de Obras Públicas, Servicios y Vivienda</v>
      </c>
      <c r="Z353" s="299"/>
      <c r="AA353" s="331"/>
    </row>
    <row r="354" spans="1:27" customFormat="1" ht="15" customHeight="1">
      <c r="A354" s="253">
        <v>587</v>
      </c>
      <c r="B354" s="390">
        <f>+A354</f>
        <v>587</v>
      </c>
      <c r="C354" s="247" t="str">
        <f>+VLOOKUP(A354,bd_lista!$A$3:$C$590,3,FALSE)</f>
        <v>Empresa Estratégica Boliviana de Construcción y Conservación de Infraestructura Civil</v>
      </c>
      <c r="D354" s="392" t="str">
        <f>+C354</f>
        <v>Empresa Estratégica Boliviana de Construcción y Conservación de Infraestructura Civil</v>
      </c>
      <c r="E354" s="242" t="s">
        <v>1308</v>
      </c>
      <c r="F354" s="243">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3">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3">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3">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3">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3">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3">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3">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3">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3">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3">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3">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3">
        <f t="shared" ca="1" si="17"/>
        <v>0</v>
      </c>
      <c r="S354" s="266"/>
      <c r="T354" s="243">
        <f ca="1">+T355</f>
        <v>33924637.600000001</v>
      </c>
      <c r="U354" s="242">
        <f t="shared" si="18"/>
        <v>1</v>
      </c>
      <c r="V354" s="343" t="str">
        <f>+VLOOKUP(A354,bd_lista!$A$3:$E$590,5,FALSE)</f>
        <v>Empresas Nacionales</v>
      </c>
      <c r="W354" s="394" t="str">
        <f>+V354</f>
        <v>Empresas Nacionales</v>
      </c>
      <c r="X354" s="242">
        <f>+VLOOKUP(A354,[3]Sheet1!$A$13:$D$744,4,FALSE)</f>
        <v>81</v>
      </c>
      <c r="Y354" s="242" t="str">
        <f>+VLOOKUP(X354,bd_lista!$A$3:$C$590,3,FALSE)</f>
        <v>Ministerio de Obras Públicas, Servicios y Vivienda</v>
      </c>
      <c r="Z354" s="301">
        <f>+X354</f>
        <v>81</v>
      </c>
      <c r="AA354" s="302" t="str">
        <f>+Y354</f>
        <v>Ministerio de Obras Públicas, Servicios y Vivienda</v>
      </c>
    </row>
    <row r="355" spans="1:27" customFormat="1" ht="15" customHeight="1">
      <c r="A355" s="253">
        <v>587</v>
      </c>
      <c r="B355" s="391"/>
      <c r="C355" s="343" t="str">
        <f>+VLOOKUP(A355,bd_lista!$A$3:$C$590,3,FALSE)</f>
        <v>Empresa Estratégica Boliviana de Construcción y Conservación de Infraestructura Civil</v>
      </c>
      <c r="D355" s="393"/>
      <c r="E355" s="244" t="s">
        <v>1309</v>
      </c>
      <c r="F355" s="245">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3140160.05</v>
      </c>
      <c r="G355" s="245">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5035679.28</v>
      </c>
      <c r="H355" s="245">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5">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25748798.270000003</v>
      </c>
      <c r="J355" s="245">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5">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5">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5">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5">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5">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5">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3">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5">
        <f t="shared" ca="1" si="17"/>
        <v>33924637.600000001</v>
      </c>
      <c r="S355" s="265">
        <f ca="1">+R354+R355</f>
        <v>33924637.600000001</v>
      </c>
      <c r="T355" s="245">
        <f ca="1">+S355</f>
        <v>33924637.600000001</v>
      </c>
      <c r="U355" s="244">
        <f t="shared" si="18"/>
        <v>2</v>
      </c>
      <c r="V355" s="343" t="str">
        <f>+VLOOKUP(A355,bd_lista!$A$3:$E$590,5,FALSE)</f>
        <v>Empresas Nacionales</v>
      </c>
      <c r="W355" s="395"/>
      <c r="X355" s="242">
        <f>+VLOOKUP(A355,[3]Sheet1!$A$13:$D$744,4,FALSE)</f>
        <v>81</v>
      </c>
      <c r="Y355" s="242" t="str">
        <f>+VLOOKUP(X355,bd_lista!$A$3:$C$590,3,FALSE)</f>
        <v>Ministerio de Obras Públicas, Servicios y Vivienda</v>
      </c>
      <c r="Z355" s="299"/>
      <c r="AA355" s="300"/>
    </row>
    <row r="356" spans="1:27" ht="15" customHeight="1">
      <c r="A356" s="32">
        <v>590</v>
      </c>
      <c r="B356" s="390">
        <f>+A356</f>
        <v>590</v>
      </c>
      <c r="C356" s="247" t="str">
        <f>+VLOOKUP(A356,bd_lista!$A$3:$C$590,3,FALSE)</f>
        <v>Empresa Pública "QUIPUS"</v>
      </c>
      <c r="D356" s="392" t="str">
        <f>+C356</f>
        <v>Empresa Pública "QUIPUS"</v>
      </c>
      <c r="E356" s="247" t="s">
        <v>1308</v>
      </c>
      <c r="F356" s="243">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40241.857600000003</v>
      </c>
      <c r="G356" s="243">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3">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3">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3">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3">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3">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3">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3">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3">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3">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71">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3">
        <f t="shared" ca="1" si="17"/>
        <v>40241.857600000003</v>
      </c>
      <c r="S356" s="266"/>
      <c r="T356" s="243">
        <f ca="1">+T357</f>
        <v>106670.45760000001</v>
      </c>
      <c r="U356" s="242">
        <f t="shared" si="18"/>
        <v>1</v>
      </c>
      <c r="V356" s="343" t="str">
        <f>+VLOOKUP(A356,bd_lista!$A$3:$E$590,5,FALSE)</f>
        <v>Empresas Nacionales</v>
      </c>
      <c r="W356" s="394" t="str">
        <f>+V356</f>
        <v>Empresas Nacionales</v>
      </c>
      <c r="X356" s="242">
        <f>+VLOOKUP(A356,[3]Sheet1!$A$13:$D$744,4,FALSE)</f>
        <v>41</v>
      </c>
      <c r="Y356" s="242" t="str">
        <f>+VLOOKUP(X356,bd_lista!$A$3:$C$590,3,FALSE)</f>
        <v>Ministerio de Desarrollo Productivo y Economía Plural</v>
      </c>
      <c r="Z356" s="301">
        <f>+X356</f>
        <v>41</v>
      </c>
      <c r="AA356" s="329" t="str">
        <f>+Y356</f>
        <v>Ministerio de Desarrollo Productivo y Economía Plural</v>
      </c>
    </row>
    <row r="357" spans="1:27" ht="15" customHeight="1">
      <c r="A357" s="32">
        <v>590</v>
      </c>
      <c r="B357" s="391"/>
      <c r="C357" s="343" t="str">
        <f>+VLOOKUP(A357,bd_lista!$A$3:$C$590,3,FALSE)</f>
        <v>Empresa Pública "QUIPUS"</v>
      </c>
      <c r="D357" s="393"/>
      <c r="E357" s="343" t="s">
        <v>1309</v>
      </c>
      <c r="F357" s="245">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40241.86</v>
      </c>
      <c r="G357" s="245">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45">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5">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26186.739999999998</v>
      </c>
      <c r="J357" s="245">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5">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5">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5">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5">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5">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5">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5">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5">
        <f t="shared" ca="1" si="17"/>
        <v>66428.600000000006</v>
      </c>
      <c r="S357" s="265">
        <f ca="1">+R356+R357</f>
        <v>106670.45760000001</v>
      </c>
      <c r="T357" s="245">
        <f ca="1">+S357</f>
        <v>106670.45760000001</v>
      </c>
      <c r="U357" s="244">
        <f t="shared" si="18"/>
        <v>2</v>
      </c>
      <c r="V357" s="343" t="str">
        <f>+VLOOKUP(A357,bd_lista!$A$3:$E$590,5,FALSE)</f>
        <v>Empresas Nacionales</v>
      </c>
      <c r="W357" s="395"/>
      <c r="X357" s="242">
        <f>+VLOOKUP(A357,[3]Sheet1!$A$13:$D$744,4,FALSE)</f>
        <v>41</v>
      </c>
      <c r="Y357" s="242" t="str">
        <f>+VLOOKUP(X357,bd_lista!$A$3:$C$590,3,FALSE)</f>
        <v>Ministerio de Desarrollo Productivo y Economía Plural</v>
      </c>
      <c r="Z357" s="299"/>
      <c r="AA357" s="331"/>
    </row>
    <row r="358" spans="1:27" ht="15" hidden="1" customHeight="1">
      <c r="A358" s="252">
        <v>424</v>
      </c>
      <c r="B358" s="390">
        <f>+A358</f>
        <v>424</v>
      </c>
      <c r="C358" s="247" t="str">
        <f>+VLOOKUP(A358,bd_lista!$A$3:$C$590,3,FALSE)</f>
        <v>Caja de Salud CORDES</v>
      </c>
      <c r="D358" s="392" t="str">
        <f>+C358</f>
        <v>Caja de Salud CORDES</v>
      </c>
      <c r="E358" s="247" t="s">
        <v>1308</v>
      </c>
      <c r="F358" s="243">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3">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3">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3">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3">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3">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3">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3">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3">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3">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3">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3">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3">
        <f t="shared" ca="1" si="17"/>
        <v>0</v>
      </c>
      <c r="S358" s="250"/>
      <c r="T358" s="243">
        <f ca="1">+T359</f>
        <v>0</v>
      </c>
      <c r="U358" s="242">
        <f t="shared" si="18"/>
        <v>1</v>
      </c>
      <c r="V358" s="343" t="str">
        <f>+VLOOKUP(A358,bd_lista!$A$3:$E$590,5,FALSE)</f>
        <v>Instituciones de Seguridad Social</v>
      </c>
      <c r="W358" s="394" t="str">
        <f>+V358</f>
        <v>Instituciones de Seguridad Social</v>
      </c>
      <c r="X358" s="242">
        <f>+VLOOKUP(A358,[3]Sheet1!$A$13:$D$744,4,FALSE)</f>
        <v>46</v>
      </c>
      <c r="Y358" s="242" t="str">
        <f>+VLOOKUP(X358,bd_lista!$A$3:$C$590,3,FALSE)</f>
        <v>Ministerio de Salud y Deportes</v>
      </c>
      <c r="Z358" s="301">
        <f>+X358</f>
        <v>46</v>
      </c>
      <c r="AA358" s="302" t="str">
        <f>+Y358</f>
        <v>Ministerio de Salud y Deportes</v>
      </c>
    </row>
    <row r="359" spans="1:27" ht="15" hidden="1" customHeight="1">
      <c r="A359" s="32">
        <v>424</v>
      </c>
      <c r="B359" s="391"/>
      <c r="C359" s="343" t="str">
        <f>+VLOOKUP(A359,bd_lista!$A$3:$C$590,3,FALSE)</f>
        <v>Caja de Salud CORDES</v>
      </c>
      <c r="D359" s="393"/>
      <c r="E359" s="343" t="s">
        <v>1309</v>
      </c>
      <c r="F359" s="245">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5">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5">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5">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5">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5">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5">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5">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5">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5">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5">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5">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5">
        <f t="shared" ca="1" si="17"/>
        <v>0</v>
      </c>
      <c r="S359" s="262">
        <f ca="1">+R358+R359</f>
        <v>0</v>
      </c>
      <c r="T359" s="245">
        <f ca="1">+S359</f>
        <v>0</v>
      </c>
      <c r="U359" s="244">
        <f t="shared" si="18"/>
        <v>2</v>
      </c>
      <c r="V359" s="343" t="str">
        <f>+VLOOKUP(A359,bd_lista!$A$3:$E$590,5,FALSE)</f>
        <v>Instituciones de Seguridad Social</v>
      </c>
      <c r="W359" s="395"/>
      <c r="X359" s="242">
        <f>+VLOOKUP(A359,[3]Sheet1!$A$13:$D$744,4,FALSE)</f>
        <v>46</v>
      </c>
      <c r="Y359" s="242" t="str">
        <f>+VLOOKUP(X359,bd_lista!$A$3:$C$590,3,FALSE)</f>
        <v>Ministerio de Salud y Deportes</v>
      </c>
      <c r="Z359" s="299"/>
      <c r="AA359" s="300"/>
    </row>
    <row r="360" spans="1:27" ht="15" hidden="1" customHeight="1">
      <c r="A360" s="252">
        <v>425</v>
      </c>
      <c r="B360" s="390">
        <f>+A360</f>
        <v>425</v>
      </c>
      <c r="C360" s="247" t="str">
        <f>+VLOOKUP(A360,bd_lista!$A$3:$C$590,3,FALSE)</f>
        <v>Seguro Social Universitario de Cochabamba</v>
      </c>
      <c r="D360" s="392" t="str">
        <f>+C360</f>
        <v>Seguro Social Universitario de Cochabamba</v>
      </c>
      <c r="E360" s="247" t="s">
        <v>1308</v>
      </c>
      <c r="F360" s="243">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3">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3">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3">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3">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3">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3">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3">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3">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3">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3">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3">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3">
        <f t="shared" ca="1" si="17"/>
        <v>0</v>
      </c>
      <c r="S360" s="250"/>
      <c r="T360" s="243">
        <f ca="1">+T361</f>
        <v>0</v>
      </c>
      <c r="U360" s="242">
        <f t="shared" si="18"/>
        <v>1</v>
      </c>
      <c r="V360" s="343" t="str">
        <f>+VLOOKUP(A360,bd_lista!$A$3:$E$590,5,FALSE)</f>
        <v>Instituciones de Seguridad Social</v>
      </c>
      <c r="W360" s="394" t="str">
        <f>+V360</f>
        <v>Instituciones de Seguridad Social</v>
      </c>
      <c r="X360" s="242">
        <f>+VLOOKUP(A360,[3]Sheet1!$A$13:$D$744,4,FALSE)</f>
        <v>46</v>
      </c>
      <c r="Y360" s="242" t="str">
        <f>+VLOOKUP(X360,bd_lista!$A$3:$C$590,3,FALSE)</f>
        <v>Ministerio de Salud y Deportes</v>
      </c>
      <c r="Z360" s="301">
        <f>+X360</f>
        <v>46</v>
      </c>
      <c r="AA360" s="302" t="str">
        <f>+Y360</f>
        <v>Ministerio de Salud y Deportes</v>
      </c>
    </row>
    <row r="361" spans="1:27" ht="15" hidden="1" customHeight="1">
      <c r="A361" s="32">
        <v>425</v>
      </c>
      <c r="B361" s="391"/>
      <c r="C361" s="343" t="str">
        <f>+VLOOKUP(A361,bd_lista!$A$3:$C$590,3,FALSE)</f>
        <v>Seguro Social Universitario de Cochabamba</v>
      </c>
      <c r="D361" s="393"/>
      <c r="E361" s="343" t="s">
        <v>1309</v>
      </c>
      <c r="F361" s="245">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5">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5">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5">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5">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5">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5">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5">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5">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5">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5">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5">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5">
        <f t="shared" ca="1" si="17"/>
        <v>0</v>
      </c>
      <c r="S361" s="262">
        <f ca="1">+R360+R361</f>
        <v>0</v>
      </c>
      <c r="T361" s="245">
        <f ca="1">+S361</f>
        <v>0</v>
      </c>
      <c r="U361" s="244">
        <f t="shared" si="18"/>
        <v>2</v>
      </c>
      <c r="V361" s="343" t="str">
        <f>+VLOOKUP(A361,bd_lista!$A$3:$E$590,5,FALSE)</f>
        <v>Instituciones de Seguridad Social</v>
      </c>
      <c r="W361" s="395"/>
      <c r="X361" s="242">
        <f>+VLOOKUP(A361,[3]Sheet1!$A$13:$D$744,4,FALSE)</f>
        <v>46</v>
      </c>
      <c r="Y361" s="242" t="str">
        <f>+VLOOKUP(X361,bd_lista!$A$3:$C$590,3,FALSE)</f>
        <v>Ministerio de Salud y Deportes</v>
      </c>
      <c r="Z361" s="299"/>
      <c r="AA361" s="300"/>
    </row>
    <row r="362" spans="1:27" ht="15" hidden="1" customHeight="1">
      <c r="A362" s="252">
        <v>426</v>
      </c>
      <c r="B362" s="390">
        <f>+A362</f>
        <v>426</v>
      </c>
      <c r="C362" s="247" t="str">
        <f>+VLOOKUP(A362,bd_lista!$A$3:$C$590,3,FALSE)</f>
        <v>Seguro Social Universitario de Oruro</v>
      </c>
      <c r="D362" s="392" t="str">
        <f>+C362</f>
        <v>Seguro Social Universitario de Oruro</v>
      </c>
      <c r="E362" s="247" t="s">
        <v>1308</v>
      </c>
      <c r="F362" s="243">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3">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3">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3">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3">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3">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3">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3">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3">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3">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3">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3">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3">
        <f t="shared" ca="1" si="17"/>
        <v>0</v>
      </c>
      <c r="S362" s="250"/>
      <c r="T362" s="243">
        <f ca="1">+T363</f>
        <v>0</v>
      </c>
      <c r="U362" s="242">
        <f t="shared" si="18"/>
        <v>1</v>
      </c>
      <c r="V362" s="343" t="str">
        <f>+VLOOKUP(A362,bd_lista!$A$3:$E$590,5,FALSE)</f>
        <v>Instituciones de Seguridad Social</v>
      </c>
      <c r="W362" s="394" t="str">
        <f>+V362</f>
        <v>Instituciones de Seguridad Social</v>
      </c>
      <c r="X362" s="242">
        <f>+VLOOKUP(A362,[3]Sheet1!$A$13:$D$744,4,FALSE)</f>
        <v>46</v>
      </c>
      <c r="Y362" s="242" t="str">
        <f>+VLOOKUP(X362,bd_lista!$A$3:$C$590,3,FALSE)</f>
        <v>Ministerio de Salud y Deportes</v>
      </c>
      <c r="Z362" s="301">
        <f>+X362</f>
        <v>46</v>
      </c>
      <c r="AA362" s="302" t="str">
        <f>+Y362</f>
        <v>Ministerio de Salud y Deportes</v>
      </c>
    </row>
    <row r="363" spans="1:27" ht="15" hidden="1" customHeight="1">
      <c r="A363" s="32">
        <v>426</v>
      </c>
      <c r="B363" s="391"/>
      <c r="C363" s="343" t="str">
        <f>+VLOOKUP(A363,bd_lista!$A$3:$C$590,3,FALSE)</f>
        <v>Seguro Social Universitario de Oruro</v>
      </c>
      <c r="D363" s="393"/>
      <c r="E363" s="343" t="s">
        <v>1309</v>
      </c>
      <c r="F363" s="245">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5">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5">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5">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5">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5">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5">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5">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5">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5">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5">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5">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5">
        <f t="shared" ca="1" si="17"/>
        <v>0</v>
      </c>
      <c r="S363" s="262">
        <f ca="1">+R362+R363</f>
        <v>0</v>
      </c>
      <c r="T363" s="245">
        <f ca="1">+S363</f>
        <v>0</v>
      </c>
      <c r="U363" s="244">
        <f t="shared" si="18"/>
        <v>2</v>
      </c>
      <c r="V363" s="343" t="str">
        <f>+VLOOKUP(A363,bd_lista!$A$3:$E$590,5,FALSE)</f>
        <v>Instituciones de Seguridad Social</v>
      </c>
      <c r="W363" s="395"/>
      <c r="X363" s="242">
        <f>+VLOOKUP(A363,[3]Sheet1!$A$13:$D$744,4,FALSE)</f>
        <v>46</v>
      </c>
      <c r="Y363" s="242" t="str">
        <f>+VLOOKUP(X363,bd_lista!$A$3:$C$590,3,FALSE)</f>
        <v>Ministerio de Salud y Deportes</v>
      </c>
      <c r="Z363" s="299"/>
      <c r="AA363" s="300"/>
    </row>
    <row r="364" spans="1:27" ht="15" hidden="1" customHeight="1">
      <c r="A364" s="252">
        <v>427</v>
      </c>
      <c r="B364" s="390">
        <f>+A364</f>
        <v>427</v>
      </c>
      <c r="C364" s="247" t="str">
        <f>+VLOOKUP(A364,bd_lista!$A$3:$C$590,3,FALSE)</f>
        <v>Seguro Social Universitario de Santa Cruz</v>
      </c>
      <c r="D364" s="392" t="str">
        <f>+C364</f>
        <v>Seguro Social Universitario de Santa Cruz</v>
      </c>
      <c r="E364" s="247" t="s">
        <v>1308</v>
      </c>
      <c r="F364" s="243">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3">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3">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3">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3">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3">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3">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3">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3">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3">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3">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3">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3">
        <f t="shared" ca="1" si="17"/>
        <v>0</v>
      </c>
      <c r="S364" s="250"/>
      <c r="T364" s="243">
        <f ca="1">+T365</f>
        <v>0</v>
      </c>
      <c r="U364" s="242">
        <f t="shared" si="18"/>
        <v>1</v>
      </c>
      <c r="V364" s="343" t="str">
        <f>+VLOOKUP(A364,bd_lista!$A$3:$E$590,5,FALSE)</f>
        <v>Instituciones de Seguridad Social</v>
      </c>
      <c r="W364" s="394" t="str">
        <f>+V364</f>
        <v>Instituciones de Seguridad Social</v>
      </c>
      <c r="X364" s="242">
        <f>+VLOOKUP(A364,[3]Sheet1!$A$13:$D$744,4,FALSE)</f>
        <v>46</v>
      </c>
      <c r="Y364" s="242" t="str">
        <f>+VLOOKUP(X364,bd_lista!$A$3:$C$590,3,FALSE)</f>
        <v>Ministerio de Salud y Deportes</v>
      </c>
      <c r="Z364" s="301">
        <f>+X364</f>
        <v>46</v>
      </c>
      <c r="AA364" s="302" t="str">
        <f>+Y364</f>
        <v>Ministerio de Salud y Deportes</v>
      </c>
    </row>
    <row r="365" spans="1:27" ht="15" hidden="1" customHeight="1">
      <c r="A365" s="32">
        <v>427</v>
      </c>
      <c r="B365" s="391"/>
      <c r="C365" s="343" t="str">
        <f>+VLOOKUP(A365,bd_lista!$A$3:$C$590,3,FALSE)</f>
        <v>Seguro Social Universitario de Santa Cruz</v>
      </c>
      <c r="D365" s="393"/>
      <c r="E365" s="343" t="s">
        <v>1309</v>
      </c>
      <c r="F365" s="245">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5">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5">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5">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5">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5">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5">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5">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5">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5">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5">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5">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5">
        <f t="shared" ca="1" si="17"/>
        <v>0</v>
      </c>
      <c r="S365" s="262">
        <f ca="1">+R364+R365</f>
        <v>0</v>
      </c>
      <c r="T365" s="245">
        <f ca="1">+S365</f>
        <v>0</v>
      </c>
      <c r="U365" s="244">
        <f t="shared" si="18"/>
        <v>2</v>
      </c>
      <c r="V365" s="343" t="str">
        <f>+VLOOKUP(A365,bd_lista!$A$3:$E$590,5,FALSE)</f>
        <v>Instituciones de Seguridad Social</v>
      </c>
      <c r="W365" s="395"/>
      <c r="X365" s="242">
        <f>+VLOOKUP(A365,[3]Sheet1!$A$13:$D$744,4,FALSE)</f>
        <v>46</v>
      </c>
      <c r="Y365" s="242" t="str">
        <f>+VLOOKUP(X365,bd_lista!$A$3:$C$590,3,FALSE)</f>
        <v>Ministerio de Salud y Deportes</v>
      </c>
      <c r="Z365" s="299"/>
      <c r="AA365" s="300"/>
    </row>
    <row r="366" spans="1:27" ht="15" hidden="1" customHeight="1">
      <c r="A366" s="252">
        <v>428</v>
      </c>
      <c r="B366" s="390">
        <f>+A366</f>
        <v>428</v>
      </c>
      <c r="C366" s="247" t="str">
        <f>+VLOOKUP(A366,bd_lista!$A$3:$C$590,3,FALSE)</f>
        <v>Seguro Social Universitario de Sucre</v>
      </c>
      <c r="D366" s="392" t="str">
        <f>+C366</f>
        <v>Seguro Social Universitario de Sucre</v>
      </c>
      <c r="E366" s="247" t="s">
        <v>1308</v>
      </c>
      <c r="F366" s="243">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3">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3">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3">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3">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3">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3">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3">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3">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3">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3">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3">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3">
        <f t="shared" ca="1" si="17"/>
        <v>0</v>
      </c>
      <c r="S366" s="250"/>
      <c r="T366" s="243">
        <f ca="1">+T367</f>
        <v>0</v>
      </c>
      <c r="U366" s="242">
        <f t="shared" si="18"/>
        <v>1</v>
      </c>
      <c r="V366" s="343" t="str">
        <f>+VLOOKUP(A366,bd_lista!$A$3:$E$590,5,FALSE)</f>
        <v>Instituciones de Seguridad Social</v>
      </c>
      <c r="W366" s="394" t="str">
        <f>+V366</f>
        <v>Instituciones de Seguridad Social</v>
      </c>
      <c r="X366" s="242">
        <f>+VLOOKUP(A366,[3]Sheet1!$A$13:$D$744,4,FALSE)</f>
        <v>46</v>
      </c>
      <c r="Y366" s="242" t="str">
        <f>+VLOOKUP(X366,bd_lista!$A$3:$C$590,3,FALSE)</f>
        <v>Ministerio de Salud y Deportes</v>
      </c>
      <c r="Z366" s="301">
        <f>+X366</f>
        <v>46</v>
      </c>
      <c r="AA366" s="302" t="str">
        <f>+Y366</f>
        <v>Ministerio de Salud y Deportes</v>
      </c>
    </row>
    <row r="367" spans="1:27" ht="15" hidden="1" customHeight="1">
      <c r="A367" s="32">
        <v>428</v>
      </c>
      <c r="B367" s="391"/>
      <c r="C367" s="343" t="str">
        <f>+VLOOKUP(A367,bd_lista!$A$3:$C$590,3,FALSE)</f>
        <v>Seguro Social Universitario de Sucre</v>
      </c>
      <c r="D367" s="393"/>
      <c r="E367" s="343" t="s">
        <v>1309</v>
      </c>
      <c r="F367" s="245">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5">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5">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5">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5">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5">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5">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5">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5">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5">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5">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5">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5">
        <f t="shared" ca="1" si="17"/>
        <v>0</v>
      </c>
      <c r="S367" s="262">
        <f ca="1">+R366+R367</f>
        <v>0</v>
      </c>
      <c r="T367" s="245">
        <f ca="1">+S367</f>
        <v>0</v>
      </c>
      <c r="U367" s="244">
        <f t="shared" si="18"/>
        <v>2</v>
      </c>
      <c r="V367" s="343" t="str">
        <f>+VLOOKUP(A367,bd_lista!$A$3:$E$590,5,FALSE)</f>
        <v>Instituciones de Seguridad Social</v>
      </c>
      <c r="W367" s="395"/>
      <c r="X367" s="242">
        <f>+VLOOKUP(A367,[3]Sheet1!$A$13:$D$744,4,FALSE)</f>
        <v>46</v>
      </c>
      <c r="Y367" s="242" t="str">
        <f>+VLOOKUP(X367,bd_lista!$A$3:$C$590,3,FALSE)</f>
        <v>Ministerio de Salud y Deportes</v>
      </c>
      <c r="Z367" s="299"/>
      <c r="AA367" s="300"/>
    </row>
    <row r="368" spans="1:27" ht="15" hidden="1" customHeight="1">
      <c r="A368" s="252">
        <v>429</v>
      </c>
      <c r="B368" s="390">
        <f>+A368</f>
        <v>429</v>
      </c>
      <c r="C368" s="247" t="str">
        <f>+VLOOKUP(A368,bd_lista!$A$3:$C$590,3,FALSE)</f>
        <v>Seguro Social Universitario de La Paz</v>
      </c>
      <c r="D368" s="392" t="str">
        <f>+C368</f>
        <v>Seguro Social Universitario de La Paz</v>
      </c>
      <c r="E368" s="247" t="s">
        <v>1308</v>
      </c>
      <c r="F368" s="243">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3">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3">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3">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3">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3">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3">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3">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3">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3">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3">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3">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3">
        <f t="shared" ca="1" si="17"/>
        <v>0</v>
      </c>
      <c r="S368" s="250"/>
      <c r="T368" s="243">
        <f ca="1">+T369</f>
        <v>0</v>
      </c>
      <c r="U368" s="242">
        <f t="shared" si="18"/>
        <v>1</v>
      </c>
      <c r="V368" s="343" t="str">
        <f>+VLOOKUP(A368,bd_lista!$A$3:$E$590,5,FALSE)</f>
        <v>Instituciones de Seguridad Social</v>
      </c>
      <c r="W368" s="394" t="str">
        <f>+V368</f>
        <v>Instituciones de Seguridad Social</v>
      </c>
      <c r="X368" s="242">
        <f>+VLOOKUP(A368,[3]Sheet1!$A$13:$D$744,4,FALSE)</f>
        <v>46</v>
      </c>
      <c r="Y368" s="242" t="str">
        <f>+VLOOKUP(X368,bd_lista!$A$3:$C$590,3,FALSE)</f>
        <v>Ministerio de Salud y Deportes</v>
      </c>
      <c r="Z368" s="301">
        <f>+X368</f>
        <v>46</v>
      </c>
      <c r="AA368" s="302" t="str">
        <f>+Y368</f>
        <v>Ministerio de Salud y Deportes</v>
      </c>
    </row>
    <row r="369" spans="1:27" ht="15" hidden="1" customHeight="1">
      <c r="A369" s="32">
        <v>429</v>
      </c>
      <c r="B369" s="391"/>
      <c r="C369" s="343" t="str">
        <f>+VLOOKUP(A369,bd_lista!$A$3:$C$590,3,FALSE)</f>
        <v>Seguro Social Universitario de La Paz</v>
      </c>
      <c r="D369" s="393"/>
      <c r="E369" s="343" t="s">
        <v>1309</v>
      </c>
      <c r="F369" s="245">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5">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5">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5">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5">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5">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5">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5">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5">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5">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5">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5">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5">
        <f t="shared" ca="1" si="17"/>
        <v>0</v>
      </c>
      <c r="S369" s="262">
        <f ca="1">+R368+R369</f>
        <v>0</v>
      </c>
      <c r="T369" s="245">
        <f ca="1">+S369</f>
        <v>0</v>
      </c>
      <c r="U369" s="244">
        <f t="shared" si="18"/>
        <v>2</v>
      </c>
      <c r="V369" s="343" t="str">
        <f>+VLOOKUP(A369,bd_lista!$A$3:$E$590,5,FALSE)</f>
        <v>Instituciones de Seguridad Social</v>
      </c>
      <c r="W369" s="395"/>
      <c r="X369" s="242">
        <f>+VLOOKUP(A369,[3]Sheet1!$A$13:$D$744,4,FALSE)</f>
        <v>46</v>
      </c>
      <c r="Y369" s="242" t="str">
        <f>+VLOOKUP(X369,bd_lista!$A$3:$C$590,3,FALSE)</f>
        <v>Ministerio de Salud y Deportes</v>
      </c>
      <c r="Z369" s="299"/>
      <c r="AA369" s="300"/>
    </row>
    <row r="370" spans="1:27" ht="15" hidden="1" customHeight="1">
      <c r="A370" s="252">
        <v>432</v>
      </c>
      <c r="B370" s="390">
        <f>+A370</f>
        <v>432</v>
      </c>
      <c r="C370" s="247" t="str">
        <f>+VLOOKUP(A370,bd_lista!$A$3:$C$590,3,FALSE)</f>
        <v>Seguro Social Universitario de Tarija</v>
      </c>
      <c r="D370" s="392" t="str">
        <f>+C370</f>
        <v>Seguro Social Universitario de Tarija</v>
      </c>
      <c r="E370" s="247" t="s">
        <v>1308</v>
      </c>
      <c r="F370" s="243">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3">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3">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3">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3">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3">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3">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3">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3">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3">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3">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3">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3">
        <f t="shared" ca="1" si="17"/>
        <v>0</v>
      </c>
      <c r="S370" s="250"/>
      <c r="T370" s="243">
        <f ca="1">+T371</f>
        <v>0</v>
      </c>
      <c r="U370" s="242">
        <f t="shared" si="18"/>
        <v>1</v>
      </c>
      <c r="V370" s="343" t="str">
        <f>+VLOOKUP(A370,bd_lista!$A$3:$E$590,5,FALSE)</f>
        <v>Instituciones de Seguridad Social</v>
      </c>
      <c r="W370" s="394" t="str">
        <f>+V370</f>
        <v>Instituciones de Seguridad Social</v>
      </c>
      <c r="X370" s="242">
        <f>+VLOOKUP(A370,[3]Sheet1!$A$13:$D$744,4,FALSE)</f>
        <v>46</v>
      </c>
      <c r="Y370" s="242" t="str">
        <f>+VLOOKUP(X370,bd_lista!$A$3:$C$590,3,FALSE)</f>
        <v>Ministerio de Salud y Deportes</v>
      </c>
      <c r="Z370" s="301">
        <f>+X370</f>
        <v>46</v>
      </c>
      <c r="AA370" s="302" t="str">
        <f>+Y370</f>
        <v>Ministerio de Salud y Deportes</v>
      </c>
    </row>
    <row r="371" spans="1:27" ht="15" hidden="1" customHeight="1">
      <c r="A371" s="32">
        <v>432</v>
      </c>
      <c r="B371" s="391"/>
      <c r="C371" s="343" t="str">
        <f>+VLOOKUP(A371,bd_lista!$A$3:$C$590,3,FALSE)</f>
        <v>Seguro Social Universitario de Tarija</v>
      </c>
      <c r="D371" s="393"/>
      <c r="E371" s="343" t="s">
        <v>1309</v>
      </c>
      <c r="F371" s="245">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5">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5">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5">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5">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5">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5">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5">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5">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5">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5">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5">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5">
        <f t="shared" ca="1" si="17"/>
        <v>0</v>
      </c>
      <c r="S371" s="262">
        <f ca="1">+R370+R371</f>
        <v>0</v>
      </c>
      <c r="T371" s="245">
        <f ca="1">+S371</f>
        <v>0</v>
      </c>
      <c r="U371" s="244">
        <f t="shared" si="18"/>
        <v>2</v>
      </c>
      <c r="V371" s="343" t="str">
        <f>+VLOOKUP(A371,bd_lista!$A$3:$E$590,5,FALSE)</f>
        <v>Instituciones de Seguridad Social</v>
      </c>
      <c r="W371" s="395"/>
      <c r="X371" s="242">
        <f>+VLOOKUP(A371,[3]Sheet1!$A$13:$D$744,4,FALSE)</f>
        <v>46</v>
      </c>
      <c r="Y371" s="242" t="str">
        <f>+VLOOKUP(X371,bd_lista!$A$3:$C$590,3,FALSE)</f>
        <v>Ministerio de Salud y Deportes</v>
      </c>
      <c r="Z371" s="299"/>
      <c r="AA371" s="300"/>
    </row>
    <row r="372" spans="1:27" ht="15" hidden="1" customHeight="1">
      <c r="A372" s="252">
        <v>433</v>
      </c>
      <c r="B372" s="390">
        <f>+A372</f>
        <v>433</v>
      </c>
      <c r="C372" s="247" t="str">
        <f>+VLOOKUP(A372,bd_lista!$A$3:$C$590,3,FALSE)</f>
        <v>Seguro Social Universitario de Potosí</v>
      </c>
      <c r="D372" s="392" t="str">
        <f>+C372</f>
        <v>Seguro Social Universitario de Potosí</v>
      </c>
      <c r="E372" s="247" t="s">
        <v>1308</v>
      </c>
      <c r="F372" s="243">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3">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3">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3">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3">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3">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3">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3">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3">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3">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3">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3">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3">
        <f t="shared" ca="1" si="17"/>
        <v>0</v>
      </c>
      <c r="S372" s="250"/>
      <c r="T372" s="243">
        <f ca="1">+T373</f>
        <v>0</v>
      </c>
      <c r="U372" s="242">
        <f t="shared" si="18"/>
        <v>1</v>
      </c>
      <c r="V372" s="343" t="str">
        <f>+VLOOKUP(A372,bd_lista!$A$3:$E$590,5,FALSE)</f>
        <v>Instituciones de Seguridad Social</v>
      </c>
      <c r="W372" s="394" t="str">
        <f>+V372</f>
        <v>Instituciones de Seguridad Social</v>
      </c>
      <c r="X372" s="242">
        <f>+VLOOKUP(A372,[3]Sheet1!$A$13:$D$744,4,FALSE)</f>
        <v>46</v>
      </c>
      <c r="Y372" s="242" t="str">
        <f>+VLOOKUP(X372,bd_lista!$A$3:$C$590,3,FALSE)</f>
        <v>Ministerio de Salud y Deportes</v>
      </c>
      <c r="Z372" s="301">
        <f>+X372</f>
        <v>46</v>
      </c>
      <c r="AA372" s="302" t="str">
        <f>+Y372</f>
        <v>Ministerio de Salud y Deportes</v>
      </c>
    </row>
    <row r="373" spans="1:27" ht="15" hidden="1" customHeight="1">
      <c r="A373" s="32">
        <v>433</v>
      </c>
      <c r="B373" s="391"/>
      <c r="C373" s="343" t="str">
        <f>+VLOOKUP(A373,bd_lista!$A$3:$C$590,3,FALSE)</f>
        <v>Seguro Social Universitario de Potosí</v>
      </c>
      <c r="D373" s="393"/>
      <c r="E373" s="343" t="s">
        <v>1309</v>
      </c>
      <c r="F373" s="245">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5">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5">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5">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5">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5">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5">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5">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5">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5">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5">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5">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5">
        <f t="shared" ca="1" si="17"/>
        <v>0</v>
      </c>
      <c r="S373" s="262">
        <f ca="1">+R372+R373</f>
        <v>0</v>
      </c>
      <c r="T373" s="245">
        <f ca="1">+S373</f>
        <v>0</v>
      </c>
      <c r="U373" s="244">
        <f t="shared" si="18"/>
        <v>2</v>
      </c>
      <c r="V373" s="343" t="str">
        <f>+VLOOKUP(A373,bd_lista!$A$3:$E$590,5,FALSE)</f>
        <v>Instituciones de Seguridad Social</v>
      </c>
      <c r="W373" s="395"/>
      <c r="X373" s="242">
        <f>+VLOOKUP(A373,[3]Sheet1!$A$13:$D$744,4,FALSE)</f>
        <v>46</v>
      </c>
      <c r="Y373" s="242" t="str">
        <f>+VLOOKUP(X373,bd_lista!$A$3:$C$590,3,FALSE)</f>
        <v>Ministerio de Salud y Deportes</v>
      </c>
      <c r="Z373" s="299"/>
      <c r="AA373" s="300"/>
    </row>
    <row r="374" spans="1:27" ht="15" hidden="1" customHeight="1">
      <c r="A374" s="252">
        <v>434</v>
      </c>
      <c r="B374" s="390">
        <f>+A374</f>
        <v>434</v>
      </c>
      <c r="C374" s="247" t="str">
        <f>+VLOOKUP(A374,bd_lista!$A$3:$C$590,3,FALSE)</f>
        <v>Seguro Social Universitario de Beni</v>
      </c>
      <c r="D374" s="392" t="str">
        <f>+C374</f>
        <v>Seguro Social Universitario de Beni</v>
      </c>
      <c r="E374" s="247" t="s">
        <v>1308</v>
      </c>
      <c r="F374" s="243">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3">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3">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3">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3">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3">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3">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3">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3">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3">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3">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3">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3">
        <f t="shared" ca="1" si="17"/>
        <v>0</v>
      </c>
      <c r="S374" s="250"/>
      <c r="T374" s="243">
        <f ca="1">+T375</f>
        <v>0</v>
      </c>
      <c r="U374" s="242">
        <f t="shared" si="18"/>
        <v>1</v>
      </c>
      <c r="V374" s="343" t="str">
        <f>+VLOOKUP(A374,bd_lista!$A$3:$E$590,5,FALSE)</f>
        <v>Instituciones de Seguridad Social</v>
      </c>
      <c r="W374" s="394" t="str">
        <f>+V374</f>
        <v>Instituciones de Seguridad Social</v>
      </c>
      <c r="X374" s="242">
        <f>+VLOOKUP(A374,[3]Sheet1!$A$13:$D$744,4,FALSE)</f>
        <v>46</v>
      </c>
      <c r="Y374" s="242" t="str">
        <f>+VLOOKUP(X374,bd_lista!$A$3:$C$590,3,FALSE)</f>
        <v>Ministerio de Salud y Deportes</v>
      </c>
      <c r="Z374" s="301">
        <f>+X374</f>
        <v>46</v>
      </c>
      <c r="AA374" s="302" t="str">
        <f>+Y374</f>
        <v>Ministerio de Salud y Deportes</v>
      </c>
    </row>
    <row r="375" spans="1:27" ht="15" hidden="1" customHeight="1">
      <c r="A375" s="32">
        <v>434</v>
      </c>
      <c r="B375" s="391"/>
      <c r="C375" s="343" t="str">
        <f>+VLOOKUP(A375,bd_lista!$A$3:$C$590,3,FALSE)</f>
        <v>Seguro Social Universitario de Beni</v>
      </c>
      <c r="D375" s="393"/>
      <c r="E375" s="343" t="s">
        <v>1309</v>
      </c>
      <c r="F375" s="245">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5">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5">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5">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5">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5">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5">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5">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5">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5">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5">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5">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5">
        <f t="shared" ca="1" si="17"/>
        <v>0</v>
      </c>
      <c r="S375" s="262">
        <f ca="1">+R374+R375</f>
        <v>0</v>
      </c>
      <c r="T375" s="245">
        <f ca="1">+S375</f>
        <v>0</v>
      </c>
      <c r="U375" s="244">
        <f t="shared" si="18"/>
        <v>2</v>
      </c>
      <c r="V375" s="343" t="str">
        <f>+VLOOKUP(A375,bd_lista!$A$3:$E$590,5,FALSE)</f>
        <v>Instituciones de Seguridad Social</v>
      </c>
      <c r="W375" s="395"/>
      <c r="X375" s="242">
        <f>+VLOOKUP(A375,[3]Sheet1!$A$13:$D$744,4,FALSE)</f>
        <v>46</v>
      </c>
      <c r="Y375" s="242" t="str">
        <f>+VLOOKUP(X375,bd_lista!$A$3:$C$590,3,FALSE)</f>
        <v>Ministerio de Salud y Deportes</v>
      </c>
      <c r="Z375" s="299"/>
      <c r="AA375" s="300"/>
    </row>
    <row r="376" spans="1:27" ht="15" hidden="1" customHeight="1">
      <c r="A376" s="252">
        <v>435</v>
      </c>
      <c r="B376" s="390">
        <f>+A376</f>
        <v>435</v>
      </c>
      <c r="C376" s="247" t="str">
        <f>+VLOOKUP(A376,bd_lista!$A$3:$C$590,3,FALSE)</f>
        <v>Seguro Integral de Salud</v>
      </c>
      <c r="D376" s="392" t="str">
        <f>+C376</f>
        <v>Seguro Integral de Salud</v>
      </c>
      <c r="E376" s="247" t="s">
        <v>1308</v>
      </c>
      <c r="F376" s="243">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3">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3">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3">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3">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3">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3">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3">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3">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3">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3">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3">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3">
        <f t="shared" ca="1" si="17"/>
        <v>0</v>
      </c>
      <c r="S376" s="250"/>
      <c r="T376" s="243">
        <f ca="1">+T377</f>
        <v>0</v>
      </c>
      <c r="U376" s="242">
        <f t="shared" si="18"/>
        <v>1</v>
      </c>
      <c r="V376" s="343" t="str">
        <f>+VLOOKUP(A376,bd_lista!$A$3:$E$590,5,FALSE)</f>
        <v>Instituciones de Seguridad Social</v>
      </c>
      <c r="W376" s="394" t="str">
        <f>+V376</f>
        <v>Instituciones de Seguridad Social</v>
      </c>
      <c r="X376" s="242">
        <f>+VLOOKUP(A376,[3]Sheet1!$A$13:$D$744,4,FALSE)</f>
        <v>46</v>
      </c>
      <c r="Y376" s="242" t="str">
        <f>+VLOOKUP(X376,bd_lista!$A$3:$C$590,3,FALSE)</f>
        <v>Ministerio de Salud y Deportes</v>
      </c>
      <c r="Z376" s="301">
        <f>+X376</f>
        <v>46</v>
      </c>
      <c r="AA376" s="302" t="str">
        <f>+Y376</f>
        <v>Ministerio de Salud y Deportes</v>
      </c>
    </row>
    <row r="377" spans="1:27" ht="15" hidden="1" customHeight="1">
      <c r="A377" s="32">
        <v>435</v>
      </c>
      <c r="B377" s="391"/>
      <c r="C377" s="343" t="str">
        <f>+VLOOKUP(A377,bd_lista!$A$3:$C$590,3,FALSE)</f>
        <v>Seguro Integral de Salud</v>
      </c>
      <c r="D377" s="393"/>
      <c r="E377" s="343" t="s">
        <v>1309</v>
      </c>
      <c r="F377" s="245">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5">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5">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5">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5">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5">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5">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5">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5">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5">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5">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5">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5">
        <f t="shared" ca="1" si="17"/>
        <v>0</v>
      </c>
      <c r="S377" s="262">
        <f ca="1">+R376+R377</f>
        <v>0</v>
      </c>
      <c r="T377" s="245">
        <f ca="1">+S377</f>
        <v>0</v>
      </c>
      <c r="U377" s="244">
        <f t="shared" si="18"/>
        <v>2</v>
      </c>
      <c r="V377" s="343" t="str">
        <f>+VLOOKUP(A377,bd_lista!$A$3:$E$590,5,FALSE)</f>
        <v>Instituciones de Seguridad Social</v>
      </c>
      <c r="W377" s="395"/>
      <c r="X377" s="242">
        <f>+VLOOKUP(A377,[3]Sheet1!$A$13:$D$744,4,FALSE)</f>
        <v>46</v>
      </c>
      <c r="Y377" s="242" t="str">
        <f>+VLOOKUP(X377,bd_lista!$A$3:$C$590,3,FALSE)</f>
        <v>Ministerio de Salud y Deportes</v>
      </c>
      <c r="Z377" s="299"/>
      <c r="AA377" s="300"/>
    </row>
    <row r="378" spans="1:27" customFormat="1" ht="27" hidden="1" customHeight="1">
      <c r="A378" s="252">
        <v>4601</v>
      </c>
      <c r="B378" s="390">
        <f>+A378</f>
        <v>4601</v>
      </c>
      <c r="C378" s="247" t="str">
        <f>+VLOOKUP(A378,bd_lista!$A$3:$C$590,3,FALSE)</f>
        <v>Gobierno Autónomo Regional del Gran Chaco</v>
      </c>
      <c r="D378" s="392" t="str">
        <f>+C378</f>
        <v>Gobierno Autónomo Regional del Gran Chaco</v>
      </c>
      <c r="E378" s="242" t="s">
        <v>1308</v>
      </c>
      <c r="F378" s="243">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3">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3">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3">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3">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3">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3">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3">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3">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3">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3">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3">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3">
        <f t="shared" ca="1" si="17"/>
        <v>0</v>
      </c>
      <c r="S378" s="250"/>
      <c r="T378" s="243">
        <f ca="1">+T379</f>
        <v>0</v>
      </c>
      <c r="U378" s="242">
        <f t="shared" si="18"/>
        <v>1</v>
      </c>
      <c r="V378" s="343" t="str">
        <f>+VLOOKUP(A378,bd_lista!$A$3:$E$590,5,FALSE)</f>
        <v>Gobiernos Autónomos Regionales</v>
      </c>
      <c r="W378" s="394" t="str">
        <f>+V378</f>
        <v>Gobiernos Autónomos Regionales</v>
      </c>
      <c r="X378" s="242">
        <f>+VLOOKUP(A378,[3]Sheet1!$A$13:$D$744,4,FALSE)</f>
        <v>0</v>
      </c>
      <c r="Y378" s="242" t="e">
        <f>+VLOOKUP(X378,bd_lista!$A$3:$C$590,3,FALSE)</f>
        <v>#N/A</v>
      </c>
      <c r="Z378" s="301">
        <f>+X378</f>
        <v>0</v>
      </c>
      <c r="AA378" s="302" t="e">
        <f>+Y378</f>
        <v>#N/A</v>
      </c>
    </row>
    <row r="379" spans="1:27" customFormat="1" ht="15" hidden="1" customHeight="1">
      <c r="A379" s="32">
        <v>4601</v>
      </c>
      <c r="B379" s="391"/>
      <c r="C379" s="343" t="str">
        <f>+VLOOKUP(A379,bd_lista!$A$3:$C$590,3,FALSE)</f>
        <v>Gobierno Autónomo Regional del Gran Chaco</v>
      </c>
      <c r="D379" s="393"/>
      <c r="E379" s="242" t="s">
        <v>1309</v>
      </c>
      <c r="F379" s="243">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3">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3">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3">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3">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3">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3">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3">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3">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3">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3">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3">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3">
        <f t="shared" ca="1" si="17"/>
        <v>0</v>
      </c>
      <c r="S379" s="250">
        <f ca="1">+R378+R379</f>
        <v>0</v>
      </c>
      <c r="T379" s="243">
        <f ca="1">+S379</f>
        <v>0</v>
      </c>
      <c r="U379" s="242">
        <f t="shared" si="18"/>
        <v>2</v>
      </c>
      <c r="V379" s="343" t="str">
        <f>+VLOOKUP(A379,bd_lista!$A$3:$E$590,5,FALSE)</f>
        <v>Gobiernos Autónomos Regionales</v>
      </c>
      <c r="W379" s="395"/>
      <c r="X379" s="242">
        <f>+VLOOKUP(A379,[3]Sheet1!$A$13:$D$744,4,FALSE)</f>
        <v>0</v>
      </c>
      <c r="Y379" s="242" t="e">
        <f>+VLOOKUP(X379,bd_lista!$A$3:$C$590,3,FALSE)</f>
        <v>#N/A</v>
      </c>
      <c r="Z379" s="299"/>
      <c r="AA379" s="300"/>
    </row>
    <row r="380" spans="1:27" ht="15" hidden="1" customHeight="1">
      <c r="A380" s="32">
        <v>1519</v>
      </c>
      <c r="B380" s="390">
        <f>+A380</f>
        <v>1519</v>
      </c>
      <c r="C380" s="247" t="str">
        <f>+VLOOKUP(A380,bd_lista!$A$3:$C$590,3,FALSE)</f>
        <v>Gobierno Autónomo Municipal de Tupiza</v>
      </c>
      <c r="D380" s="392" t="str">
        <f>+C380</f>
        <v>Gobierno Autónomo Municipal de Tupiza</v>
      </c>
      <c r="E380" s="242" t="s">
        <v>1308</v>
      </c>
      <c r="F380" s="243">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3">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3">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3">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3">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3">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3">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3">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3">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3">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3">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3">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3">
        <f t="shared" ca="1" si="17"/>
        <v>0</v>
      </c>
      <c r="S380" s="250"/>
      <c r="T380" s="243">
        <f ca="1">+T381</f>
        <v>0</v>
      </c>
      <c r="U380" s="242">
        <f t="shared" si="18"/>
        <v>1</v>
      </c>
      <c r="V380" s="343" t="str">
        <f>+VLOOKUP(A380,bd_lista!$A$3:$E$590,5,FALSE)</f>
        <v>Gobiernos Autonomos Municipales</v>
      </c>
      <c r="W380" s="394" t="str">
        <f>+V380</f>
        <v>Gobiernos Autonomos Municipales</v>
      </c>
      <c r="X380" s="242">
        <f>+VLOOKUP(A380,[3]Sheet1!$A$13:$D$744,4,FALSE)</f>
        <v>0</v>
      </c>
      <c r="Y380" s="242" t="e">
        <f>+VLOOKUP(X380,bd_lista!$A$3:$C$590,3,FALSE)</f>
        <v>#N/A</v>
      </c>
      <c r="Z380" s="301">
        <f>+X380</f>
        <v>0</v>
      </c>
      <c r="AA380" s="302" t="e">
        <f>+Y380</f>
        <v>#N/A</v>
      </c>
    </row>
    <row r="381" spans="1:27" ht="15" hidden="1" customHeight="1">
      <c r="A381" s="32">
        <v>1519</v>
      </c>
      <c r="B381" s="391"/>
      <c r="C381" s="343" t="str">
        <f>+VLOOKUP(A381,bd_lista!$A$3:$C$590,3,FALSE)</f>
        <v>Gobierno Autónomo Municipal de Tupiza</v>
      </c>
      <c r="D381" s="393"/>
      <c r="E381" s="244" t="s">
        <v>1309</v>
      </c>
      <c r="F381" s="245">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5">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5">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5">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5">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5">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5">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5">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5">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5">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5">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5">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5">
        <f t="shared" ca="1" si="17"/>
        <v>0</v>
      </c>
      <c r="S381" s="262">
        <f ca="1">+R380+R381</f>
        <v>0</v>
      </c>
      <c r="T381" s="245">
        <f ca="1">+S381</f>
        <v>0</v>
      </c>
      <c r="U381" s="244">
        <f t="shared" si="18"/>
        <v>2</v>
      </c>
      <c r="V381" s="343" t="str">
        <f>+VLOOKUP(A381,bd_lista!$A$3:$E$590,5,FALSE)</f>
        <v>Gobiernos Autonomos Municipales</v>
      </c>
      <c r="W381" s="395"/>
      <c r="X381" s="242">
        <f>+VLOOKUP(A381,[3]Sheet1!$A$13:$D$744,4,FALSE)</f>
        <v>0</v>
      </c>
      <c r="Y381" s="242" t="e">
        <f>+VLOOKUP(X381,bd_lista!$A$3:$C$590,3,FALSE)</f>
        <v>#N/A</v>
      </c>
      <c r="Z381" s="299"/>
      <c r="AA381" s="300"/>
    </row>
    <row r="382" spans="1:27" ht="15" hidden="1" customHeight="1">
      <c r="A382" s="252">
        <v>1236</v>
      </c>
      <c r="B382" s="390">
        <f>+A382</f>
        <v>1236</v>
      </c>
      <c r="C382" s="247" t="str">
        <f>+VLOOKUP(A382,bd_lista!$A$3:$C$590,3,FALSE)</f>
        <v>Gobierno Autónomo Municipal de Ayata</v>
      </c>
      <c r="D382" s="392" t="str">
        <f>+C382</f>
        <v>Gobierno Autónomo Municipal de Ayata</v>
      </c>
      <c r="E382" s="242" t="s">
        <v>1308</v>
      </c>
      <c r="F382" s="243">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3">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3">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3">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3">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3">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3">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3">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3">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3">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3">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3">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3">
        <f t="shared" ca="1" si="17"/>
        <v>0</v>
      </c>
      <c r="S382" s="250"/>
      <c r="T382" s="243">
        <f ca="1">+T383</f>
        <v>0</v>
      </c>
      <c r="U382" s="242">
        <f t="shared" si="18"/>
        <v>1</v>
      </c>
      <c r="V382" s="343" t="str">
        <f>+VLOOKUP(A382,bd_lista!$A$3:$E$590,5,FALSE)</f>
        <v>Gobiernos Autonomos Municipales</v>
      </c>
      <c r="W382" s="394" t="str">
        <f>+V382</f>
        <v>Gobiernos Autonomos Municipales</v>
      </c>
      <c r="X382" s="242">
        <f>+VLOOKUP(A382,[3]Sheet1!$A$13:$D$744,4,FALSE)</f>
        <v>0</v>
      </c>
      <c r="Y382" s="242" t="e">
        <f>+VLOOKUP(X382,bd_lista!$A$3:$C$590,3,FALSE)</f>
        <v>#N/A</v>
      </c>
      <c r="Z382" s="301">
        <f>+X382</f>
        <v>0</v>
      </c>
      <c r="AA382" s="302" t="e">
        <f>+Y382</f>
        <v>#N/A</v>
      </c>
    </row>
    <row r="383" spans="1:27" ht="15" hidden="1" customHeight="1">
      <c r="A383" s="32">
        <v>1236</v>
      </c>
      <c r="B383" s="391"/>
      <c r="C383" s="343" t="str">
        <f>+VLOOKUP(A383,bd_lista!$A$3:$C$590,3,FALSE)</f>
        <v>Gobierno Autónomo Municipal de Ayata</v>
      </c>
      <c r="D383" s="393"/>
      <c r="E383" s="244" t="s">
        <v>1309</v>
      </c>
      <c r="F383" s="245">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45">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5">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5">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5">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5">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5">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5">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5">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5">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5">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5">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5">
        <f t="shared" ca="1" si="17"/>
        <v>0</v>
      </c>
      <c r="S383" s="262">
        <f ca="1">+R382+R383</f>
        <v>0</v>
      </c>
      <c r="T383" s="245">
        <f ca="1">+S383</f>
        <v>0</v>
      </c>
      <c r="U383" s="244">
        <f t="shared" si="18"/>
        <v>2</v>
      </c>
      <c r="V383" s="343" t="str">
        <f>+VLOOKUP(A383,bd_lista!$A$3:$E$590,5,FALSE)</f>
        <v>Gobiernos Autonomos Municipales</v>
      </c>
      <c r="W383" s="395"/>
      <c r="X383" s="242">
        <f>+VLOOKUP(A383,[3]Sheet1!$A$13:$D$744,4,FALSE)</f>
        <v>0</v>
      </c>
      <c r="Y383" s="242" t="e">
        <f>+VLOOKUP(X383,bd_lista!$A$3:$C$590,3,FALSE)</f>
        <v>#N/A</v>
      </c>
      <c r="Z383" s="299"/>
      <c r="AA383" s="300"/>
    </row>
    <row r="384" spans="1:27" ht="15" hidden="1" customHeight="1">
      <c r="A384" s="252">
        <v>1250</v>
      </c>
      <c r="B384" s="390">
        <f>+A384</f>
        <v>1250</v>
      </c>
      <c r="C384" s="247" t="str">
        <f>+VLOOKUP(A384,bd_lista!$A$3:$C$590,3,FALSE)</f>
        <v>Gobierno Autónomo Municipal de Pelechuco</v>
      </c>
      <c r="D384" s="392" t="str">
        <f>+C384</f>
        <v>Gobierno Autónomo Municipal de Pelechuco</v>
      </c>
      <c r="E384" s="242" t="s">
        <v>1308</v>
      </c>
      <c r="F384" s="243">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3">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3">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3">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3">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3">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3">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3">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3">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3">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3">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3">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3">
        <f t="shared" ca="1" si="17"/>
        <v>0</v>
      </c>
      <c r="S384" s="250"/>
      <c r="T384" s="243">
        <f ca="1">+T385</f>
        <v>0</v>
      </c>
      <c r="U384" s="242">
        <f t="shared" si="18"/>
        <v>1</v>
      </c>
      <c r="V384" s="343" t="str">
        <f>+VLOOKUP(A384,bd_lista!$A$3:$E$590,5,FALSE)</f>
        <v>Gobiernos Autonomos Municipales</v>
      </c>
      <c r="W384" s="394" t="str">
        <f>+V384</f>
        <v>Gobiernos Autonomos Municipales</v>
      </c>
      <c r="X384" s="242">
        <f>+VLOOKUP(A384,[3]Sheet1!$A$13:$D$744,4,FALSE)</f>
        <v>0</v>
      </c>
      <c r="Y384" s="242" t="e">
        <f>+VLOOKUP(X384,bd_lista!$A$3:$C$590,3,FALSE)</f>
        <v>#N/A</v>
      </c>
      <c r="Z384" s="301">
        <f>+X384</f>
        <v>0</v>
      </c>
      <c r="AA384" s="302" t="e">
        <f>+Y384</f>
        <v>#N/A</v>
      </c>
    </row>
    <row r="385" spans="1:27" ht="15" hidden="1" customHeight="1">
      <c r="A385" s="32">
        <v>1250</v>
      </c>
      <c r="B385" s="391"/>
      <c r="C385" s="343" t="str">
        <f>+VLOOKUP(A385,bd_lista!$A$3:$C$590,3,FALSE)</f>
        <v>Gobierno Autónomo Municipal de Pelechuco</v>
      </c>
      <c r="D385" s="393"/>
      <c r="E385" s="244" t="s">
        <v>1309</v>
      </c>
      <c r="F385" s="245">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5">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5">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5">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5">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5">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5">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5">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5">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5">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5">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5">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5">
        <f t="shared" ca="1" si="17"/>
        <v>0</v>
      </c>
      <c r="S385" s="262">
        <f ca="1">+R384+R385</f>
        <v>0</v>
      </c>
      <c r="T385" s="245">
        <f ca="1">+S385</f>
        <v>0</v>
      </c>
      <c r="U385" s="244">
        <f t="shared" si="18"/>
        <v>2</v>
      </c>
      <c r="V385" s="343" t="str">
        <f>+VLOOKUP(A385,bd_lista!$A$3:$E$590,5,FALSE)</f>
        <v>Gobiernos Autonomos Municipales</v>
      </c>
      <c r="W385" s="395"/>
      <c r="X385" s="242">
        <f>+VLOOKUP(A385,[3]Sheet1!$A$13:$D$744,4,FALSE)</f>
        <v>0</v>
      </c>
      <c r="Y385" s="242" t="e">
        <f>+VLOOKUP(X385,bd_lista!$A$3:$C$590,3,FALSE)</f>
        <v>#N/A</v>
      </c>
      <c r="Z385" s="299"/>
      <c r="AA385" s="300"/>
    </row>
    <row r="386" spans="1:27" ht="15" hidden="1" customHeight="1">
      <c r="A386" s="252">
        <v>593</v>
      </c>
      <c r="B386" s="390">
        <f>+A386</f>
        <v>593</v>
      </c>
      <c r="C386" s="247" t="str">
        <f>+VLOOKUP(A386,bd_lista!$A$3:$C$590,3,FALSE)</f>
        <v>Empresa Pública YACANA</v>
      </c>
      <c r="D386" s="392" t="str">
        <f>+C386</f>
        <v>Empresa Pública YACANA</v>
      </c>
      <c r="E386" s="247" t="s">
        <v>1308</v>
      </c>
      <c r="F386" s="243">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3">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3">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3">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3">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3">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3">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3">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3">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3">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3">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3">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3">
        <f t="shared" ca="1" si="17"/>
        <v>0</v>
      </c>
      <c r="S386" s="266"/>
      <c r="T386" s="243">
        <f ca="1">+T387</f>
        <v>0</v>
      </c>
      <c r="U386" s="242">
        <f t="shared" si="18"/>
        <v>1</v>
      </c>
      <c r="V386" s="343" t="str">
        <f>+VLOOKUP(A386,bd_lista!$A$3:$E$590,5,FALSE)</f>
        <v>Empresas Nacionales</v>
      </c>
      <c r="W386" s="394" t="str">
        <f>+V386</f>
        <v>Empresas Nacionales</v>
      </c>
      <c r="X386" s="242">
        <f>+VLOOKUP(A386,[3]Sheet1!$A$13:$D$744,4,FALSE)</f>
        <v>41</v>
      </c>
      <c r="Y386" s="242" t="str">
        <f>+VLOOKUP(X386,bd_lista!$A$3:$C$590,3,FALSE)</f>
        <v>Ministerio de Desarrollo Productivo y Economía Plural</v>
      </c>
      <c r="Z386" s="301">
        <f>+X386</f>
        <v>41</v>
      </c>
      <c r="AA386" s="329" t="str">
        <f>+Y386</f>
        <v>Ministerio de Desarrollo Productivo y Economía Plural</v>
      </c>
    </row>
    <row r="387" spans="1:27" ht="15" hidden="1" customHeight="1">
      <c r="A387" s="32">
        <v>593</v>
      </c>
      <c r="B387" s="391"/>
      <c r="C387" s="343" t="str">
        <f>+VLOOKUP(A387,bd_lista!$A$3:$C$590,3,FALSE)</f>
        <v>Empresa Pública YACANA</v>
      </c>
      <c r="D387" s="393"/>
      <c r="E387" s="343" t="s">
        <v>1309</v>
      </c>
      <c r="F387" s="245">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5">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5">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5">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5">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45">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5">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5">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5">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5">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5">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5">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5">
        <f t="shared" ca="1" si="17"/>
        <v>0</v>
      </c>
      <c r="S387" s="265">
        <f ca="1">+R386+R387</f>
        <v>0</v>
      </c>
      <c r="T387" s="245">
        <f ca="1">+S387</f>
        <v>0</v>
      </c>
      <c r="U387" s="244">
        <f t="shared" si="18"/>
        <v>2</v>
      </c>
      <c r="V387" s="343" t="str">
        <f>+VLOOKUP(A387,bd_lista!$A$3:$E$590,5,FALSE)</f>
        <v>Empresas Nacionales</v>
      </c>
      <c r="W387" s="395"/>
      <c r="X387" s="242">
        <f>+VLOOKUP(A387,[3]Sheet1!$A$13:$D$744,4,FALSE)</f>
        <v>41</v>
      </c>
      <c r="Y387" s="242" t="str">
        <f>+VLOOKUP(X387,bd_lista!$A$3:$C$590,3,FALSE)</f>
        <v>Ministerio de Desarrollo Productivo y Economía Plural</v>
      </c>
      <c r="Z387" s="299"/>
      <c r="AA387" s="331"/>
    </row>
    <row r="388" spans="1:27" ht="15" customHeight="1">
      <c r="A388" s="386">
        <v>595</v>
      </c>
      <c r="B388" s="390">
        <f>+A388</f>
        <v>595</v>
      </c>
      <c r="C388" s="247" t="str">
        <f>+VLOOKUP(A388,bd_lista!$A$3:$C$590,3,FALSE)</f>
        <v>Gestora Pública de la Seguridad Social de Largo Plazo</v>
      </c>
      <c r="D388" s="392" t="str">
        <f>+C388</f>
        <v>Gestora Pública de la Seguridad Social de Largo Plazo</v>
      </c>
      <c r="E388" s="247" t="s">
        <v>1308</v>
      </c>
      <c r="F388" s="243">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3">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3">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3">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3">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3">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3">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3">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3">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3">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3">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3">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3">
        <f t="shared" ca="1" si="17"/>
        <v>0</v>
      </c>
      <c r="S388" s="266"/>
      <c r="T388" s="243">
        <f ca="1">+T389</f>
        <v>3556931.8799999994</v>
      </c>
      <c r="U388" s="242">
        <f t="shared" si="18"/>
        <v>1</v>
      </c>
      <c r="V388" s="343" t="str">
        <f>+VLOOKUP(A388,bd_lista!$A$3:$E$590,5,FALSE)</f>
        <v>Empresas Nacionales</v>
      </c>
      <c r="W388" s="394" t="str">
        <f>+V388</f>
        <v>Empresas Nacionales</v>
      </c>
      <c r="X388" s="242">
        <v>78</v>
      </c>
      <c r="Y388" s="242" t="str">
        <f>+VLOOKUP(X388,bd_lista!$A$3:$C$590,3,FALSE)</f>
        <v>Ministerio de Hidrocarburos y Energías</v>
      </c>
      <c r="Z388" s="301">
        <f>+X388</f>
        <v>78</v>
      </c>
      <c r="AA388" s="329" t="str">
        <f>+Y388</f>
        <v>Ministerio de Hidrocarburos y Energías</v>
      </c>
    </row>
    <row r="389" spans="1:27" ht="15" customHeight="1">
      <c r="A389" s="253">
        <v>595</v>
      </c>
      <c r="B389" s="391"/>
      <c r="C389" s="343" t="str">
        <f>+VLOOKUP(A389,bd_lista!$A$3:$C$590,3,FALSE)</f>
        <v>Gestora Pública de la Seguridad Social de Largo Plazo</v>
      </c>
      <c r="D389" s="393"/>
      <c r="E389" s="343" t="s">
        <v>1309</v>
      </c>
      <c r="F389" s="245">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5">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5">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5">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3556931.8799999994</v>
      </c>
      <c r="J389" s="245">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5">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5">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5">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5">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5">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5">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5">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5">
        <f t="shared" ca="1" si="17"/>
        <v>3556931.8799999994</v>
      </c>
      <c r="S389" s="265">
        <f ca="1">+R388+R389</f>
        <v>3556931.8799999994</v>
      </c>
      <c r="T389" s="245">
        <f ca="1">+S389</f>
        <v>3556931.8799999994</v>
      </c>
      <c r="U389" s="244">
        <f t="shared" si="18"/>
        <v>2</v>
      </c>
      <c r="V389" s="343" t="str">
        <f>+VLOOKUP(A389,bd_lista!$A$3:$E$590,5,FALSE)</f>
        <v>Empresas Nacionales</v>
      </c>
      <c r="W389" s="395"/>
      <c r="X389" s="242">
        <v>78</v>
      </c>
      <c r="Y389" s="242" t="str">
        <f>+VLOOKUP(X389,bd_lista!$A$3:$C$590,3,FALSE)</f>
        <v>Ministerio de Hidrocarburos y Energías</v>
      </c>
      <c r="Z389" s="299"/>
      <c r="AA389" s="331"/>
    </row>
    <row r="390" spans="1:27" ht="15" hidden="1" customHeight="1">
      <c r="A390" s="252">
        <v>1302</v>
      </c>
      <c r="B390" s="390">
        <f>+A390</f>
        <v>1302</v>
      </c>
      <c r="C390" s="247" t="str">
        <f>+VLOOKUP(A390,bd_lista!$A$3:$C$590,3,FALSE)</f>
        <v>Gobierno Autónomo Municipal de Quillacollo</v>
      </c>
      <c r="D390" s="392" t="str">
        <f>+C390</f>
        <v>Gobierno Autónomo Municipal de Quillacollo</v>
      </c>
      <c r="E390" s="242" t="s">
        <v>1308</v>
      </c>
      <c r="F390" s="243">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3">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3">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3">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3">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3">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3">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3">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3">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3">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3">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3">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3">
        <f t="shared" ca="1" si="17"/>
        <v>0</v>
      </c>
      <c r="S390" s="250"/>
      <c r="T390" s="243">
        <f ca="1">+T391</f>
        <v>0</v>
      </c>
      <c r="U390" s="242">
        <f t="shared" si="18"/>
        <v>1</v>
      </c>
      <c r="V390" s="343" t="str">
        <f>+VLOOKUP(A390,bd_lista!$A$3:$E$590,5,FALSE)</f>
        <v>Gobiernos Autonomos Municipales</v>
      </c>
      <c r="W390" s="394" t="str">
        <f>+V390</f>
        <v>Gobiernos Autonomos Municipales</v>
      </c>
      <c r="X390" s="242">
        <f>+VLOOKUP(A390,[3]Sheet1!$A$13:$D$744,4,FALSE)</f>
        <v>0</v>
      </c>
      <c r="Y390" s="242" t="e">
        <f>+VLOOKUP(X390,bd_lista!$A$3:$C$590,3,FALSE)</f>
        <v>#N/A</v>
      </c>
      <c r="Z390" s="301">
        <f>+X390</f>
        <v>0</v>
      </c>
      <c r="AA390" s="302" t="e">
        <f>+Y390</f>
        <v>#N/A</v>
      </c>
    </row>
    <row r="391" spans="1:27" ht="15" hidden="1" customHeight="1">
      <c r="A391" s="32">
        <v>1302</v>
      </c>
      <c r="B391" s="391"/>
      <c r="C391" s="343" t="str">
        <f>+VLOOKUP(A391,bd_lista!$A$3:$C$590,3,FALSE)</f>
        <v>Gobierno Autónomo Municipal de Quillacollo</v>
      </c>
      <c r="D391" s="393"/>
      <c r="E391" s="244" t="s">
        <v>1309</v>
      </c>
      <c r="F391" s="245">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5">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5">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5">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5">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5">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5">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5">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5">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5">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5">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5">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5">
        <f t="shared" ca="1" si="17"/>
        <v>0</v>
      </c>
      <c r="S391" s="262">
        <f ca="1">+R390+R391</f>
        <v>0</v>
      </c>
      <c r="T391" s="245">
        <f ca="1">+S391</f>
        <v>0</v>
      </c>
      <c r="U391" s="244">
        <f t="shared" si="18"/>
        <v>2</v>
      </c>
      <c r="V391" s="343" t="str">
        <f>+VLOOKUP(A391,bd_lista!$A$3:$E$590,5,FALSE)</f>
        <v>Gobiernos Autonomos Municipales</v>
      </c>
      <c r="W391" s="395"/>
      <c r="X391" s="242">
        <f>+VLOOKUP(A391,[3]Sheet1!$A$13:$D$744,4,FALSE)</f>
        <v>0</v>
      </c>
      <c r="Y391" s="242" t="e">
        <f>+VLOOKUP(X391,bd_lista!$A$3:$C$590,3,FALSE)</f>
        <v>#N/A</v>
      </c>
      <c r="Z391" s="299"/>
      <c r="AA391" s="300"/>
    </row>
    <row r="392" spans="1:27" ht="15" hidden="1" customHeight="1">
      <c r="A392" s="252">
        <v>1301</v>
      </c>
      <c r="B392" s="390">
        <f>+A392</f>
        <v>1301</v>
      </c>
      <c r="C392" s="247" t="str">
        <f>+VLOOKUP(A392,bd_lista!$A$3:$C$590,3,FALSE)</f>
        <v>Gobierno Autónomo Municipal de Cochabamba</v>
      </c>
      <c r="D392" s="392" t="str">
        <f>+C392</f>
        <v>Gobierno Autónomo Municipal de Cochabamba</v>
      </c>
      <c r="E392" s="242" t="s">
        <v>1308</v>
      </c>
      <c r="F392" s="243">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3">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3">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3">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3">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3">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3">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3">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3">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3">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3">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3">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3">
        <f t="shared" ca="1" si="17"/>
        <v>0</v>
      </c>
      <c r="S392" s="250"/>
      <c r="T392" s="243">
        <f ca="1">+T393</f>
        <v>0</v>
      </c>
      <c r="U392" s="242">
        <f t="shared" si="18"/>
        <v>1</v>
      </c>
      <c r="V392" s="343" t="str">
        <f>+VLOOKUP(A392,bd_lista!$A$3:$E$590,5,FALSE)</f>
        <v>Gobiernos Autonomos Municipales</v>
      </c>
      <c r="W392" s="394" t="str">
        <f>+V392</f>
        <v>Gobiernos Autonomos Municipales</v>
      </c>
      <c r="X392" s="242">
        <f>+VLOOKUP(A392,[3]Sheet1!$A$13:$D$744,4,FALSE)</f>
        <v>0</v>
      </c>
      <c r="Y392" s="242" t="e">
        <f>+VLOOKUP(X392,bd_lista!$A$3:$C$590,3,FALSE)</f>
        <v>#N/A</v>
      </c>
      <c r="Z392" s="301">
        <f>+X392</f>
        <v>0</v>
      </c>
      <c r="AA392" s="302" t="e">
        <f>+Y392</f>
        <v>#N/A</v>
      </c>
    </row>
    <row r="393" spans="1:27" ht="15" hidden="1" customHeight="1">
      <c r="A393" s="32">
        <v>1301</v>
      </c>
      <c r="B393" s="391"/>
      <c r="C393" s="343" t="str">
        <f>+VLOOKUP(A393,bd_lista!$A$3:$C$590,3,FALSE)</f>
        <v>Gobierno Autónomo Municipal de Cochabamba</v>
      </c>
      <c r="D393" s="393"/>
      <c r="E393" s="244" t="s">
        <v>1309</v>
      </c>
      <c r="F393" s="245">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5">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5">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5">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5">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5">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5">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5">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5">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5">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5">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5">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5">
        <f t="shared" ca="1" si="17"/>
        <v>0</v>
      </c>
      <c r="S393" s="262">
        <f ca="1">+R392+R393</f>
        <v>0</v>
      </c>
      <c r="T393" s="245">
        <f ca="1">+S393</f>
        <v>0</v>
      </c>
      <c r="U393" s="244">
        <f t="shared" si="18"/>
        <v>2</v>
      </c>
      <c r="V393" s="343" t="str">
        <f>+VLOOKUP(A393,bd_lista!$A$3:$E$590,5,FALSE)</f>
        <v>Gobiernos Autonomos Municipales</v>
      </c>
      <c r="W393" s="395"/>
      <c r="X393" s="242">
        <f>+VLOOKUP(A393,[3]Sheet1!$A$13:$D$744,4,FALSE)</f>
        <v>0</v>
      </c>
      <c r="Y393" s="242" t="e">
        <f>+VLOOKUP(X393,bd_lista!$A$3:$C$590,3,FALSE)</f>
        <v>#N/A</v>
      </c>
      <c r="Z393" s="299"/>
      <c r="AA393" s="300"/>
    </row>
    <row r="394" spans="1:27" ht="15" hidden="1" customHeight="1">
      <c r="A394" s="252">
        <v>1915</v>
      </c>
      <c r="B394" s="390">
        <f>+A394</f>
        <v>1915</v>
      </c>
      <c r="C394" s="247" t="str">
        <f>+VLOOKUP(A394,bd_lista!$A$3:$C$590,3,FALSE)</f>
        <v>Gobierno Autónomo Municipal de Santos Mercado</v>
      </c>
      <c r="D394" s="392" t="str">
        <f>+C394</f>
        <v>Gobierno Autónomo Municipal de Santos Mercado</v>
      </c>
      <c r="E394" s="242" t="s">
        <v>1308</v>
      </c>
      <c r="F394" s="243">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3">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3">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3">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3">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3">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3">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3">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3">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3">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3">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3">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3">
        <f t="shared" ca="1" si="17"/>
        <v>0</v>
      </c>
      <c r="S394" s="250"/>
      <c r="T394" s="243">
        <f ca="1">+T395</f>
        <v>0</v>
      </c>
      <c r="U394" s="242">
        <f t="shared" si="18"/>
        <v>1</v>
      </c>
      <c r="V394" s="343" t="str">
        <f>+VLOOKUP(A394,bd_lista!$A$3:$E$590,5,FALSE)</f>
        <v>Gobiernos Autonomos Municipales</v>
      </c>
      <c r="W394" s="394" t="str">
        <f>+V394</f>
        <v>Gobiernos Autonomos Municipales</v>
      </c>
      <c r="X394" s="242">
        <f>+VLOOKUP(A394,[3]Sheet1!$A$13:$D$744,4,FALSE)</f>
        <v>0</v>
      </c>
      <c r="Y394" s="242" t="e">
        <f>+VLOOKUP(X394,bd_lista!$A$3:$C$590,3,FALSE)</f>
        <v>#N/A</v>
      </c>
      <c r="Z394" s="301">
        <f>+X394</f>
        <v>0</v>
      </c>
      <c r="AA394" s="329" t="e">
        <f>+Y394</f>
        <v>#N/A</v>
      </c>
    </row>
    <row r="395" spans="1:27" ht="15" hidden="1" customHeight="1">
      <c r="A395" s="32">
        <v>1915</v>
      </c>
      <c r="B395" s="391"/>
      <c r="C395" s="343" t="str">
        <f>+VLOOKUP(A395,bd_lista!$A$3:$C$590,3,FALSE)</f>
        <v>Gobierno Autónomo Municipal de Santos Mercado</v>
      </c>
      <c r="D395" s="393"/>
      <c r="E395" s="244" t="s">
        <v>1309</v>
      </c>
      <c r="F395" s="245">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5">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5">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5">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5">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5">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5">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5">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5">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5">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5">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5">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5">
        <f t="shared" ca="1" si="17"/>
        <v>0</v>
      </c>
      <c r="S395" s="262">
        <f ca="1">+R394+R395</f>
        <v>0</v>
      </c>
      <c r="T395" s="245">
        <f ca="1">+S395</f>
        <v>0</v>
      </c>
      <c r="U395" s="244">
        <f t="shared" si="18"/>
        <v>2</v>
      </c>
      <c r="V395" s="343" t="str">
        <f>+VLOOKUP(A395,bd_lista!$A$3:$E$590,5,FALSE)</f>
        <v>Gobiernos Autonomos Municipales</v>
      </c>
      <c r="W395" s="395"/>
      <c r="X395" s="242">
        <f>+VLOOKUP(A395,[3]Sheet1!$A$13:$D$744,4,FALSE)</f>
        <v>0</v>
      </c>
      <c r="Y395" s="242" t="e">
        <f>+VLOOKUP(X395,bd_lista!$A$3:$C$590,3,FALSE)</f>
        <v>#N/A</v>
      </c>
      <c r="Z395" s="299"/>
      <c r="AA395" s="331"/>
    </row>
    <row r="396" spans="1:27" ht="15" hidden="1" customHeight="1">
      <c r="A396" s="252">
        <v>1101</v>
      </c>
      <c r="B396" s="390">
        <f>+A396</f>
        <v>1101</v>
      </c>
      <c r="C396" s="247" t="str">
        <f>+VLOOKUP(A396,bd_lista!$A$3:$C$590,3,FALSE)</f>
        <v>Gobierno Autónomo Municipal de Sucre</v>
      </c>
      <c r="D396" s="392" t="str">
        <f>+C396</f>
        <v>Gobierno Autónomo Municipal de Sucre</v>
      </c>
      <c r="E396" s="242" t="s">
        <v>1308</v>
      </c>
      <c r="F396" s="243">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3">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3">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3">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3">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3">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3">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3">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3">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3">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3">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3">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3">
        <f t="shared" ca="1" si="17"/>
        <v>0</v>
      </c>
      <c r="S396" s="250"/>
      <c r="T396" s="243">
        <f ca="1">+T397</f>
        <v>0</v>
      </c>
      <c r="U396" s="242">
        <f t="shared" si="18"/>
        <v>1</v>
      </c>
      <c r="V396" s="343" t="str">
        <f>+VLOOKUP(A396,bd_lista!$A$3:$E$590,5,FALSE)</f>
        <v>Gobiernos Autonomos Municipales</v>
      </c>
      <c r="W396" s="394" t="str">
        <f>+V396</f>
        <v>Gobiernos Autonomos Municipales</v>
      </c>
      <c r="X396" s="242">
        <f>+VLOOKUP(A396,[3]Sheet1!$A$13:$D$744,4,FALSE)</f>
        <v>0</v>
      </c>
      <c r="Y396" s="242" t="e">
        <f>+VLOOKUP(X396,bd_lista!$A$3:$C$590,3,FALSE)</f>
        <v>#N/A</v>
      </c>
      <c r="Z396" s="301">
        <f>+X396</f>
        <v>0</v>
      </c>
      <c r="AA396" s="302" t="e">
        <f>+Y396</f>
        <v>#N/A</v>
      </c>
    </row>
    <row r="397" spans="1:27" ht="15" hidden="1" customHeight="1">
      <c r="A397" s="32">
        <v>1101</v>
      </c>
      <c r="B397" s="391"/>
      <c r="C397" s="343" t="str">
        <f>+VLOOKUP(A397,bd_lista!$A$3:$C$590,3,FALSE)</f>
        <v>Gobierno Autónomo Municipal de Sucre</v>
      </c>
      <c r="D397" s="393"/>
      <c r="E397" s="244" t="s">
        <v>1309</v>
      </c>
      <c r="F397" s="245">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5">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5">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5">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5">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5">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5">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5">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5">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5">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5">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5">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5">
        <f t="shared" ca="1" si="17"/>
        <v>0</v>
      </c>
      <c r="S397" s="262">
        <f ca="1">+R396+R397</f>
        <v>0</v>
      </c>
      <c r="T397" s="245">
        <f ca="1">+S397</f>
        <v>0</v>
      </c>
      <c r="U397" s="244">
        <f t="shared" si="18"/>
        <v>2</v>
      </c>
      <c r="V397" s="343" t="str">
        <f>+VLOOKUP(A397,bd_lista!$A$3:$E$590,5,FALSE)</f>
        <v>Gobiernos Autonomos Municipales</v>
      </c>
      <c r="W397" s="395"/>
      <c r="X397" s="242">
        <f>+VLOOKUP(A397,[3]Sheet1!$A$13:$D$744,4,FALSE)</f>
        <v>0</v>
      </c>
      <c r="Y397" s="242" t="e">
        <f>+VLOOKUP(X397,bd_lista!$A$3:$C$590,3,FALSE)</f>
        <v>#N/A</v>
      </c>
      <c r="Z397" s="299"/>
      <c r="AA397" s="300"/>
    </row>
    <row r="398" spans="1:27" customFormat="1" ht="27" hidden="1" customHeight="1">
      <c r="A398" s="252">
        <v>1102</v>
      </c>
      <c r="B398" s="390">
        <f>+A398</f>
        <v>1102</v>
      </c>
      <c r="C398" s="247" t="str">
        <f>+VLOOKUP(A398,bd_lista!$A$3:$C$590,3,FALSE)</f>
        <v>Gobierno Autónomo Municipal de Yotala</v>
      </c>
      <c r="D398" s="392" t="str">
        <f>+C398</f>
        <v>Gobierno Autónomo Municipal de Yotala</v>
      </c>
      <c r="E398" s="242" t="s">
        <v>1308</v>
      </c>
      <c r="F398" s="243">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3">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3">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3">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3">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3">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3">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3">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3">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3">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3">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3">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3">
        <f t="shared" ca="1" si="17"/>
        <v>0</v>
      </c>
      <c r="S398" s="250"/>
      <c r="T398" s="243">
        <f ca="1">+T399</f>
        <v>0</v>
      </c>
      <c r="U398" s="242">
        <f t="shared" si="18"/>
        <v>1</v>
      </c>
      <c r="V398" s="343" t="str">
        <f>+VLOOKUP(A398,bd_lista!$A$3:$E$590,5,FALSE)</f>
        <v>Gobiernos Autonomos Municipales</v>
      </c>
      <c r="W398" s="394" t="str">
        <f>+V398</f>
        <v>Gobiernos Autonomos Municipales</v>
      </c>
      <c r="X398" s="242">
        <f>+VLOOKUP(A398,[3]Sheet1!$A$13:$D$744,4,FALSE)</f>
        <v>0</v>
      </c>
      <c r="Y398" s="242" t="e">
        <f>+VLOOKUP(X398,bd_lista!$A$3:$C$590,3,FALSE)</f>
        <v>#N/A</v>
      </c>
      <c r="Z398" s="301">
        <f>+X398</f>
        <v>0</v>
      </c>
      <c r="AA398" s="302" t="e">
        <f>+Y398</f>
        <v>#N/A</v>
      </c>
    </row>
    <row r="399" spans="1:27" customFormat="1" ht="27" hidden="1" customHeight="1">
      <c r="A399" s="32">
        <v>1102</v>
      </c>
      <c r="B399" s="391"/>
      <c r="C399" s="343" t="str">
        <f>+VLOOKUP(A399,bd_lista!$A$3:$C$590,3,FALSE)</f>
        <v>Gobierno Autónomo Municipal de Yotala</v>
      </c>
      <c r="D399" s="393"/>
      <c r="E399" s="244" t="s">
        <v>1309</v>
      </c>
      <c r="F399" s="243">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3">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3">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3">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3">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3">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3">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3">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3">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3">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3">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3">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3">
        <f t="shared" ca="1" si="17"/>
        <v>0</v>
      </c>
      <c r="S399" s="250">
        <f ca="1">+R398+R399</f>
        <v>0</v>
      </c>
      <c r="T399" s="243">
        <f ca="1">+S399</f>
        <v>0</v>
      </c>
      <c r="U399" s="242">
        <f t="shared" si="18"/>
        <v>2</v>
      </c>
      <c r="V399" s="343" t="str">
        <f>+VLOOKUP(A399,bd_lista!$A$3:$E$590,5,FALSE)</f>
        <v>Gobiernos Autonomos Municipales</v>
      </c>
      <c r="W399" s="395"/>
      <c r="X399" s="242">
        <f>+VLOOKUP(A399,[3]Sheet1!$A$13:$D$744,4,FALSE)</f>
        <v>0</v>
      </c>
      <c r="Y399" s="242" t="e">
        <f>+VLOOKUP(X399,bd_lista!$A$3:$C$590,3,FALSE)</f>
        <v>#N/A</v>
      </c>
      <c r="Z399" s="299"/>
      <c r="AA399" s="300"/>
    </row>
    <row r="400" spans="1:27" customFormat="1" ht="15" hidden="1" customHeight="1">
      <c r="A400" s="32">
        <v>1103</v>
      </c>
      <c r="B400" s="390">
        <f>+A400</f>
        <v>1103</v>
      </c>
      <c r="C400" s="247" t="str">
        <f>+VLOOKUP(A400,bd_lista!$A$3:$C$590,3,FALSE)</f>
        <v>Gobierno Autónomo Municipal de Poroma</v>
      </c>
      <c r="D400" s="392" t="str">
        <f>+C400</f>
        <v>Gobierno Autónomo Municipal de Poroma</v>
      </c>
      <c r="E400" s="242" t="s">
        <v>1308</v>
      </c>
      <c r="F400" s="243">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3">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3">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3">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3">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3">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3">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3">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3">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3">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3">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3">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3">
        <f t="shared" ca="1" si="17"/>
        <v>0</v>
      </c>
      <c r="S400" s="250"/>
      <c r="T400" s="243">
        <f ca="1">+T401</f>
        <v>0</v>
      </c>
      <c r="U400" s="242">
        <f t="shared" si="18"/>
        <v>1</v>
      </c>
      <c r="V400" s="343" t="str">
        <f>+VLOOKUP(A400,bd_lista!$A$3:$E$590,5,FALSE)</f>
        <v>Gobiernos Autonomos Municipales</v>
      </c>
      <c r="W400" s="394" t="str">
        <f>+V400</f>
        <v>Gobiernos Autonomos Municipales</v>
      </c>
      <c r="X400" s="242">
        <f>+VLOOKUP(A400,[3]Sheet1!$A$13:$D$744,4,FALSE)</f>
        <v>0</v>
      </c>
      <c r="Y400" s="242" t="e">
        <f>+VLOOKUP(X400,bd_lista!$A$3:$C$590,3,FALSE)</f>
        <v>#N/A</v>
      </c>
      <c r="Z400" s="301">
        <f>+X400</f>
        <v>0</v>
      </c>
      <c r="AA400" s="302" t="e">
        <f>+Y400</f>
        <v>#N/A</v>
      </c>
    </row>
    <row r="401" spans="1:27" customFormat="1" ht="15" hidden="1" customHeight="1">
      <c r="A401" s="32">
        <v>1103</v>
      </c>
      <c r="B401" s="391"/>
      <c r="C401" s="343" t="str">
        <f>+VLOOKUP(A401,bd_lista!$A$3:$C$590,3,FALSE)</f>
        <v>Gobierno Autónomo Municipal de Poroma</v>
      </c>
      <c r="D401" s="393"/>
      <c r="E401" s="244" t="s">
        <v>1309</v>
      </c>
      <c r="F401" s="243">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3">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3">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3">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3">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3">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3">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3">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3">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3">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3">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3">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3">
        <f t="shared" ca="1" si="17"/>
        <v>0</v>
      </c>
      <c r="S401" s="250">
        <f ca="1">+R400+R401</f>
        <v>0</v>
      </c>
      <c r="T401" s="243">
        <f ca="1">+S401</f>
        <v>0</v>
      </c>
      <c r="U401" s="242">
        <f t="shared" si="18"/>
        <v>2</v>
      </c>
      <c r="V401" s="343" t="str">
        <f>+VLOOKUP(A401,bd_lista!$A$3:$E$590,5,FALSE)</f>
        <v>Gobiernos Autonomos Municipales</v>
      </c>
      <c r="W401" s="395"/>
      <c r="X401" s="242">
        <f>+VLOOKUP(A401,[3]Sheet1!$A$13:$D$744,4,FALSE)</f>
        <v>0</v>
      </c>
      <c r="Y401" s="242" t="e">
        <f>+VLOOKUP(X401,bd_lista!$A$3:$C$590,3,FALSE)</f>
        <v>#N/A</v>
      </c>
      <c r="Z401" s="299"/>
      <c r="AA401" s="300"/>
    </row>
    <row r="402" spans="1:27" customFormat="1" ht="27" hidden="1" customHeight="1">
      <c r="A402" s="32">
        <v>1104</v>
      </c>
      <c r="B402" s="390">
        <f>+A402</f>
        <v>1104</v>
      </c>
      <c r="C402" s="247" t="str">
        <f>+VLOOKUP(A402,bd_lista!$A$3:$C$590,3,FALSE)</f>
        <v>Gobierno Autónomo Municipal de Villa Azurduy</v>
      </c>
      <c r="D402" s="392" t="str">
        <f>+C402</f>
        <v>Gobierno Autónomo Municipal de Villa Azurduy</v>
      </c>
      <c r="E402" s="242" t="s">
        <v>1308</v>
      </c>
      <c r="F402" s="243">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3">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3">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3">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3">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3">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3">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3">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3">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3">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3">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3">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3">
        <f t="shared" ca="1" si="17"/>
        <v>0</v>
      </c>
      <c r="S402" s="250"/>
      <c r="T402" s="243">
        <f ca="1">+T403</f>
        <v>0</v>
      </c>
      <c r="U402" s="242">
        <f t="shared" si="18"/>
        <v>1</v>
      </c>
      <c r="V402" s="343" t="str">
        <f>+VLOOKUP(A402,bd_lista!$A$3:$E$590,5,FALSE)</f>
        <v>Gobiernos Autonomos Municipales</v>
      </c>
      <c r="W402" s="394" t="str">
        <f>+V402</f>
        <v>Gobiernos Autonomos Municipales</v>
      </c>
      <c r="X402" s="242">
        <f>+VLOOKUP(A402,[3]Sheet1!$A$13:$D$744,4,FALSE)</f>
        <v>0</v>
      </c>
      <c r="Y402" s="242" t="e">
        <f>+VLOOKUP(X402,bd_lista!$A$3:$C$590,3,FALSE)</f>
        <v>#N/A</v>
      </c>
      <c r="Z402" s="301">
        <f>+X402</f>
        <v>0</v>
      </c>
      <c r="AA402" s="302" t="e">
        <f>+Y402</f>
        <v>#N/A</v>
      </c>
    </row>
    <row r="403" spans="1:27" customFormat="1" ht="27" hidden="1" customHeight="1">
      <c r="A403" s="32">
        <v>1104</v>
      </c>
      <c r="B403" s="391"/>
      <c r="C403" s="343" t="str">
        <f>+VLOOKUP(A403,bd_lista!$A$3:$C$590,3,FALSE)</f>
        <v>Gobierno Autónomo Municipal de Villa Azurduy</v>
      </c>
      <c r="D403" s="393"/>
      <c r="E403" s="244" t="s">
        <v>1309</v>
      </c>
      <c r="F403" s="243">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3">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3">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3">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3">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3">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3">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3">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3">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3">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3">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3">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3">
        <f t="shared" ca="1" si="17"/>
        <v>0</v>
      </c>
      <c r="S403" s="250">
        <f ca="1">+R402+R403</f>
        <v>0</v>
      </c>
      <c r="T403" s="243">
        <f ca="1">+S403</f>
        <v>0</v>
      </c>
      <c r="U403" s="242">
        <f t="shared" si="18"/>
        <v>2</v>
      </c>
      <c r="V403" s="343" t="str">
        <f>+VLOOKUP(A403,bd_lista!$A$3:$E$590,5,FALSE)</f>
        <v>Gobiernos Autonomos Municipales</v>
      </c>
      <c r="W403" s="395"/>
      <c r="X403" s="242">
        <f>+VLOOKUP(A403,[3]Sheet1!$A$13:$D$744,4,FALSE)</f>
        <v>0</v>
      </c>
      <c r="Y403" s="242" t="e">
        <f>+VLOOKUP(X403,bd_lista!$A$3:$C$590,3,FALSE)</f>
        <v>#N/A</v>
      </c>
      <c r="Z403" s="299"/>
      <c r="AA403" s="300"/>
    </row>
    <row r="404" spans="1:27" customFormat="1" ht="27" hidden="1" customHeight="1">
      <c r="A404" s="32">
        <v>1105</v>
      </c>
      <c r="B404" s="390">
        <f>+A404</f>
        <v>1105</v>
      </c>
      <c r="C404" s="247" t="str">
        <f>+VLOOKUP(A404,bd_lista!$A$3:$C$590,3,FALSE)</f>
        <v>Gobierno Autónomo Municipal de Tarvita (Villa Orías)</v>
      </c>
      <c r="D404" s="392" t="str">
        <f>+C404</f>
        <v>Gobierno Autónomo Municipal de Tarvita (Villa Orías)</v>
      </c>
      <c r="E404" s="242" t="s">
        <v>1308</v>
      </c>
      <c r="F404" s="243">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3">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3">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3">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3">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3">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3">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3">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3">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3">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3">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3">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3">
        <f t="shared" ca="1" si="17"/>
        <v>0</v>
      </c>
      <c r="S404" s="250"/>
      <c r="T404" s="243">
        <f ca="1">+T405</f>
        <v>0</v>
      </c>
      <c r="U404" s="242">
        <f t="shared" si="18"/>
        <v>1</v>
      </c>
      <c r="V404" s="343" t="str">
        <f>+VLOOKUP(A404,bd_lista!$A$3:$E$590,5,FALSE)</f>
        <v>Gobiernos Autonomos Municipales</v>
      </c>
      <c r="W404" s="394" t="str">
        <f>+V404</f>
        <v>Gobiernos Autonomos Municipales</v>
      </c>
      <c r="X404" s="242">
        <f>+VLOOKUP(A404,[3]Sheet1!$A$13:$D$744,4,FALSE)</f>
        <v>0</v>
      </c>
      <c r="Y404" s="242" t="e">
        <f>+VLOOKUP(X404,bd_lista!$A$3:$C$590,3,FALSE)</f>
        <v>#N/A</v>
      </c>
      <c r="Z404" s="301">
        <f>+X404</f>
        <v>0</v>
      </c>
      <c r="AA404" s="302" t="e">
        <f>+Y404</f>
        <v>#N/A</v>
      </c>
    </row>
    <row r="405" spans="1:27" customFormat="1" ht="27" hidden="1" customHeight="1">
      <c r="A405" s="32">
        <v>1105</v>
      </c>
      <c r="B405" s="391"/>
      <c r="C405" s="343" t="str">
        <f>+VLOOKUP(A405,bd_lista!$A$3:$C$590,3,FALSE)</f>
        <v>Gobierno Autónomo Municipal de Tarvita (Villa Orías)</v>
      </c>
      <c r="D405" s="393"/>
      <c r="E405" s="244" t="s">
        <v>1309</v>
      </c>
      <c r="F405" s="243">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3">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3">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3">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3">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3">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3">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3">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3">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3">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3">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3">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3">
        <f t="shared" ca="1" si="17"/>
        <v>0</v>
      </c>
      <c r="S405" s="250">
        <f ca="1">+R404+R405</f>
        <v>0</v>
      </c>
      <c r="T405" s="243">
        <f ca="1">+S405</f>
        <v>0</v>
      </c>
      <c r="U405" s="242">
        <f t="shared" si="18"/>
        <v>2</v>
      </c>
      <c r="V405" s="343" t="str">
        <f>+VLOOKUP(A405,bd_lista!$A$3:$E$590,5,FALSE)</f>
        <v>Gobiernos Autonomos Municipales</v>
      </c>
      <c r="W405" s="395"/>
      <c r="X405" s="242">
        <f>+VLOOKUP(A405,[3]Sheet1!$A$13:$D$744,4,FALSE)</f>
        <v>0</v>
      </c>
      <c r="Y405" s="242" t="e">
        <f>+VLOOKUP(X405,bd_lista!$A$3:$C$590,3,FALSE)</f>
        <v>#N/A</v>
      </c>
      <c r="Z405" s="299"/>
      <c r="AA405" s="300"/>
    </row>
    <row r="406" spans="1:27" customFormat="1" ht="15" hidden="1" customHeight="1">
      <c r="A406" s="32">
        <v>1106</v>
      </c>
      <c r="B406" s="390">
        <f>+A406</f>
        <v>1106</v>
      </c>
      <c r="C406" s="247" t="str">
        <f>+VLOOKUP(A406,bd_lista!$A$3:$C$590,3,FALSE)</f>
        <v>Gobierno Autónomo Municipal de Villa Zudañez (Tacopaya)</v>
      </c>
      <c r="D406" s="392" t="str">
        <f>+C406</f>
        <v>Gobierno Autónomo Municipal de Villa Zudañez (Tacopaya)</v>
      </c>
      <c r="E406" s="242" t="s">
        <v>1308</v>
      </c>
      <c r="F406" s="243">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3">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3">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3">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3">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3">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3">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3">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3">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3">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3">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3">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3">
        <f t="shared" ca="1" si="17"/>
        <v>0</v>
      </c>
      <c r="S406" s="250"/>
      <c r="T406" s="243">
        <f ca="1">+T407</f>
        <v>0</v>
      </c>
      <c r="U406" s="242">
        <f t="shared" si="18"/>
        <v>1</v>
      </c>
      <c r="V406" s="343" t="str">
        <f>+VLOOKUP(A406,bd_lista!$A$3:$E$590,5,FALSE)</f>
        <v>Gobiernos Autonomos Municipales</v>
      </c>
      <c r="W406" s="394" t="str">
        <f>+V406</f>
        <v>Gobiernos Autonomos Municipales</v>
      </c>
      <c r="X406" s="242">
        <f>+VLOOKUP(A406,[3]Sheet1!$A$13:$D$744,4,FALSE)</f>
        <v>0</v>
      </c>
      <c r="Y406" s="242" t="e">
        <f>+VLOOKUP(X406,bd_lista!$A$3:$C$590,3,FALSE)</f>
        <v>#N/A</v>
      </c>
      <c r="Z406" s="301">
        <f>+X406</f>
        <v>0</v>
      </c>
      <c r="AA406" s="302" t="e">
        <f>+Y406</f>
        <v>#N/A</v>
      </c>
    </row>
    <row r="407" spans="1:27" customFormat="1" ht="15" hidden="1" customHeight="1">
      <c r="A407" s="32">
        <v>1106</v>
      </c>
      <c r="B407" s="391"/>
      <c r="C407" s="343" t="str">
        <f>+VLOOKUP(A407,bd_lista!$A$3:$C$590,3,FALSE)</f>
        <v>Gobierno Autónomo Municipal de Villa Zudañez (Tacopaya)</v>
      </c>
      <c r="D407" s="393"/>
      <c r="E407" s="244" t="s">
        <v>1309</v>
      </c>
      <c r="F407" s="243">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3">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3">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3">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3">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3">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3">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3">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3">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3">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3">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3">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3">
        <f t="shared" ca="1" si="17"/>
        <v>0</v>
      </c>
      <c r="S407" s="250">
        <f ca="1">+R406+R407</f>
        <v>0</v>
      </c>
      <c r="T407" s="243">
        <f ca="1">+S407</f>
        <v>0</v>
      </c>
      <c r="U407" s="242">
        <f t="shared" si="18"/>
        <v>2</v>
      </c>
      <c r="V407" s="343" t="str">
        <f>+VLOOKUP(A407,bd_lista!$A$3:$E$590,5,FALSE)</f>
        <v>Gobiernos Autonomos Municipales</v>
      </c>
      <c r="W407" s="395"/>
      <c r="X407" s="242">
        <f>+VLOOKUP(A407,[3]Sheet1!$A$13:$D$744,4,FALSE)</f>
        <v>0</v>
      </c>
      <c r="Y407" s="242" t="e">
        <f>+VLOOKUP(X407,bd_lista!$A$3:$C$590,3,FALSE)</f>
        <v>#N/A</v>
      </c>
      <c r="Z407" s="299"/>
      <c r="AA407" s="300"/>
    </row>
    <row r="408" spans="1:27" customFormat="1" ht="15" hidden="1" customHeight="1">
      <c r="A408" s="32">
        <v>1107</v>
      </c>
      <c r="B408" s="390">
        <f>+A408</f>
        <v>1107</v>
      </c>
      <c r="C408" s="247" t="str">
        <f>+VLOOKUP(A408,bd_lista!$A$3:$C$590,3,FALSE)</f>
        <v>Gobierno Autónomo Municipal de Presto</v>
      </c>
      <c r="D408" s="392" t="str">
        <f>+C408</f>
        <v>Gobierno Autónomo Municipal de Presto</v>
      </c>
      <c r="E408" s="242" t="s">
        <v>1308</v>
      </c>
      <c r="F408" s="243">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3">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3">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3">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3">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3">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3">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3">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3">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3">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3">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3">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3">
        <f t="shared" ca="1" si="17"/>
        <v>0</v>
      </c>
      <c r="S408" s="250"/>
      <c r="T408" s="243">
        <f ca="1">+T409</f>
        <v>0</v>
      </c>
      <c r="U408" s="242">
        <f t="shared" si="18"/>
        <v>1</v>
      </c>
      <c r="V408" s="343" t="str">
        <f>+VLOOKUP(A408,bd_lista!$A$3:$E$590,5,FALSE)</f>
        <v>Gobiernos Autonomos Municipales</v>
      </c>
      <c r="W408" s="394" t="str">
        <f>+V408</f>
        <v>Gobiernos Autonomos Municipales</v>
      </c>
      <c r="X408" s="242">
        <f>+VLOOKUP(A408,[3]Sheet1!$A$13:$D$744,4,FALSE)</f>
        <v>0</v>
      </c>
      <c r="Y408" s="242" t="e">
        <f>+VLOOKUP(X408,bd_lista!$A$3:$C$590,3,FALSE)</f>
        <v>#N/A</v>
      </c>
      <c r="Z408" s="301">
        <f>+X408</f>
        <v>0</v>
      </c>
      <c r="AA408" s="302" t="e">
        <f>+Y408</f>
        <v>#N/A</v>
      </c>
    </row>
    <row r="409" spans="1:27" customFormat="1" ht="15" hidden="1" customHeight="1">
      <c r="A409" s="32">
        <v>1107</v>
      </c>
      <c r="B409" s="391"/>
      <c r="C409" s="343" t="str">
        <f>+VLOOKUP(A409,bd_lista!$A$3:$C$590,3,FALSE)</f>
        <v>Gobierno Autónomo Municipal de Presto</v>
      </c>
      <c r="D409" s="393"/>
      <c r="E409" s="244" t="s">
        <v>1309</v>
      </c>
      <c r="F409" s="245">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5">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5">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5">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5">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5">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5">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5">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5">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5">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5">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5">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5">
        <f t="shared" ca="1" si="17"/>
        <v>0</v>
      </c>
      <c r="S409" s="250">
        <f ca="1">+R408+R409</f>
        <v>0</v>
      </c>
      <c r="T409" s="243">
        <f ca="1">+S409</f>
        <v>0</v>
      </c>
      <c r="U409" s="242">
        <f t="shared" si="18"/>
        <v>2</v>
      </c>
      <c r="V409" s="343" t="str">
        <f>+VLOOKUP(A409,bd_lista!$A$3:$E$590,5,FALSE)</f>
        <v>Gobiernos Autonomos Municipales</v>
      </c>
      <c r="W409" s="395"/>
      <c r="X409" s="242">
        <f>+VLOOKUP(A409,[3]Sheet1!$A$13:$D$744,4,FALSE)</f>
        <v>0</v>
      </c>
      <c r="Y409" s="242" t="e">
        <f>+VLOOKUP(X409,bd_lista!$A$3:$C$590,3,FALSE)</f>
        <v>#N/A</v>
      </c>
      <c r="Z409" s="299"/>
      <c r="AA409" s="300"/>
    </row>
    <row r="410" spans="1:27" customFormat="1" ht="27" hidden="1" customHeight="1">
      <c r="A410" s="32">
        <v>1108</v>
      </c>
      <c r="B410" s="390">
        <f>+A410</f>
        <v>1108</v>
      </c>
      <c r="C410" s="247" t="str">
        <f>+VLOOKUP(A410,bd_lista!$A$3:$C$590,3,FALSE)</f>
        <v>Gobierno Autónomo Municipal de Villa Mojocoya</v>
      </c>
      <c r="D410" s="392" t="str">
        <f>+C410</f>
        <v>Gobierno Autónomo Municipal de Villa Mojocoya</v>
      </c>
      <c r="E410" s="242" t="s">
        <v>1308</v>
      </c>
      <c r="F410" s="243">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3">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3">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3">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3">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3">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3">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3">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3">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3">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3">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3">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3">
        <f t="shared" ca="1" si="17"/>
        <v>0</v>
      </c>
      <c r="S410" s="250"/>
      <c r="T410" s="243">
        <f ca="1">+T411</f>
        <v>0</v>
      </c>
      <c r="U410" s="242">
        <f t="shared" si="18"/>
        <v>1</v>
      </c>
      <c r="V410" s="343" t="str">
        <f>+VLOOKUP(A410,bd_lista!$A$3:$E$590,5,FALSE)</f>
        <v>Gobiernos Autonomos Municipales</v>
      </c>
      <c r="W410" s="394" t="str">
        <f>+V410</f>
        <v>Gobiernos Autonomos Municipales</v>
      </c>
      <c r="X410" s="242">
        <f>+VLOOKUP(A410,[3]Sheet1!$A$13:$D$744,4,FALSE)</f>
        <v>0</v>
      </c>
      <c r="Y410" s="242" t="e">
        <f>+VLOOKUP(X410,bd_lista!$A$3:$C$590,3,FALSE)</f>
        <v>#N/A</v>
      </c>
      <c r="Z410" s="301">
        <f>+X410</f>
        <v>0</v>
      </c>
      <c r="AA410" s="302" t="e">
        <f>+Y410</f>
        <v>#N/A</v>
      </c>
    </row>
    <row r="411" spans="1:27" customFormat="1" ht="27" hidden="1" customHeight="1">
      <c r="A411" s="32">
        <v>1108</v>
      </c>
      <c r="B411" s="391"/>
      <c r="C411" s="343" t="str">
        <f>+VLOOKUP(A411,bd_lista!$A$3:$C$590,3,FALSE)</f>
        <v>Gobierno Autónomo Municipal de Villa Mojocoya</v>
      </c>
      <c r="D411" s="393"/>
      <c r="E411" s="244" t="s">
        <v>1309</v>
      </c>
      <c r="F411" s="243">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43">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3">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3">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3">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3">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3">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3">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3">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3">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3">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3">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3">
        <f t="shared" ca="1" si="17"/>
        <v>0</v>
      </c>
      <c r="S411" s="250">
        <f ca="1">+R410+R411</f>
        <v>0</v>
      </c>
      <c r="T411" s="243">
        <f ca="1">+S411</f>
        <v>0</v>
      </c>
      <c r="U411" s="242">
        <f t="shared" si="18"/>
        <v>2</v>
      </c>
      <c r="V411" s="343" t="str">
        <f>+VLOOKUP(A411,bd_lista!$A$3:$E$590,5,FALSE)</f>
        <v>Gobiernos Autonomos Municipales</v>
      </c>
      <c r="W411" s="395"/>
      <c r="X411" s="242">
        <f>+VLOOKUP(A411,[3]Sheet1!$A$13:$D$744,4,FALSE)</f>
        <v>0</v>
      </c>
      <c r="Y411" s="242" t="e">
        <f>+VLOOKUP(X411,bd_lista!$A$3:$C$590,3,FALSE)</f>
        <v>#N/A</v>
      </c>
      <c r="Z411" s="299"/>
      <c r="AA411" s="300"/>
    </row>
    <row r="412" spans="1:27" ht="15" hidden="1" customHeight="1">
      <c r="A412" s="32">
        <v>1109</v>
      </c>
      <c r="B412" s="390">
        <f>+A412</f>
        <v>1109</v>
      </c>
      <c r="C412" s="247" t="str">
        <f>+VLOOKUP(A412,bd_lista!$A$3:$C$590,3,FALSE)</f>
        <v>Gobierno Autónomo Municipal de Icla</v>
      </c>
      <c r="D412" s="392" t="str">
        <f>+C412</f>
        <v>Gobierno Autónomo Municipal de Icla</v>
      </c>
      <c r="E412" s="242" t="s">
        <v>1308</v>
      </c>
      <c r="F412" s="243">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3">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3">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3">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3">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3">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3">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3">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3">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3">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3">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3">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3">
        <f t="shared" ca="1" si="17"/>
        <v>0</v>
      </c>
      <c r="S412" s="273"/>
      <c r="T412" s="271">
        <f ca="1">+T413</f>
        <v>0</v>
      </c>
      <c r="U412" s="278">
        <f t="shared" si="18"/>
        <v>1</v>
      </c>
      <c r="V412" s="343" t="str">
        <f>+VLOOKUP(A412,bd_lista!$A$3:$E$590,5,FALSE)</f>
        <v>Gobiernos Autonomos Municipales</v>
      </c>
      <c r="W412" s="394" t="str">
        <f>+V412</f>
        <v>Gobiernos Autonomos Municipales</v>
      </c>
      <c r="X412" s="242">
        <f>+VLOOKUP(A412,[3]Sheet1!$A$13:$D$744,4,FALSE)</f>
        <v>0</v>
      </c>
      <c r="Y412" s="242" t="e">
        <f>+VLOOKUP(X412,bd_lista!$A$3:$C$590,3,FALSE)</f>
        <v>#N/A</v>
      </c>
      <c r="Z412" s="301">
        <f>+X412</f>
        <v>0</v>
      </c>
      <c r="AA412" s="302" t="e">
        <f>+Y412</f>
        <v>#N/A</v>
      </c>
    </row>
    <row r="413" spans="1:27" ht="15" hidden="1" customHeight="1">
      <c r="A413" s="32">
        <v>1109</v>
      </c>
      <c r="B413" s="391"/>
      <c r="C413" s="343" t="str">
        <f>+VLOOKUP(A413,bd_lista!$A$3:$C$590,3,FALSE)</f>
        <v>Gobierno Autónomo Municipal de Icla</v>
      </c>
      <c r="D413" s="393"/>
      <c r="E413" s="244" t="s">
        <v>1309</v>
      </c>
      <c r="F413" s="245">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5">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5">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5">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5">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5">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5">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5">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5">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5">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5">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5">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5">
        <f t="shared" ca="1" si="17"/>
        <v>0</v>
      </c>
      <c r="S413" s="262">
        <f ca="1">+R412+R413</f>
        <v>0</v>
      </c>
      <c r="T413" s="245">
        <f ca="1">+S413</f>
        <v>0</v>
      </c>
      <c r="U413" s="244">
        <f t="shared" si="18"/>
        <v>2</v>
      </c>
      <c r="V413" s="343" t="str">
        <f>+VLOOKUP(A413,bd_lista!$A$3:$E$590,5,FALSE)</f>
        <v>Gobiernos Autonomos Municipales</v>
      </c>
      <c r="W413" s="395"/>
      <c r="X413" s="242">
        <f>+VLOOKUP(A413,[3]Sheet1!$A$13:$D$744,4,FALSE)</f>
        <v>0</v>
      </c>
      <c r="Y413" s="242" t="e">
        <f>+VLOOKUP(X413,bd_lista!$A$3:$C$590,3,FALSE)</f>
        <v>#N/A</v>
      </c>
      <c r="Z413" s="299"/>
      <c r="AA413" s="300"/>
    </row>
    <row r="414" spans="1:27" ht="15" hidden="1" customHeight="1">
      <c r="A414" s="252">
        <v>1110</v>
      </c>
      <c r="B414" s="390">
        <f>+A414</f>
        <v>1110</v>
      </c>
      <c r="C414" s="247" t="str">
        <f>+VLOOKUP(A414,bd_lista!$A$3:$C$590,3,FALSE)</f>
        <v>Gobierno Autónomo Municipal de Padilla</v>
      </c>
      <c r="D414" s="392" t="str">
        <f>+C414</f>
        <v>Gobierno Autónomo Municipal de Padilla</v>
      </c>
      <c r="E414" s="242" t="s">
        <v>1308</v>
      </c>
      <c r="F414" s="243">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3">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3">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3">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3">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3">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3">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3">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3">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3">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3">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3">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3">
        <f t="shared" ref="R414:R477" ca="1" si="19">+SUM(F414:Q414)</f>
        <v>0</v>
      </c>
      <c r="S414" s="250"/>
      <c r="T414" s="243">
        <f ca="1">+T415</f>
        <v>0</v>
      </c>
      <c r="U414" s="242">
        <f t="shared" ref="U414:U477" si="20">+IF(E414="Débitos",1,2)</f>
        <v>1</v>
      </c>
      <c r="V414" s="343" t="str">
        <f>+VLOOKUP(A414,bd_lista!$A$3:$E$590,5,FALSE)</f>
        <v>Gobiernos Autonomos Municipales</v>
      </c>
      <c r="W414" s="394" t="str">
        <f>+V414</f>
        <v>Gobiernos Autonomos Municipales</v>
      </c>
      <c r="X414" s="242">
        <f>+VLOOKUP(A414,[3]Sheet1!$A$13:$D$744,4,FALSE)</f>
        <v>0</v>
      </c>
      <c r="Y414" s="242" t="e">
        <f>+VLOOKUP(X414,bd_lista!$A$3:$C$590,3,FALSE)</f>
        <v>#N/A</v>
      </c>
      <c r="Z414" s="301">
        <f>+X414</f>
        <v>0</v>
      </c>
      <c r="AA414" s="302" t="e">
        <f>+Y414</f>
        <v>#N/A</v>
      </c>
    </row>
    <row r="415" spans="1:27" ht="15" hidden="1" customHeight="1">
      <c r="A415" s="252">
        <v>1110</v>
      </c>
      <c r="B415" s="391"/>
      <c r="C415" s="343" t="str">
        <f>+VLOOKUP(A415,bd_lista!$A$3:$C$590,3,FALSE)</f>
        <v>Gobierno Autónomo Municipal de Padilla</v>
      </c>
      <c r="D415" s="393"/>
      <c r="E415" s="244" t="s">
        <v>1309</v>
      </c>
      <c r="F415" s="245">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5">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5">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5">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5">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5">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5">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5">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5">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5">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5">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5">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5">
        <f t="shared" ca="1" si="19"/>
        <v>0</v>
      </c>
      <c r="S415" s="262">
        <f ca="1">+R414+R415</f>
        <v>0</v>
      </c>
      <c r="T415" s="245">
        <f ca="1">+S415</f>
        <v>0</v>
      </c>
      <c r="U415" s="244">
        <f t="shared" si="20"/>
        <v>2</v>
      </c>
      <c r="V415" s="343" t="str">
        <f>+VLOOKUP(A415,bd_lista!$A$3:$E$590,5,FALSE)</f>
        <v>Gobiernos Autonomos Municipales</v>
      </c>
      <c r="W415" s="395"/>
      <c r="X415" s="242">
        <f>+VLOOKUP(A415,[3]Sheet1!$A$13:$D$744,4,FALSE)</f>
        <v>0</v>
      </c>
      <c r="Y415" s="242" t="e">
        <f>+VLOOKUP(X415,bd_lista!$A$3:$C$590,3,FALSE)</f>
        <v>#N/A</v>
      </c>
      <c r="Z415" s="299"/>
      <c r="AA415" s="300"/>
    </row>
    <row r="416" spans="1:27" ht="15" hidden="1" customHeight="1">
      <c r="A416" s="252">
        <v>1111</v>
      </c>
      <c r="B416" s="390">
        <f>+A416</f>
        <v>1111</v>
      </c>
      <c r="C416" s="247" t="str">
        <f>+VLOOKUP(A416,bd_lista!$A$3:$C$590,3,FALSE)</f>
        <v>Gobierno Autónomo Municipal de Tomina</v>
      </c>
      <c r="D416" s="392" t="str">
        <f>+C416</f>
        <v>Gobierno Autónomo Municipal de Tomina</v>
      </c>
      <c r="E416" s="242" t="s">
        <v>1308</v>
      </c>
      <c r="F416" s="243">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3">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3">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3">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3">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3">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3">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3">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3">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3">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3">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3">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3">
        <f t="shared" ca="1" si="19"/>
        <v>0</v>
      </c>
      <c r="S416" s="250"/>
      <c r="T416" s="243">
        <f ca="1">+T417</f>
        <v>0</v>
      </c>
      <c r="U416" s="242">
        <f t="shared" si="20"/>
        <v>1</v>
      </c>
      <c r="V416" s="343" t="str">
        <f>+VLOOKUP(A416,bd_lista!$A$3:$E$590,5,FALSE)</f>
        <v>Gobiernos Autonomos Municipales</v>
      </c>
      <c r="W416" s="394" t="str">
        <f>+V416</f>
        <v>Gobiernos Autonomos Municipales</v>
      </c>
      <c r="X416" s="242">
        <f>+VLOOKUP(A416,[3]Sheet1!$A$13:$D$744,4,FALSE)</f>
        <v>0</v>
      </c>
      <c r="Y416" s="242" t="e">
        <f>+VLOOKUP(X416,bd_lista!$A$3:$C$590,3,FALSE)</f>
        <v>#N/A</v>
      </c>
      <c r="Z416" s="301">
        <f>+X416</f>
        <v>0</v>
      </c>
      <c r="AA416" s="302" t="e">
        <f>+Y416</f>
        <v>#N/A</v>
      </c>
    </row>
    <row r="417" spans="1:27" ht="15" hidden="1" customHeight="1">
      <c r="A417" s="252">
        <v>1111</v>
      </c>
      <c r="B417" s="391"/>
      <c r="C417" s="343" t="str">
        <f>+VLOOKUP(A417,bd_lista!$A$3:$C$590,3,FALSE)</f>
        <v>Gobierno Autónomo Municipal de Tomina</v>
      </c>
      <c r="D417" s="393"/>
      <c r="E417" s="244" t="s">
        <v>1309</v>
      </c>
      <c r="F417" s="245">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45">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5">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5">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5">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5">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5">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5">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5">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5">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5">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5">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5">
        <f t="shared" ca="1" si="19"/>
        <v>0</v>
      </c>
      <c r="S417" s="262">
        <f ca="1">+R416+R417</f>
        <v>0</v>
      </c>
      <c r="T417" s="245">
        <f ca="1">+S417</f>
        <v>0</v>
      </c>
      <c r="U417" s="244">
        <f t="shared" si="20"/>
        <v>2</v>
      </c>
      <c r="V417" s="343" t="str">
        <f>+VLOOKUP(A417,bd_lista!$A$3:$E$590,5,FALSE)</f>
        <v>Gobiernos Autonomos Municipales</v>
      </c>
      <c r="W417" s="395"/>
      <c r="X417" s="242">
        <f>+VLOOKUP(A417,[3]Sheet1!$A$13:$D$744,4,FALSE)</f>
        <v>0</v>
      </c>
      <c r="Y417" s="242" t="e">
        <f>+VLOOKUP(X417,bd_lista!$A$3:$C$590,3,FALSE)</f>
        <v>#N/A</v>
      </c>
      <c r="Z417" s="299"/>
      <c r="AA417" s="300"/>
    </row>
    <row r="418" spans="1:27" ht="15" hidden="1" customHeight="1">
      <c r="A418" s="252">
        <v>1112</v>
      </c>
      <c r="B418" s="390">
        <f>+A418</f>
        <v>1112</v>
      </c>
      <c r="C418" s="247" t="str">
        <f>+VLOOKUP(A418,bd_lista!$A$3:$C$590,3,FALSE)</f>
        <v>Gobierno Autónomo Municipal de Sopachuy</v>
      </c>
      <c r="D418" s="392" t="str">
        <f>+C418</f>
        <v>Gobierno Autónomo Municipal de Sopachuy</v>
      </c>
      <c r="E418" s="242" t="s">
        <v>1308</v>
      </c>
      <c r="F418" s="243">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3">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3">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3">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3">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3">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3">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3">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3">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3">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3">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3">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3">
        <f t="shared" ca="1" si="19"/>
        <v>0</v>
      </c>
      <c r="S418" s="250"/>
      <c r="T418" s="243">
        <f ca="1">+T419</f>
        <v>0</v>
      </c>
      <c r="U418" s="242">
        <f t="shared" si="20"/>
        <v>1</v>
      </c>
      <c r="V418" s="343" t="str">
        <f>+VLOOKUP(A418,bd_lista!$A$3:$E$590,5,FALSE)</f>
        <v>Gobiernos Autonomos Municipales</v>
      </c>
      <c r="W418" s="394" t="str">
        <f>+V418</f>
        <v>Gobiernos Autonomos Municipales</v>
      </c>
      <c r="X418" s="242">
        <f>+VLOOKUP(A418,[3]Sheet1!$A$13:$D$744,4,FALSE)</f>
        <v>0</v>
      </c>
      <c r="Y418" s="242" t="e">
        <f>+VLOOKUP(X418,bd_lista!$A$3:$C$590,3,FALSE)</f>
        <v>#N/A</v>
      </c>
      <c r="Z418" s="301">
        <f>+X418</f>
        <v>0</v>
      </c>
      <c r="AA418" s="302" t="e">
        <f>+Y418</f>
        <v>#N/A</v>
      </c>
    </row>
    <row r="419" spans="1:27" ht="15" hidden="1" customHeight="1">
      <c r="A419" s="252">
        <v>1112</v>
      </c>
      <c r="B419" s="391"/>
      <c r="C419" s="343" t="str">
        <f>+VLOOKUP(A419,bd_lista!$A$3:$C$590,3,FALSE)</f>
        <v>Gobierno Autónomo Municipal de Sopachuy</v>
      </c>
      <c r="D419" s="393"/>
      <c r="E419" s="244" t="s">
        <v>1309</v>
      </c>
      <c r="F419" s="245">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5">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5">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5">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5">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5">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5">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5">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5">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5">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5">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5">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5">
        <f t="shared" ca="1" si="19"/>
        <v>0</v>
      </c>
      <c r="S419" s="262">
        <f ca="1">+R418+R419</f>
        <v>0</v>
      </c>
      <c r="T419" s="245">
        <f ca="1">+S419</f>
        <v>0</v>
      </c>
      <c r="U419" s="244">
        <f t="shared" si="20"/>
        <v>2</v>
      </c>
      <c r="V419" s="343" t="str">
        <f>+VLOOKUP(A419,bd_lista!$A$3:$E$590,5,FALSE)</f>
        <v>Gobiernos Autonomos Municipales</v>
      </c>
      <c r="W419" s="395"/>
      <c r="X419" s="242">
        <f>+VLOOKUP(A419,[3]Sheet1!$A$13:$D$744,4,FALSE)</f>
        <v>0</v>
      </c>
      <c r="Y419" s="242" t="e">
        <f>+VLOOKUP(X419,bd_lista!$A$3:$C$590,3,FALSE)</f>
        <v>#N/A</v>
      </c>
      <c r="Z419" s="299"/>
      <c r="AA419" s="300"/>
    </row>
    <row r="420" spans="1:27" ht="15" hidden="1" customHeight="1">
      <c r="A420" s="252">
        <v>1113</v>
      </c>
      <c r="B420" s="390">
        <f>+A420</f>
        <v>1113</v>
      </c>
      <c r="C420" s="247" t="str">
        <f>+VLOOKUP(A420,bd_lista!$A$3:$C$590,3,FALSE)</f>
        <v>Gobierno Autónomo Municipal de Villa Alcalá</v>
      </c>
      <c r="D420" s="392" t="str">
        <f>+C420</f>
        <v>Gobierno Autónomo Municipal de Villa Alcalá</v>
      </c>
      <c r="E420" s="242" t="s">
        <v>1308</v>
      </c>
      <c r="F420" s="243">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3">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3">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3">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3">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3">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3">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3">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3">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3">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3">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3">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3">
        <f t="shared" ca="1" si="19"/>
        <v>0</v>
      </c>
      <c r="S420" s="250"/>
      <c r="T420" s="243">
        <f ca="1">+T421</f>
        <v>0</v>
      </c>
      <c r="U420" s="242">
        <f t="shared" si="20"/>
        <v>1</v>
      </c>
      <c r="V420" s="343" t="str">
        <f>+VLOOKUP(A420,bd_lista!$A$3:$E$590,5,FALSE)</f>
        <v>Gobiernos Autonomos Municipales</v>
      </c>
      <c r="W420" s="394" t="str">
        <f>+V420</f>
        <v>Gobiernos Autonomos Municipales</v>
      </c>
      <c r="X420" s="242">
        <f>+VLOOKUP(A420,[3]Sheet1!$A$13:$D$744,4,FALSE)</f>
        <v>0</v>
      </c>
      <c r="Y420" s="242" t="e">
        <f>+VLOOKUP(X420,bd_lista!$A$3:$C$590,3,FALSE)</f>
        <v>#N/A</v>
      </c>
      <c r="Z420" s="301">
        <f>+X420</f>
        <v>0</v>
      </c>
      <c r="AA420" s="302" t="e">
        <f>+Y420</f>
        <v>#N/A</v>
      </c>
    </row>
    <row r="421" spans="1:27" ht="15" hidden="1" customHeight="1">
      <c r="A421" s="252">
        <v>1113</v>
      </c>
      <c r="B421" s="391"/>
      <c r="C421" s="343" t="str">
        <f>+VLOOKUP(A421,bd_lista!$A$3:$C$590,3,FALSE)</f>
        <v>Gobierno Autónomo Municipal de Villa Alcalá</v>
      </c>
      <c r="D421" s="393"/>
      <c r="E421" s="244" t="s">
        <v>1309</v>
      </c>
      <c r="F421" s="245">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45">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5">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5">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5">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5">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5">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5">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5">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5">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5">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5">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5">
        <f t="shared" ca="1" si="19"/>
        <v>0</v>
      </c>
      <c r="S421" s="262">
        <f ca="1">+R420+R421</f>
        <v>0</v>
      </c>
      <c r="T421" s="245">
        <f ca="1">+S421</f>
        <v>0</v>
      </c>
      <c r="U421" s="244">
        <f t="shared" si="20"/>
        <v>2</v>
      </c>
      <c r="V421" s="343" t="str">
        <f>+VLOOKUP(A421,bd_lista!$A$3:$E$590,5,FALSE)</f>
        <v>Gobiernos Autonomos Municipales</v>
      </c>
      <c r="W421" s="395"/>
      <c r="X421" s="242">
        <f>+VLOOKUP(A421,[3]Sheet1!$A$13:$D$744,4,FALSE)</f>
        <v>0</v>
      </c>
      <c r="Y421" s="242" t="e">
        <f>+VLOOKUP(X421,bd_lista!$A$3:$C$590,3,FALSE)</f>
        <v>#N/A</v>
      </c>
      <c r="Z421" s="299"/>
      <c r="AA421" s="300"/>
    </row>
    <row r="422" spans="1:27" customFormat="1" ht="27" hidden="1" customHeight="1">
      <c r="A422" s="252">
        <v>1114</v>
      </c>
      <c r="B422" s="390">
        <f>+A422</f>
        <v>1114</v>
      </c>
      <c r="C422" s="247" t="str">
        <f>+VLOOKUP(A422,bd_lista!$A$3:$C$590,3,FALSE)</f>
        <v>Gobierno Autónomo Municipal de El Villar</v>
      </c>
      <c r="D422" s="392" t="str">
        <f>+C422</f>
        <v>Gobierno Autónomo Municipal de El Villar</v>
      </c>
      <c r="E422" s="242" t="s">
        <v>1308</v>
      </c>
      <c r="F422" s="243">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3">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3">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3">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3">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3">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3">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3">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3">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3">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3">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3">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3">
        <f t="shared" ca="1" si="19"/>
        <v>0</v>
      </c>
      <c r="S422" s="250"/>
      <c r="T422" s="243">
        <f ca="1">+T423</f>
        <v>0</v>
      </c>
      <c r="U422" s="242">
        <f t="shared" si="20"/>
        <v>1</v>
      </c>
      <c r="V422" s="343" t="str">
        <f>+VLOOKUP(A422,bd_lista!$A$3:$E$590,5,FALSE)</f>
        <v>Gobiernos Autonomos Municipales</v>
      </c>
      <c r="W422" s="394" t="str">
        <f>+V422</f>
        <v>Gobiernos Autonomos Municipales</v>
      </c>
      <c r="X422" s="242">
        <f>+VLOOKUP(A422,[3]Sheet1!$A$13:$D$744,4,FALSE)</f>
        <v>0</v>
      </c>
      <c r="Y422" s="242" t="e">
        <f>+VLOOKUP(X422,bd_lista!$A$3:$C$590,3,FALSE)</f>
        <v>#N/A</v>
      </c>
      <c r="Z422" s="301">
        <f>+X422</f>
        <v>0</v>
      </c>
      <c r="AA422" s="302" t="e">
        <f>+Y422</f>
        <v>#N/A</v>
      </c>
    </row>
    <row r="423" spans="1:27" customFormat="1" ht="27" hidden="1" customHeight="1">
      <c r="A423" s="32">
        <v>1114</v>
      </c>
      <c r="B423" s="391"/>
      <c r="C423" s="247" t="str">
        <f>+VLOOKUP(A423,bd_lista!$A$3:$C$590,3,FALSE)</f>
        <v>Gobierno Autónomo Municipal de El Villar</v>
      </c>
      <c r="D423" s="393"/>
      <c r="E423" s="244" t="s">
        <v>1309</v>
      </c>
      <c r="F423" s="243">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3">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3">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3">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3">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3">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3">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3">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3">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3">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3">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3">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3">
        <f t="shared" ca="1" si="19"/>
        <v>0</v>
      </c>
      <c r="S423" s="250">
        <f ca="1">+R422+R423</f>
        <v>0</v>
      </c>
      <c r="T423" s="243">
        <f ca="1">+S423</f>
        <v>0</v>
      </c>
      <c r="U423" s="242">
        <f t="shared" si="20"/>
        <v>2</v>
      </c>
      <c r="V423" s="343" t="str">
        <f>+VLOOKUP(A423,bd_lista!$A$3:$E$590,5,FALSE)</f>
        <v>Gobiernos Autonomos Municipales</v>
      </c>
      <c r="W423" s="395"/>
      <c r="X423" s="242">
        <f>+VLOOKUP(A423,[3]Sheet1!$A$13:$D$744,4,FALSE)</f>
        <v>0</v>
      </c>
      <c r="Y423" s="242" t="e">
        <f>+VLOOKUP(X423,bd_lista!$A$3:$C$590,3,FALSE)</f>
        <v>#N/A</v>
      </c>
      <c r="Z423" s="299"/>
      <c r="AA423" s="300"/>
    </row>
    <row r="424" spans="1:27" customFormat="1" ht="15" hidden="1" customHeight="1">
      <c r="A424" s="32">
        <v>1115</v>
      </c>
      <c r="B424" s="390">
        <f>+A424</f>
        <v>1115</v>
      </c>
      <c r="C424" s="247" t="str">
        <f>+VLOOKUP(A424,bd_lista!$A$3:$C$590,3,FALSE)</f>
        <v>Gobierno Autónomo Municipal de Monteagudo</v>
      </c>
      <c r="D424" s="392" t="str">
        <f>+C424</f>
        <v>Gobierno Autónomo Municipal de Monteagudo</v>
      </c>
      <c r="E424" s="242" t="s">
        <v>1308</v>
      </c>
      <c r="F424" s="243">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3">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3">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3">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3">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3">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3">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3">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3">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3">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3">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3">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3">
        <f t="shared" ca="1" si="19"/>
        <v>0</v>
      </c>
      <c r="S424" s="250"/>
      <c r="T424" s="243">
        <f ca="1">+T425</f>
        <v>0</v>
      </c>
      <c r="U424" s="242">
        <f t="shared" si="20"/>
        <v>1</v>
      </c>
      <c r="V424" s="343" t="str">
        <f>+VLOOKUP(A424,bd_lista!$A$3:$E$590,5,FALSE)</f>
        <v>Gobiernos Autonomos Municipales</v>
      </c>
      <c r="W424" s="394" t="str">
        <f>+V424</f>
        <v>Gobiernos Autonomos Municipales</v>
      </c>
      <c r="X424" s="242">
        <f>+VLOOKUP(A424,[3]Sheet1!$A$13:$D$744,4,FALSE)</f>
        <v>0</v>
      </c>
      <c r="Y424" s="242" t="e">
        <f>+VLOOKUP(X424,bd_lista!$A$3:$C$590,3,FALSE)</f>
        <v>#N/A</v>
      </c>
      <c r="Z424" s="301">
        <f>+X424</f>
        <v>0</v>
      </c>
      <c r="AA424" s="302" t="e">
        <f>+Y424</f>
        <v>#N/A</v>
      </c>
    </row>
    <row r="425" spans="1:27" customFormat="1" ht="15" hidden="1" customHeight="1">
      <c r="A425" s="32">
        <v>1115</v>
      </c>
      <c r="B425" s="391"/>
      <c r="C425" s="343" t="str">
        <f>+VLOOKUP(A425,bd_lista!$A$3:$C$590,3,FALSE)</f>
        <v>Gobierno Autónomo Municipal de Monteagudo</v>
      </c>
      <c r="D425" s="393"/>
      <c r="E425" s="244" t="s">
        <v>1309</v>
      </c>
      <c r="F425" s="245">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5">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5">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5">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5">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5">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5">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5">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5">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5">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5">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5">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5">
        <f t="shared" ca="1" si="19"/>
        <v>0</v>
      </c>
      <c r="S425" s="262">
        <f ca="1">+R424+R425</f>
        <v>0</v>
      </c>
      <c r="T425" s="245">
        <f ca="1">+S425</f>
        <v>0</v>
      </c>
      <c r="U425" s="244">
        <f t="shared" si="20"/>
        <v>2</v>
      </c>
      <c r="V425" s="343" t="str">
        <f>+VLOOKUP(A425,bd_lista!$A$3:$E$590,5,FALSE)</f>
        <v>Gobiernos Autonomos Municipales</v>
      </c>
      <c r="W425" s="395"/>
      <c r="X425" s="242">
        <f>+VLOOKUP(A425,[3]Sheet1!$A$13:$D$744,4,FALSE)</f>
        <v>0</v>
      </c>
      <c r="Y425" s="242" t="e">
        <f>+VLOOKUP(X425,bd_lista!$A$3:$C$590,3,FALSE)</f>
        <v>#N/A</v>
      </c>
      <c r="Z425" s="299"/>
      <c r="AA425" s="300"/>
    </row>
    <row r="426" spans="1:27" customFormat="1" ht="27" hidden="1" customHeight="1">
      <c r="A426" s="32">
        <v>1116</v>
      </c>
      <c r="B426" s="390">
        <f>+A426</f>
        <v>1116</v>
      </c>
      <c r="C426" s="247" t="str">
        <f>+VLOOKUP(A426,bd_lista!$A$3:$C$590,3,FALSE)</f>
        <v>Gobierno Autónomo Municipal de San Pablo de Huacareta</v>
      </c>
      <c r="D426" s="392" t="str">
        <f>+C426</f>
        <v>Gobierno Autónomo Municipal de San Pablo de Huacareta</v>
      </c>
      <c r="E426" s="242" t="s">
        <v>1308</v>
      </c>
      <c r="F426" s="243">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3">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3">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3">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3">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3">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3">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3">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3">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3">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3">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3">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3">
        <f t="shared" ca="1" si="19"/>
        <v>0</v>
      </c>
      <c r="S426" s="250"/>
      <c r="T426" s="243">
        <f ca="1">+T427</f>
        <v>0</v>
      </c>
      <c r="U426" s="242">
        <f t="shared" si="20"/>
        <v>1</v>
      </c>
      <c r="V426" s="343" t="str">
        <f>+VLOOKUP(A426,bd_lista!$A$3:$E$590,5,FALSE)</f>
        <v>Gobiernos Autonomos Municipales</v>
      </c>
      <c r="W426" s="394" t="str">
        <f>+V426</f>
        <v>Gobiernos Autonomos Municipales</v>
      </c>
      <c r="X426" s="242">
        <f>+VLOOKUP(A426,[3]Sheet1!$A$13:$D$744,4,FALSE)</f>
        <v>0</v>
      </c>
      <c r="Y426" s="242" t="e">
        <f>+VLOOKUP(X426,bd_lista!$A$3:$C$590,3,FALSE)</f>
        <v>#N/A</v>
      </c>
      <c r="Z426" s="301">
        <f>+X426</f>
        <v>0</v>
      </c>
      <c r="AA426" s="302" t="e">
        <f>+Y426</f>
        <v>#N/A</v>
      </c>
    </row>
    <row r="427" spans="1:27" customFormat="1" ht="27" hidden="1" customHeight="1">
      <c r="A427" s="32">
        <v>1116</v>
      </c>
      <c r="B427" s="391"/>
      <c r="C427" s="247" t="str">
        <f>+VLOOKUP(A427,bd_lista!$A$3:$C$590,3,FALSE)</f>
        <v>Gobierno Autónomo Municipal de San Pablo de Huacareta</v>
      </c>
      <c r="D427" s="393"/>
      <c r="E427" s="244" t="s">
        <v>1309</v>
      </c>
      <c r="F427" s="243">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43">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3">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3">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3">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3">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3">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3">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3">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3">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3">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3">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3">
        <f t="shared" ca="1" si="19"/>
        <v>0</v>
      </c>
      <c r="S427" s="250">
        <f ca="1">+R426+R427</f>
        <v>0</v>
      </c>
      <c r="T427" s="243">
        <f ca="1">+S427</f>
        <v>0</v>
      </c>
      <c r="U427" s="242">
        <f t="shared" si="20"/>
        <v>2</v>
      </c>
      <c r="V427" s="343" t="str">
        <f>+VLOOKUP(A427,bd_lista!$A$3:$E$590,5,FALSE)</f>
        <v>Gobiernos Autonomos Municipales</v>
      </c>
      <c r="W427" s="395"/>
      <c r="X427" s="242">
        <f>+VLOOKUP(A427,[3]Sheet1!$A$13:$D$744,4,FALSE)</f>
        <v>0</v>
      </c>
      <c r="Y427" s="242" t="e">
        <f>+VLOOKUP(X427,bd_lista!$A$3:$C$590,3,FALSE)</f>
        <v>#N/A</v>
      </c>
      <c r="Z427" s="299"/>
      <c r="AA427" s="300"/>
    </row>
    <row r="428" spans="1:27" customFormat="1" ht="27" hidden="1" customHeight="1">
      <c r="A428" s="32">
        <v>1117</v>
      </c>
      <c r="B428" s="390">
        <f>+A428</f>
        <v>1117</v>
      </c>
      <c r="C428" s="247" t="str">
        <f>+VLOOKUP(A428,bd_lista!$A$3:$C$590,3,FALSE)</f>
        <v>Gobierno Autónomo Municipal de Tarabuco</v>
      </c>
      <c r="D428" s="392" t="str">
        <f>+C428</f>
        <v>Gobierno Autónomo Municipal de Tarabuco</v>
      </c>
      <c r="E428" s="242" t="s">
        <v>1308</v>
      </c>
      <c r="F428" s="243">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3">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3">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3">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3">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3">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3">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3">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3">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3">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3">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3">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3">
        <f t="shared" ca="1" si="19"/>
        <v>0</v>
      </c>
      <c r="S428" s="250"/>
      <c r="T428" s="243">
        <f ca="1">+T429</f>
        <v>0</v>
      </c>
      <c r="U428" s="242">
        <f t="shared" si="20"/>
        <v>1</v>
      </c>
      <c r="V428" s="343" t="str">
        <f>+VLOOKUP(A428,bd_lista!$A$3:$E$590,5,FALSE)</f>
        <v>Gobiernos Autonomos Municipales</v>
      </c>
      <c r="W428" s="394" t="str">
        <f>+V428</f>
        <v>Gobiernos Autonomos Municipales</v>
      </c>
      <c r="X428" s="242">
        <f>+VLOOKUP(A428,[3]Sheet1!$A$13:$D$744,4,FALSE)</f>
        <v>0</v>
      </c>
      <c r="Y428" s="242" t="e">
        <f>+VLOOKUP(X428,bd_lista!$A$3:$C$590,3,FALSE)</f>
        <v>#N/A</v>
      </c>
      <c r="Z428" s="301">
        <f>+X428</f>
        <v>0</v>
      </c>
      <c r="AA428" s="302" t="e">
        <f>+Y428</f>
        <v>#N/A</v>
      </c>
    </row>
    <row r="429" spans="1:27" customFormat="1" ht="27" hidden="1" customHeight="1">
      <c r="A429" s="32">
        <v>1117</v>
      </c>
      <c r="B429" s="391"/>
      <c r="C429" s="247" t="str">
        <f>+VLOOKUP(A429,bd_lista!$A$3:$C$590,3,FALSE)</f>
        <v>Gobierno Autónomo Municipal de Tarabuco</v>
      </c>
      <c r="D429" s="393"/>
      <c r="E429" s="244" t="s">
        <v>1309</v>
      </c>
      <c r="F429" s="243">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3">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3">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3">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3">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3">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3">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3">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3">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3">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3">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3">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3">
        <f t="shared" ca="1" si="19"/>
        <v>0</v>
      </c>
      <c r="S429" s="250">
        <f ca="1">+R428+R429</f>
        <v>0</v>
      </c>
      <c r="T429" s="243">
        <f ca="1">+S429</f>
        <v>0</v>
      </c>
      <c r="U429" s="242">
        <f t="shared" si="20"/>
        <v>2</v>
      </c>
      <c r="V429" s="343" t="str">
        <f>+VLOOKUP(A429,bd_lista!$A$3:$E$590,5,FALSE)</f>
        <v>Gobiernos Autonomos Municipales</v>
      </c>
      <c r="W429" s="395"/>
      <c r="X429" s="242">
        <f>+VLOOKUP(A429,[3]Sheet1!$A$13:$D$744,4,FALSE)</f>
        <v>0</v>
      </c>
      <c r="Y429" s="242" t="e">
        <f>+VLOOKUP(X429,bd_lista!$A$3:$C$590,3,FALSE)</f>
        <v>#N/A</v>
      </c>
      <c r="Z429" s="299"/>
      <c r="AA429" s="300"/>
    </row>
    <row r="430" spans="1:27" customFormat="1" ht="27" hidden="1" customHeight="1">
      <c r="A430" s="32">
        <v>1118</v>
      </c>
      <c r="B430" s="390">
        <f>+A430</f>
        <v>1118</v>
      </c>
      <c r="C430" s="247" t="str">
        <f>+VLOOKUP(A430,bd_lista!$A$3:$C$590,3,FALSE)</f>
        <v>Gobierno Autónomo Municipal de Yamparáez</v>
      </c>
      <c r="D430" s="392" t="str">
        <f>+C430</f>
        <v>Gobierno Autónomo Municipal de Yamparáez</v>
      </c>
      <c r="E430" s="242" t="s">
        <v>1308</v>
      </c>
      <c r="F430" s="243">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3">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3">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3">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3">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3">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3">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3">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3">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3">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3">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3">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3">
        <f t="shared" ca="1" si="19"/>
        <v>0</v>
      </c>
      <c r="S430" s="250"/>
      <c r="T430" s="243">
        <f ca="1">+T431</f>
        <v>0</v>
      </c>
      <c r="U430" s="242">
        <f t="shared" si="20"/>
        <v>1</v>
      </c>
      <c r="V430" s="343" t="str">
        <f>+VLOOKUP(A430,bd_lista!$A$3:$E$590,5,FALSE)</f>
        <v>Gobiernos Autonomos Municipales</v>
      </c>
      <c r="W430" s="394" t="str">
        <f>+V430</f>
        <v>Gobiernos Autonomos Municipales</v>
      </c>
      <c r="X430" s="242">
        <f>+VLOOKUP(A430,[3]Sheet1!$A$13:$D$744,4,FALSE)</f>
        <v>0</v>
      </c>
      <c r="Y430" s="242" t="e">
        <f>+VLOOKUP(X430,bd_lista!$A$3:$C$590,3,FALSE)</f>
        <v>#N/A</v>
      </c>
      <c r="Z430" s="301">
        <f>+X430</f>
        <v>0</v>
      </c>
      <c r="AA430" s="302" t="e">
        <f>+Y430</f>
        <v>#N/A</v>
      </c>
    </row>
    <row r="431" spans="1:27" customFormat="1" ht="27" hidden="1" customHeight="1">
      <c r="A431" s="32">
        <v>1118</v>
      </c>
      <c r="B431" s="391"/>
      <c r="C431" s="247" t="str">
        <f>+VLOOKUP(A431,bd_lista!$A$3:$C$590,3,FALSE)</f>
        <v>Gobierno Autónomo Municipal de Yamparáez</v>
      </c>
      <c r="D431" s="393"/>
      <c r="E431" s="244" t="s">
        <v>1309</v>
      </c>
      <c r="F431" s="243">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3">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3">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3">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3">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3">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3">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3">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3">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3">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3">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3">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3">
        <f t="shared" ca="1" si="19"/>
        <v>0</v>
      </c>
      <c r="S431" s="250">
        <f ca="1">+R430+R431</f>
        <v>0</v>
      </c>
      <c r="T431" s="243">
        <f ca="1">+S431</f>
        <v>0</v>
      </c>
      <c r="U431" s="242">
        <f t="shared" si="20"/>
        <v>2</v>
      </c>
      <c r="V431" s="343" t="str">
        <f>+VLOOKUP(A431,bd_lista!$A$3:$E$590,5,FALSE)</f>
        <v>Gobiernos Autonomos Municipales</v>
      </c>
      <c r="W431" s="395"/>
      <c r="X431" s="242">
        <f>+VLOOKUP(A431,[3]Sheet1!$A$13:$D$744,4,FALSE)</f>
        <v>0</v>
      </c>
      <c r="Y431" s="242" t="e">
        <f>+VLOOKUP(X431,bd_lista!$A$3:$C$590,3,FALSE)</f>
        <v>#N/A</v>
      </c>
      <c r="Z431" s="299"/>
      <c r="AA431" s="300"/>
    </row>
    <row r="432" spans="1:27" customFormat="1" ht="27" hidden="1" customHeight="1">
      <c r="A432" s="32">
        <v>1119</v>
      </c>
      <c r="B432" s="390">
        <f>+A432</f>
        <v>1119</v>
      </c>
      <c r="C432" s="247" t="str">
        <f>+VLOOKUP(A432,bd_lista!$A$3:$C$590,3,FALSE)</f>
        <v>Gobierno Autónomo Municipal de Camargo</v>
      </c>
      <c r="D432" s="392" t="str">
        <f>+C432</f>
        <v>Gobierno Autónomo Municipal de Camargo</v>
      </c>
      <c r="E432" s="242" t="s">
        <v>1308</v>
      </c>
      <c r="F432" s="243">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3">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3">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3">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3">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3">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3">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3">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3">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3">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3">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3">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3">
        <f t="shared" ca="1" si="19"/>
        <v>0</v>
      </c>
      <c r="S432" s="250"/>
      <c r="T432" s="243">
        <f ca="1">+T433</f>
        <v>0</v>
      </c>
      <c r="U432" s="242">
        <f t="shared" si="20"/>
        <v>1</v>
      </c>
      <c r="V432" s="343" t="str">
        <f>+VLOOKUP(A432,bd_lista!$A$3:$E$590,5,FALSE)</f>
        <v>Gobiernos Autonomos Municipales</v>
      </c>
      <c r="W432" s="394" t="str">
        <f>+V432</f>
        <v>Gobiernos Autonomos Municipales</v>
      </c>
      <c r="X432" s="242">
        <f>+VLOOKUP(A432,[3]Sheet1!$A$13:$D$744,4,FALSE)</f>
        <v>0</v>
      </c>
      <c r="Y432" s="242" t="e">
        <f>+VLOOKUP(X432,bd_lista!$A$3:$C$590,3,FALSE)</f>
        <v>#N/A</v>
      </c>
      <c r="Z432" s="301">
        <f>+X432</f>
        <v>0</v>
      </c>
      <c r="AA432" s="302" t="e">
        <f>+Y432</f>
        <v>#N/A</v>
      </c>
    </row>
    <row r="433" spans="1:27" customFormat="1" ht="27" hidden="1" customHeight="1">
      <c r="A433" s="32">
        <v>1119</v>
      </c>
      <c r="B433" s="391"/>
      <c r="C433" s="247" t="str">
        <f>+VLOOKUP(A433,bd_lista!$A$3:$C$590,3,FALSE)</f>
        <v>Gobierno Autónomo Municipal de Camargo</v>
      </c>
      <c r="D433" s="393"/>
      <c r="E433" s="244" t="s">
        <v>1309</v>
      </c>
      <c r="F433" s="243">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3">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3">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3">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3">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3">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3">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3">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3">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3">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3">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3">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3">
        <f t="shared" ca="1" si="19"/>
        <v>0</v>
      </c>
      <c r="S433" s="250">
        <f ca="1">+R432+R433</f>
        <v>0</v>
      </c>
      <c r="T433" s="243">
        <f ca="1">+S433</f>
        <v>0</v>
      </c>
      <c r="U433" s="242">
        <f t="shared" si="20"/>
        <v>2</v>
      </c>
      <c r="V433" s="343" t="str">
        <f>+VLOOKUP(A433,bd_lista!$A$3:$E$590,5,FALSE)</f>
        <v>Gobiernos Autonomos Municipales</v>
      </c>
      <c r="W433" s="395"/>
      <c r="X433" s="242">
        <f>+VLOOKUP(A433,[3]Sheet1!$A$13:$D$744,4,FALSE)</f>
        <v>0</v>
      </c>
      <c r="Y433" s="242" t="e">
        <f>+VLOOKUP(X433,bd_lista!$A$3:$C$590,3,FALSE)</f>
        <v>#N/A</v>
      </c>
      <c r="Z433" s="299"/>
      <c r="AA433" s="300"/>
    </row>
    <row r="434" spans="1:27" customFormat="1" ht="15" hidden="1" customHeight="1">
      <c r="A434" s="32">
        <v>1120</v>
      </c>
      <c r="B434" s="390">
        <f>+A434</f>
        <v>1120</v>
      </c>
      <c r="C434" s="247" t="str">
        <f>+VLOOKUP(A434,bd_lista!$A$3:$C$590,3,FALSE)</f>
        <v>Gobierno Autónomo Municipal de San Lucas</v>
      </c>
      <c r="D434" s="392" t="str">
        <f>+C434</f>
        <v>Gobierno Autónomo Municipal de San Lucas</v>
      </c>
      <c r="E434" s="242" t="s">
        <v>1308</v>
      </c>
      <c r="F434" s="243">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3">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3">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3">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3">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3">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3">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3">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3">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3">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3">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3">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3">
        <f t="shared" ca="1" si="19"/>
        <v>0</v>
      </c>
      <c r="S434" s="250"/>
      <c r="T434" s="243">
        <f ca="1">+T435</f>
        <v>0</v>
      </c>
      <c r="U434" s="242">
        <f t="shared" si="20"/>
        <v>1</v>
      </c>
      <c r="V434" s="343" t="str">
        <f>+VLOOKUP(A434,bd_lista!$A$3:$E$590,5,FALSE)</f>
        <v>Gobiernos Autonomos Municipales</v>
      </c>
      <c r="W434" s="394" t="str">
        <f>+V434</f>
        <v>Gobiernos Autonomos Municipales</v>
      </c>
      <c r="X434" s="242">
        <f>+VLOOKUP(A434,[3]Sheet1!$A$13:$D$744,4,FALSE)</f>
        <v>0</v>
      </c>
      <c r="Y434" s="242" t="e">
        <f>+VLOOKUP(X434,bd_lista!$A$3:$C$590,3,FALSE)</f>
        <v>#N/A</v>
      </c>
      <c r="Z434" s="301">
        <f>+X434</f>
        <v>0</v>
      </c>
      <c r="AA434" s="302" t="e">
        <f>+Y434</f>
        <v>#N/A</v>
      </c>
    </row>
    <row r="435" spans="1:27" customFormat="1" ht="15" hidden="1" customHeight="1">
      <c r="A435" s="32">
        <v>1120</v>
      </c>
      <c r="B435" s="391"/>
      <c r="C435" s="343" t="str">
        <f>+VLOOKUP(A435,bd_lista!$A$3:$C$590,3,FALSE)</f>
        <v>Gobierno Autónomo Municipal de San Lucas</v>
      </c>
      <c r="D435" s="393"/>
      <c r="E435" s="244" t="s">
        <v>1309</v>
      </c>
      <c r="F435" s="243">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3">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3">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3">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3">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3">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3">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3">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3">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3">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3">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3">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5">
        <f t="shared" ca="1" si="19"/>
        <v>0</v>
      </c>
      <c r="S435" s="262">
        <f ca="1">+R434+R435</f>
        <v>0</v>
      </c>
      <c r="T435" s="245">
        <f ca="1">+S435</f>
        <v>0</v>
      </c>
      <c r="U435" s="244">
        <f t="shared" si="20"/>
        <v>2</v>
      </c>
      <c r="V435" s="343" t="str">
        <f>+VLOOKUP(A435,bd_lista!$A$3:$E$590,5,FALSE)</f>
        <v>Gobiernos Autonomos Municipales</v>
      </c>
      <c r="W435" s="395"/>
      <c r="X435" s="242">
        <f>+VLOOKUP(A435,[3]Sheet1!$A$13:$D$744,4,FALSE)</f>
        <v>0</v>
      </c>
      <c r="Y435" s="242" t="e">
        <f>+VLOOKUP(X435,bd_lista!$A$3:$C$590,3,FALSE)</f>
        <v>#N/A</v>
      </c>
      <c r="Z435" s="299"/>
      <c r="AA435" s="300"/>
    </row>
    <row r="436" spans="1:27" customFormat="1" ht="27" hidden="1" customHeight="1">
      <c r="A436" s="32">
        <v>1121</v>
      </c>
      <c r="B436" s="390">
        <f>+A436</f>
        <v>1121</v>
      </c>
      <c r="C436" s="247" t="str">
        <f>+VLOOKUP(A436,bd_lista!$A$3:$C$590,3,FALSE)</f>
        <v>Gobierno Autónomo Municipal de Incahuasi</v>
      </c>
      <c r="D436" s="392" t="str">
        <f>+C436</f>
        <v>Gobierno Autónomo Municipal de Incahuasi</v>
      </c>
      <c r="E436" s="242" t="s">
        <v>1308</v>
      </c>
      <c r="F436" s="243">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3">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3">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3">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3">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3">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3">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3">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3">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3">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3">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3">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3">
        <f t="shared" ca="1" si="19"/>
        <v>0</v>
      </c>
      <c r="S436" s="250"/>
      <c r="T436" s="243">
        <f ca="1">+T437</f>
        <v>0</v>
      </c>
      <c r="U436" s="242">
        <f t="shared" si="20"/>
        <v>1</v>
      </c>
      <c r="V436" s="343" t="str">
        <f>+VLOOKUP(A436,bd_lista!$A$3:$E$590,5,FALSE)</f>
        <v>Gobiernos Autonomos Municipales</v>
      </c>
      <c r="W436" s="394" t="str">
        <f>+V436</f>
        <v>Gobiernos Autonomos Municipales</v>
      </c>
      <c r="X436" s="242">
        <f>+VLOOKUP(A436,[3]Sheet1!$A$13:$D$744,4,FALSE)</f>
        <v>0</v>
      </c>
      <c r="Y436" s="242" t="e">
        <f>+VLOOKUP(X436,bd_lista!$A$3:$C$590,3,FALSE)</f>
        <v>#N/A</v>
      </c>
      <c r="Z436" s="301">
        <f>+X436</f>
        <v>0</v>
      </c>
      <c r="AA436" s="302" t="e">
        <f>+Y436</f>
        <v>#N/A</v>
      </c>
    </row>
    <row r="437" spans="1:27" customFormat="1" ht="27" hidden="1" customHeight="1">
      <c r="A437" s="32">
        <v>1121</v>
      </c>
      <c r="B437" s="391"/>
      <c r="C437" s="247" t="str">
        <f>+VLOOKUP(A437,bd_lista!$A$3:$C$590,3,FALSE)</f>
        <v>Gobierno Autónomo Municipal de Incahuasi</v>
      </c>
      <c r="D437" s="393"/>
      <c r="E437" s="244" t="s">
        <v>1309</v>
      </c>
      <c r="F437" s="243">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3">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3">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3">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3">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3">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3">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3">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3">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3">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3">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3">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3">
        <f t="shared" ca="1" si="19"/>
        <v>0</v>
      </c>
      <c r="S437" s="250">
        <f ca="1">+R436+R437</f>
        <v>0</v>
      </c>
      <c r="T437" s="243">
        <f ca="1">+S437</f>
        <v>0</v>
      </c>
      <c r="U437" s="242">
        <f t="shared" si="20"/>
        <v>2</v>
      </c>
      <c r="V437" s="343" t="str">
        <f>+VLOOKUP(A437,bd_lista!$A$3:$E$590,5,FALSE)</f>
        <v>Gobiernos Autonomos Municipales</v>
      </c>
      <c r="W437" s="395"/>
      <c r="X437" s="242">
        <f>+VLOOKUP(A437,[3]Sheet1!$A$13:$D$744,4,FALSE)</f>
        <v>0</v>
      </c>
      <c r="Y437" s="242" t="e">
        <f>+VLOOKUP(X437,bd_lista!$A$3:$C$590,3,FALSE)</f>
        <v>#N/A</v>
      </c>
      <c r="Z437" s="299"/>
      <c r="AA437" s="300"/>
    </row>
    <row r="438" spans="1:27" customFormat="1" ht="27" hidden="1" customHeight="1">
      <c r="A438" s="32">
        <v>1122</v>
      </c>
      <c r="B438" s="390">
        <f>+A438</f>
        <v>1122</v>
      </c>
      <c r="C438" s="247" t="str">
        <f>+VLOOKUP(A438,bd_lista!$A$3:$C$590,3,FALSE)</f>
        <v>Gobierno Autónomo Municipal de Villa Serrano</v>
      </c>
      <c r="D438" s="392" t="str">
        <f>+C438</f>
        <v>Gobierno Autónomo Municipal de Villa Serrano</v>
      </c>
      <c r="E438" s="242" t="s">
        <v>1308</v>
      </c>
      <c r="F438" s="243">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3">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3">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3">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3">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3">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3">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3">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3">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3">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3">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3">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3">
        <f t="shared" ca="1" si="19"/>
        <v>0</v>
      </c>
      <c r="S438" s="250"/>
      <c r="T438" s="243">
        <f ca="1">+T439</f>
        <v>0</v>
      </c>
      <c r="U438" s="242">
        <f t="shared" si="20"/>
        <v>1</v>
      </c>
      <c r="V438" s="343" t="str">
        <f>+VLOOKUP(A438,bd_lista!$A$3:$E$590,5,FALSE)</f>
        <v>Gobiernos Autonomos Municipales</v>
      </c>
      <c r="W438" s="394" t="str">
        <f>+V438</f>
        <v>Gobiernos Autonomos Municipales</v>
      </c>
      <c r="X438" s="242">
        <f>+VLOOKUP(A438,[3]Sheet1!$A$13:$D$744,4,FALSE)</f>
        <v>0</v>
      </c>
      <c r="Y438" s="242" t="e">
        <f>+VLOOKUP(X438,bd_lista!$A$3:$C$590,3,FALSE)</f>
        <v>#N/A</v>
      </c>
      <c r="Z438" s="301">
        <f>+X438</f>
        <v>0</v>
      </c>
      <c r="AA438" s="302" t="e">
        <f>+Y438</f>
        <v>#N/A</v>
      </c>
    </row>
    <row r="439" spans="1:27" customFormat="1" ht="27" hidden="1" customHeight="1">
      <c r="A439" s="32">
        <v>1122</v>
      </c>
      <c r="B439" s="391"/>
      <c r="C439" s="247" t="str">
        <f>+VLOOKUP(A439,bd_lista!$A$3:$C$590,3,FALSE)</f>
        <v>Gobierno Autónomo Municipal de Villa Serrano</v>
      </c>
      <c r="D439" s="393"/>
      <c r="E439" s="244" t="s">
        <v>1309</v>
      </c>
      <c r="F439" s="243">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3">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3">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3">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3">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3">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3">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3">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3">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3">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3">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3">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3">
        <f t="shared" ca="1" si="19"/>
        <v>0</v>
      </c>
      <c r="S439" s="250">
        <f ca="1">+R438+R439</f>
        <v>0</v>
      </c>
      <c r="T439" s="243">
        <f ca="1">+S439</f>
        <v>0</v>
      </c>
      <c r="U439" s="242">
        <f t="shared" si="20"/>
        <v>2</v>
      </c>
      <c r="V439" s="343" t="str">
        <f>+VLOOKUP(A439,bd_lista!$A$3:$E$590,5,FALSE)</f>
        <v>Gobiernos Autonomos Municipales</v>
      </c>
      <c r="W439" s="395"/>
      <c r="X439" s="242">
        <f>+VLOOKUP(A439,[3]Sheet1!$A$13:$D$744,4,FALSE)</f>
        <v>0</v>
      </c>
      <c r="Y439" s="242" t="e">
        <f>+VLOOKUP(X439,bd_lista!$A$3:$C$590,3,FALSE)</f>
        <v>#N/A</v>
      </c>
      <c r="Z439" s="299"/>
      <c r="AA439" s="300"/>
    </row>
    <row r="440" spans="1:27" customFormat="1" ht="27" hidden="1" customHeight="1">
      <c r="A440" s="32">
        <v>1123</v>
      </c>
      <c r="B440" s="390">
        <f>+A440</f>
        <v>1123</v>
      </c>
      <c r="C440" s="247" t="str">
        <f>+VLOOKUP(A440,bd_lista!$A$3:$C$590,3,FALSE)</f>
        <v>Gobierno Autónomo Municipal de Camataqui (Villa Abecia)</v>
      </c>
      <c r="D440" s="392" t="str">
        <f>+C440</f>
        <v>Gobierno Autónomo Municipal de Camataqui (Villa Abecia)</v>
      </c>
      <c r="E440" s="242" t="s">
        <v>1308</v>
      </c>
      <c r="F440" s="243">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3">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3">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3">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3">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3">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3">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3">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3">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3">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3">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3">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3">
        <f t="shared" ca="1" si="19"/>
        <v>0</v>
      </c>
      <c r="S440" s="250"/>
      <c r="T440" s="243">
        <f ca="1">+T441</f>
        <v>0</v>
      </c>
      <c r="U440" s="242">
        <f t="shared" si="20"/>
        <v>1</v>
      </c>
      <c r="V440" s="343" t="str">
        <f>+VLOOKUP(A440,bd_lista!$A$3:$E$590,5,FALSE)</f>
        <v>Gobiernos Autonomos Municipales</v>
      </c>
      <c r="W440" s="394" t="str">
        <f>+V440</f>
        <v>Gobiernos Autonomos Municipales</v>
      </c>
      <c r="X440" s="242">
        <f>+VLOOKUP(A440,[3]Sheet1!$A$13:$D$744,4,FALSE)</f>
        <v>0</v>
      </c>
      <c r="Y440" s="242" t="e">
        <f>+VLOOKUP(X440,bd_lista!$A$3:$C$590,3,FALSE)</f>
        <v>#N/A</v>
      </c>
      <c r="Z440" s="301">
        <f>+X440</f>
        <v>0</v>
      </c>
      <c r="AA440" s="302" t="e">
        <f>+Y440</f>
        <v>#N/A</v>
      </c>
    </row>
    <row r="441" spans="1:27" customFormat="1" ht="27" hidden="1" customHeight="1">
      <c r="A441" s="32">
        <v>1123</v>
      </c>
      <c r="B441" s="391"/>
      <c r="C441" s="247" t="str">
        <f>+VLOOKUP(A441,bd_lista!$A$3:$C$590,3,FALSE)</f>
        <v>Gobierno Autónomo Municipal de Camataqui (Villa Abecia)</v>
      </c>
      <c r="D441" s="393"/>
      <c r="E441" s="244" t="s">
        <v>1309</v>
      </c>
      <c r="F441" s="243">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3">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3">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3">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3">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3">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3">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3">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3">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3">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3">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3">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3">
        <f t="shared" ca="1" si="19"/>
        <v>0</v>
      </c>
      <c r="S441" s="250">
        <f ca="1">+R440+R441</f>
        <v>0</v>
      </c>
      <c r="T441" s="243">
        <f ca="1">+S441</f>
        <v>0</v>
      </c>
      <c r="U441" s="242">
        <f t="shared" si="20"/>
        <v>2</v>
      </c>
      <c r="V441" s="343" t="str">
        <f>+VLOOKUP(A441,bd_lista!$A$3:$E$590,5,FALSE)</f>
        <v>Gobiernos Autonomos Municipales</v>
      </c>
      <c r="W441" s="395"/>
      <c r="X441" s="242">
        <f>+VLOOKUP(A441,[3]Sheet1!$A$13:$D$744,4,FALSE)</f>
        <v>0</v>
      </c>
      <c r="Y441" s="242" t="e">
        <f>+VLOOKUP(X441,bd_lista!$A$3:$C$590,3,FALSE)</f>
        <v>#N/A</v>
      </c>
      <c r="Z441" s="299"/>
      <c r="AA441" s="300"/>
    </row>
    <row r="442" spans="1:27" customFormat="1" ht="15" hidden="1" customHeight="1">
      <c r="A442" s="32">
        <v>1124</v>
      </c>
      <c r="B442" s="390">
        <f>+A442</f>
        <v>1124</v>
      </c>
      <c r="C442" s="247" t="str">
        <f>+VLOOKUP(A442,bd_lista!$A$3:$C$590,3,FALSE)</f>
        <v>Gobierno Autónomo Municipal de Culpina</v>
      </c>
      <c r="D442" s="392" t="str">
        <f>+C442</f>
        <v>Gobierno Autónomo Municipal de Culpina</v>
      </c>
      <c r="E442" s="242" t="s">
        <v>1308</v>
      </c>
      <c r="F442" s="243">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3">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3">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3">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3">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3">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3">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3">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3">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3">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3">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3">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3">
        <f t="shared" ca="1" si="19"/>
        <v>0</v>
      </c>
      <c r="S442" s="250"/>
      <c r="T442" s="243">
        <f ca="1">+T443</f>
        <v>0</v>
      </c>
      <c r="U442" s="242">
        <f t="shared" si="20"/>
        <v>1</v>
      </c>
      <c r="V442" s="343" t="str">
        <f>+VLOOKUP(A442,bd_lista!$A$3:$E$590,5,FALSE)</f>
        <v>Gobiernos Autonomos Municipales</v>
      </c>
      <c r="W442" s="394" t="str">
        <f>+V442</f>
        <v>Gobiernos Autonomos Municipales</v>
      </c>
      <c r="X442" s="242">
        <f>+VLOOKUP(A442,[3]Sheet1!$A$13:$D$744,4,FALSE)</f>
        <v>0</v>
      </c>
      <c r="Y442" s="242" t="e">
        <f>+VLOOKUP(X442,bd_lista!$A$3:$C$590,3,FALSE)</f>
        <v>#N/A</v>
      </c>
      <c r="Z442" s="301">
        <f>+X442</f>
        <v>0</v>
      </c>
      <c r="AA442" s="302" t="e">
        <f>+Y442</f>
        <v>#N/A</v>
      </c>
    </row>
    <row r="443" spans="1:27" customFormat="1" ht="15" hidden="1" customHeight="1">
      <c r="A443" s="32">
        <v>1124</v>
      </c>
      <c r="B443" s="391"/>
      <c r="C443" s="247" t="str">
        <f>+VLOOKUP(A443,bd_lista!$A$3:$C$590,3,FALSE)</f>
        <v>Gobierno Autónomo Municipal de Culpina</v>
      </c>
      <c r="D443" s="393"/>
      <c r="E443" s="244" t="s">
        <v>1309</v>
      </c>
      <c r="F443" s="243">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3">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3">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3">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3">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3">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3">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3">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3">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3">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3">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3">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3">
        <f t="shared" ca="1" si="19"/>
        <v>0</v>
      </c>
      <c r="S443" s="250">
        <f ca="1">+R442+R443</f>
        <v>0</v>
      </c>
      <c r="T443" s="243">
        <f ca="1">+S443</f>
        <v>0</v>
      </c>
      <c r="U443" s="242">
        <f t="shared" si="20"/>
        <v>2</v>
      </c>
      <c r="V443" s="343" t="str">
        <f>+VLOOKUP(A443,bd_lista!$A$3:$E$590,5,FALSE)</f>
        <v>Gobiernos Autonomos Municipales</v>
      </c>
      <c r="W443" s="395"/>
      <c r="X443" s="242">
        <f>+VLOOKUP(A443,[3]Sheet1!$A$13:$D$744,4,FALSE)</f>
        <v>0</v>
      </c>
      <c r="Y443" s="242" t="e">
        <f>+VLOOKUP(X443,bd_lista!$A$3:$C$590,3,FALSE)</f>
        <v>#N/A</v>
      </c>
      <c r="Z443" s="299"/>
      <c r="AA443" s="300"/>
    </row>
    <row r="444" spans="1:27" customFormat="1" ht="15" hidden="1" customHeight="1">
      <c r="A444" s="32">
        <v>1125</v>
      </c>
      <c r="B444" s="390">
        <f>+A444</f>
        <v>1125</v>
      </c>
      <c r="C444" s="247" t="str">
        <f>+VLOOKUP(A444,bd_lista!$A$3:$C$590,3,FALSE)</f>
        <v>Gobierno Autónomo Municipal de Las Carreras</v>
      </c>
      <c r="D444" s="392" t="str">
        <f>+C444</f>
        <v>Gobierno Autónomo Municipal de Las Carreras</v>
      </c>
      <c r="E444" s="242" t="s">
        <v>1308</v>
      </c>
      <c r="F444" s="243">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3">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3">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3">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3">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3">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3">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3">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3">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3">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3">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3">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3">
        <f t="shared" ca="1" si="19"/>
        <v>0</v>
      </c>
      <c r="S444" s="250"/>
      <c r="T444" s="243">
        <f ca="1">+T445</f>
        <v>0</v>
      </c>
      <c r="U444" s="242">
        <f t="shared" si="20"/>
        <v>1</v>
      </c>
      <c r="V444" s="343" t="str">
        <f>+VLOOKUP(A444,bd_lista!$A$3:$E$590,5,FALSE)</f>
        <v>Gobiernos Autonomos Municipales</v>
      </c>
      <c r="W444" s="394" t="str">
        <f>+V444</f>
        <v>Gobiernos Autonomos Municipales</v>
      </c>
      <c r="X444" s="242">
        <f>+VLOOKUP(A444,[3]Sheet1!$A$13:$D$744,4,FALSE)</f>
        <v>0</v>
      </c>
      <c r="Y444" s="242" t="e">
        <f>+VLOOKUP(X444,bd_lista!$A$3:$C$590,3,FALSE)</f>
        <v>#N/A</v>
      </c>
      <c r="Z444" s="301">
        <f>+X444</f>
        <v>0</v>
      </c>
      <c r="AA444" s="302" t="e">
        <f>+Y444</f>
        <v>#N/A</v>
      </c>
    </row>
    <row r="445" spans="1:27" customFormat="1" ht="15" hidden="1" customHeight="1">
      <c r="A445" s="32">
        <v>1125</v>
      </c>
      <c r="B445" s="391"/>
      <c r="C445" s="247" t="str">
        <f>+VLOOKUP(A445,bd_lista!$A$3:$C$590,3,FALSE)</f>
        <v>Gobierno Autónomo Municipal de Las Carreras</v>
      </c>
      <c r="D445" s="393"/>
      <c r="E445" s="244" t="s">
        <v>1309</v>
      </c>
      <c r="F445" s="243">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3">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3">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3">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3">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3">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3">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3">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3">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3">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3">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3">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3">
        <f t="shared" ca="1" si="19"/>
        <v>0</v>
      </c>
      <c r="S445" s="250">
        <f ca="1">+R444+R445</f>
        <v>0</v>
      </c>
      <c r="T445" s="243">
        <f ca="1">+S445</f>
        <v>0</v>
      </c>
      <c r="U445" s="242">
        <f t="shared" si="20"/>
        <v>2</v>
      </c>
      <c r="V445" s="343" t="str">
        <f>+VLOOKUP(A445,bd_lista!$A$3:$E$590,5,FALSE)</f>
        <v>Gobiernos Autonomos Municipales</v>
      </c>
      <c r="W445" s="395"/>
      <c r="X445" s="242">
        <f>+VLOOKUP(A445,[3]Sheet1!$A$13:$D$744,4,FALSE)</f>
        <v>0</v>
      </c>
      <c r="Y445" s="242" t="e">
        <f>+VLOOKUP(X445,bd_lista!$A$3:$C$590,3,FALSE)</f>
        <v>#N/A</v>
      </c>
      <c r="Z445" s="299"/>
      <c r="AA445" s="300"/>
    </row>
    <row r="446" spans="1:27" customFormat="1" ht="15" hidden="1" customHeight="1">
      <c r="A446" s="32">
        <v>1126</v>
      </c>
      <c r="B446" s="390">
        <f>+A446</f>
        <v>1126</v>
      </c>
      <c r="C446" s="247" t="str">
        <f>+VLOOKUP(A446,bd_lista!$A$3:$C$590,3,FALSE)</f>
        <v>Gobierno Autónomo Municipal de Villa Vaca Guzmán</v>
      </c>
      <c r="D446" s="392" t="str">
        <f>+C446</f>
        <v>Gobierno Autónomo Municipal de Villa Vaca Guzmán</v>
      </c>
      <c r="E446" s="242" t="s">
        <v>1308</v>
      </c>
      <c r="F446" s="243">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3">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3">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3">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3">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3">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3">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3">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3">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3">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3">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3">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3">
        <f t="shared" ca="1" si="19"/>
        <v>0</v>
      </c>
      <c r="S446" s="250"/>
      <c r="T446" s="243">
        <f ca="1">+T447</f>
        <v>0</v>
      </c>
      <c r="U446" s="242">
        <f t="shared" si="20"/>
        <v>1</v>
      </c>
      <c r="V446" s="343" t="str">
        <f>+VLOOKUP(A446,bd_lista!$A$3:$E$590,5,FALSE)</f>
        <v>Gobiernos Autonomos Municipales</v>
      </c>
      <c r="W446" s="394" t="str">
        <f>+V446</f>
        <v>Gobiernos Autonomos Municipales</v>
      </c>
      <c r="X446" s="242">
        <f>+VLOOKUP(A446,[3]Sheet1!$A$13:$D$744,4,FALSE)</f>
        <v>0</v>
      </c>
      <c r="Y446" s="242" t="e">
        <f>+VLOOKUP(X446,bd_lista!$A$3:$C$590,3,FALSE)</f>
        <v>#N/A</v>
      </c>
      <c r="Z446" s="301">
        <f>+X446</f>
        <v>0</v>
      </c>
      <c r="AA446" s="302" t="e">
        <f>+Y446</f>
        <v>#N/A</v>
      </c>
    </row>
    <row r="447" spans="1:27" customFormat="1" ht="15" hidden="1" customHeight="1">
      <c r="A447" s="32">
        <v>1126</v>
      </c>
      <c r="B447" s="391"/>
      <c r="C447" s="247" t="str">
        <f>+VLOOKUP(A447,bd_lista!$A$3:$C$590,3,FALSE)</f>
        <v>Gobierno Autónomo Municipal de Villa Vaca Guzmán</v>
      </c>
      <c r="D447" s="393"/>
      <c r="E447" s="244" t="s">
        <v>1309</v>
      </c>
      <c r="F447" s="243">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3">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3">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3">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3">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3">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3">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3">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3">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3">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3">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3">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3">
        <f t="shared" ca="1" si="19"/>
        <v>0</v>
      </c>
      <c r="S447" s="250">
        <f ca="1">+R446+R447</f>
        <v>0</v>
      </c>
      <c r="T447" s="243">
        <f ca="1">+S447</f>
        <v>0</v>
      </c>
      <c r="U447" s="242">
        <f t="shared" si="20"/>
        <v>2</v>
      </c>
      <c r="V447" s="343" t="str">
        <f>+VLOOKUP(A447,bd_lista!$A$3:$E$590,5,FALSE)</f>
        <v>Gobiernos Autonomos Municipales</v>
      </c>
      <c r="W447" s="395"/>
      <c r="X447" s="242">
        <f>+VLOOKUP(A447,[3]Sheet1!$A$13:$D$744,4,FALSE)</f>
        <v>0</v>
      </c>
      <c r="Y447" s="242" t="e">
        <f>+VLOOKUP(X447,bd_lista!$A$3:$C$590,3,FALSE)</f>
        <v>#N/A</v>
      </c>
      <c r="Z447" s="299"/>
      <c r="AA447" s="300"/>
    </row>
    <row r="448" spans="1:27" customFormat="1" ht="15" hidden="1" customHeight="1">
      <c r="A448" s="32">
        <v>1127</v>
      </c>
      <c r="B448" s="390">
        <f>+A448</f>
        <v>1127</v>
      </c>
      <c r="C448" s="247" t="str">
        <f>+VLOOKUP(A448,bd_lista!$A$3:$C$590,3,FALSE)</f>
        <v>Gobierno Autónomo Municipal de Villa de Huacaya</v>
      </c>
      <c r="D448" s="392" t="str">
        <f>+C448</f>
        <v>Gobierno Autónomo Municipal de Villa de Huacaya</v>
      </c>
      <c r="E448" s="242" t="s">
        <v>1308</v>
      </c>
      <c r="F448" s="243">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3">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3">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3">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3">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3">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3">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3">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3">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3">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3">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3">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3">
        <f t="shared" ca="1" si="19"/>
        <v>0</v>
      </c>
      <c r="S448" s="250"/>
      <c r="T448" s="243">
        <f ca="1">+T449</f>
        <v>0</v>
      </c>
      <c r="U448" s="242">
        <f t="shared" si="20"/>
        <v>1</v>
      </c>
      <c r="V448" s="343" t="str">
        <f>+VLOOKUP(A448,bd_lista!$A$3:$E$590,5,FALSE)</f>
        <v>Gobiernos Autonomos Municipales</v>
      </c>
      <c r="W448" s="394" t="str">
        <f>+V448</f>
        <v>Gobiernos Autonomos Municipales</v>
      </c>
      <c r="X448" s="242">
        <f>+VLOOKUP(A448,[3]Sheet1!$A$13:$D$744,4,FALSE)</f>
        <v>0</v>
      </c>
      <c r="Y448" s="242" t="e">
        <f>+VLOOKUP(X448,bd_lista!$A$3:$C$590,3,FALSE)</f>
        <v>#N/A</v>
      </c>
      <c r="Z448" s="301">
        <f>+X448</f>
        <v>0</v>
      </c>
      <c r="AA448" s="302" t="e">
        <f>+Y448</f>
        <v>#N/A</v>
      </c>
    </row>
    <row r="449" spans="1:27" customFormat="1" ht="15" hidden="1" customHeight="1">
      <c r="A449" s="32">
        <v>1127</v>
      </c>
      <c r="B449" s="391"/>
      <c r="C449" s="247" t="str">
        <f>+VLOOKUP(A449,bd_lista!$A$3:$C$590,3,FALSE)</f>
        <v>Gobierno Autónomo Municipal de Villa de Huacaya</v>
      </c>
      <c r="D449" s="393"/>
      <c r="E449" s="244" t="s">
        <v>1309</v>
      </c>
      <c r="F449" s="243">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3">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3">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3">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3">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3">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3">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3">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3">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3">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3">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3">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3">
        <f t="shared" ca="1" si="19"/>
        <v>0</v>
      </c>
      <c r="S449" s="250">
        <f ca="1">+R448+R449</f>
        <v>0</v>
      </c>
      <c r="T449" s="243">
        <f ca="1">+S449</f>
        <v>0</v>
      </c>
      <c r="U449" s="242">
        <f t="shared" si="20"/>
        <v>2</v>
      </c>
      <c r="V449" s="343" t="str">
        <f>+VLOOKUP(A449,bd_lista!$A$3:$E$590,5,FALSE)</f>
        <v>Gobiernos Autonomos Municipales</v>
      </c>
      <c r="W449" s="395"/>
      <c r="X449" s="242">
        <f>+VLOOKUP(A449,[3]Sheet1!$A$13:$D$744,4,FALSE)</f>
        <v>0</v>
      </c>
      <c r="Y449" s="242" t="e">
        <f>+VLOOKUP(X449,bd_lista!$A$3:$C$590,3,FALSE)</f>
        <v>#N/A</v>
      </c>
      <c r="Z449" s="299"/>
      <c r="AA449" s="300"/>
    </row>
    <row r="450" spans="1:27" customFormat="1" ht="15" hidden="1" customHeight="1">
      <c r="A450" s="32">
        <v>1128</v>
      </c>
      <c r="B450" s="390">
        <f>+A450</f>
        <v>1128</v>
      </c>
      <c r="C450" s="247" t="str">
        <f>+VLOOKUP(A450,bd_lista!$A$3:$C$590,3,FALSE)</f>
        <v>Gobierno Autónomo Municipal de Machareti</v>
      </c>
      <c r="D450" s="392" t="str">
        <f>+C450</f>
        <v>Gobierno Autónomo Municipal de Machareti</v>
      </c>
      <c r="E450" s="242" t="s">
        <v>1308</v>
      </c>
      <c r="F450" s="243">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3">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3">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3">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3">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3">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3">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3">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3">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3">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3">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3">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3">
        <f t="shared" ca="1" si="19"/>
        <v>0</v>
      </c>
      <c r="S450" s="250"/>
      <c r="T450" s="243">
        <f ca="1">+T451</f>
        <v>0</v>
      </c>
      <c r="U450" s="242">
        <f t="shared" si="20"/>
        <v>1</v>
      </c>
      <c r="V450" s="343" t="str">
        <f>+VLOOKUP(A450,bd_lista!$A$3:$E$590,5,FALSE)</f>
        <v>Gobiernos Autonomos Municipales</v>
      </c>
      <c r="W450" s="394" t="str">
        <f>+V450</f>
        <v>Gobiernos Autonomos Municipales</v>
      </c>
      <c r="X450" s="242">
        <f>+VLOOKUP(A450,[3]Sheet1!$A$13:$D$744,4,FALSE)</f>
        <v>0</v>
      </c>
      <c r="Y450" s="242" t="e">
        <f>+VLOOKUP(X450,bd_lista!$A$3:$C$590,3,FALSE)</f>
        <v>#N/A</v>
      </c>
      <c r="Z450" s="301">
        <f>+X450</f>
        <v>0</v>
      </c>
      <c r="AA450" s="302" t="e">
        <f>+Y450</f>
        <v>#N/A</v>
      </c>
    </row>
    <row r="451" spans="1:27" customFormat="1" ht="15" hidden="1" customHeight="1">
      <c r="A451" s="32">
        <v>1128</v>
      </c>
      <c r="B451" s="391"/>
      <c r="C451" s="247" t="str">
        <f>+VLOOKUP(A451,bd_lista!$A$3:$C$590,3,FALSE)</f>
        <v>Gobierno Autónomo Municipal de Machareti</v>
      </c>
      <c r="D451" s="393"/>
      <c r="E451" s="244" t="s">
        <v>1309</v>
      </c>
      <c r="F451" s="243">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3">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3">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3">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3">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3">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3">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3">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3">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3">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3">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3">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3">
        <f t="shared" ca="1" si="19"/>
        <v>0</v>
      </c>
      <c r="S451" s="250">
        <f ca="1">+R450+R451</f>
        <v>0</v>
      </c>
      <c r="T451" s="243">
        <f ca="1">+S451</f>
        <v>0</v>
      </c>
      <c r="U451" s="242">
        <f t="shared" si="20"/>
        <v>2</v>
      </c>
      <c r="V451" s="343" t="str">
        <f>+VLOOKUP(A451,bd_lista!$A$3:$E$590,5,FALSE)</f>
        <v>Gobiernos Autonomos Municipales</v>
      </c>
      <c r="W451" s="395"/>
      <c r="X451" s="242">
        <f>+VLOOKUP(A451,[3]Sheet1!$A$13:$D$744,4,FALSE)</f>
        <v>0</v>
      </c>
      <c r="Y451" s="242" t="e">
        <f>+VLOOKUP(X451,bd_lista!$A$3:$C$590,3,FALSE)</f>
        <v>#N/A</v>
      </c>
      <c r="Z451" s="299"/>
      <c r="AA451" s="300"/>
    </row>
    <row r="452" spans="1:27" customFormat="1" ht="27" hidden="1" customHeight="1">
      <c r="A452" s="32">
        <v>1129</v>
      </c>
      <c r="B452" s="390">
        <f>+A452</f>
        <v>1129</v>
      </c>
      <c r="C452" s="247" t="str">
        <f>+VLOOKUP(A452,bd_lista!$A$3:$C$590,3,FALSE)</f>
        <v>Gobierno Autónomo Municipal de Villa Charcas</v>
      </c>
      <c r="D452" s="392" t="str">
        <f>+C452</f>
        <v>Gobierno Autónomo Municipal de Villa Charcas</v>
      </c>
      <c r="E452" s="242" t="s">
        <v>1308</v>
      </c>
      <c r="F452" s="243">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3">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3">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3">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3">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3">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3">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3">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3">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3">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3">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3">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3">
        <f t="shared" ca="1" si="19"/>
        <v>0</v>
      </c>
      <c r="S452" s="250"/>
      <c r="T452" s="243">
        <f ca="1">+T453</f>
        <v>0</v>
      </c>
      <c r="U452" s="242">
        <f t="shared" si="20"/>
        <v>1</v>
      </c>
      <c r="V452" s="343" t="str">
        <f>+VLOOKUP(A452,bd_lista!$A$3:$E$590,5,FALSE)</f>
        <v>Gobiernos Autonomos Municipales</v>
      </c>
      <c r="W452" s="394" t="str">
        <f>+V452</f>
        <v>Gobiernos Autonomos Municipales</v>
      </c>
      <c r="X452" s="242">
        <f>+VLOOKUP(A452,[3]Sheet1!$A$13:$D$744,4,FALSE)</f>
        <v>0</v>
      </c>
      <c r="Y452" s="242" t="e">
        <f>+VLOOKUP(X452,bd_lista!$A$3:$C$590,3,FALSE)</f>
        <v>#N/A</v>
      </c>
      <c r="Z452" s="301">
        <f>+X452</f>
        <v>0</v>
      </c>
      <c r="AA452" s="302" t="e">
        <f>+Y452</f>
        <v>#N/A</v>
      </c>
    </row>
    <row r="453" spans="1:27" customFormat="1" ht="27" hidden="1" customHeight="1">
      <c r="A453" s="32">
        <v>1129</v>
      </c>
      <c r="B453" s="391"/>
      <c r="C453" s="247" t="str">
        <f>+VLOOKUP(A453,bd_lista!$A$3:$C$590,3,FALSE)</f>
        <v>Gobierno Autónomo Municipal de Villa Charcas</v>
      </c>
      <c r="D453" s="393"/>
      <c r="E453" s="244" t="s">
        <v>1309</v>
      </c>
      <c r="F453" s="243">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3">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3">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3">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3">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3">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3">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3">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3">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3">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3">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3">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3">
        <f t="shared" ca="1" si="19"/>
        <v>0</v>
      </c>
      <c r="S453" s="250">
        <f ca="1">+R452+R453</f>
        <v>0</v>
      </c>
      <c r="T453" s="243">
        <f ca="1">+S453</f>
        <v>0</v>
      </c>
      <c r="U453" s="242">
        <f t="shared" si="20"/>
        <v>2</v>
      </c>
      <c r="V453" s="343" t="str">
        <f>+VLOOKUP(A453,bd_lista!$A$3:$E$590,5,FALSE)</f>
        <v>Gobiernos Autonomos Municipales</v>
      </c>
      <c r="W453" s="395"/>
      <c r="X453" s="242">
        <f>+VLOOKUP(A453,[3]Sheet1!$A$13:$D$744,4,FALSE)</f>
        <v>0</v>
      </c>
      <c r="Y453" s="242" t="e">
        <f>+VLOOKUP(X453,bd_lista!$A$3:$C$590,3,FALSE)</f>
        <v>#N/A</v>
      </c>
      <c r="Z453" s="299"/>
      <c r="AA453" s="300"/>
    </row>
    <row r="454" spans="1:27" customFormat="1" ht="27" hidden="1" customHeight="1">
      <c r="A454" s="32">
        <v>1202</v>
      </c>
      <c r="B454" s="390">
        <f>+A454</f>
        <v>1202</v>
      </c>
      <c r="C454" s="247" t="str">
        <f>+VLOOKUP(A454,bd_lista!$A$3:$C$590,3,FALSE)</f>
        <v>Gobierno Autónomo Municipal de Palca</v>
      </c>
      <c r="D454" s="392" t="str">
        <f>+C454</f>
        <v>Gobierno Autónomo Municipal de Palca</v>
      </c>
      <c r="E454" s="242" t="s">
        <v>1308</v>
      </c>
      <c r="F454" s="243">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3">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3">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3">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3">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3">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3">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3">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3">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3">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3">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3">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3">
        <f t="shared" ca="1" si="19"/>
        <v>0</v>
      </c>
      <c r="S454" s="250"/>
      <c r="T454" s="243">
        <f ca="1">+T455</f>
        <v>0</v>
      </c>
      <c r="U454" s="242">
        <f t="shared" si="20"/>
        <v>1</v>
      </c>
      <c r="V454" s="343" t="str">
        <f>+VLOOKUP(A454,bd_lista!$A$3:$E$590,5,FALSE)</f>
        <v>Gobiernos Autonomos Municipales</v>
      </c>
      <c r="W454" s="394" t="str">
        <f>+V454</f>
        <v>Gobiernos Autonomos Municipales</v>
      </c>
      <c r="X454" s="242">
        <f>+VLOOKUP(A454,[3]Sheet1!$A$13:$D$744,4,FALSE)</f>
        <v>0</v>
      </c>
      <c r="Y454" s="242" t="e">
        <f>+VLOOKUP(X454,bd_lista!$A$3:$C$590,3,FALSE)</f>
        <v>#N/A</v>
      </c>
      <c r="Z454" s="301">
        <f>+X454</f>
        <v>0</v>
      </c>
      <c r="AA454" s="302" t="e">
        <f>+Y454</f>
        <v>#N/A</v>
      </c>
    </row>
    <row r="455" spans="1:27" customFormat="1" ht="27" hidden="1" customHeight="1">
      <c r="A455" s="32">
        <v>1202</v>
      </c>
      <c r="B455" s="391"/>
      <c r="C455" s="247" t="str">
        <f>+VLOOKUP(A455,bd_lista!$A$3:$C$590,3,FALSE)</f>
        <v>Gobierno Autónomo Municipal de Palca</v>
      </c>
      <c r="D455" s="393"/>
      <c r="E455" s="244" t="s">
        <v>1309</v>
      </c>
      <c r="F455" s="243">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3">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3">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3">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3">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3">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3">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3">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3">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3">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3">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3">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3">
        <f t="shared" ca="1" si="19"/>
        <v>0</v>
      </c>
      <c r="S455" s="250">
        <f ca="1">+R454+R455</f>
        <v>0</v>
      </c>
      <c r="T455" s="243">
        <f ca="1">+S455</f>
        <v>0</v>
      </c>
      <c r="U455" s="242">
        <f t="shared" si="20"/>
        <v>2</v>
      </c>
      <c r="V455" s="343" t="str">
        <f>+VLOOKUP(A455,bd_lista!$A$3:$E$590,5,FALSE)</f>
        <v>Gobiernos Autonomos Municipales</v>
      </c>
      <c r="W455" s="395"/>
      <c r="X455" s="242">
        <f>+VLOOKUP(A455,[3]Sheet1!$A$13:$D$744,4,FALSE)</f>
        <v>0</v>
      </c>
      <c r="Y455" s="242" t="e">
        <f>+VLOOKUP(X455,bd_lista!$A$3:$C$590,3,FALSE)</f>
        <v>#N/A</v>
      </c>
      <c r="Z455" s="299"/>
      <c r="AA455" s="300"/>
    </row>
    <row r="456" spans="1:27" customFormat="1" ht="15" hidden="1" customHeight="1">
      <c r="A456" s="32">
        <v>1203</v>
      </c>
      <c r="B456" s="390">
        <f>+A456</f>
        <v>1203</v>
      </c>
      <c r="C456" s="247" t="str">
        <f>+VLOOKUP(A456,bd_lista!$A$3:$C$590,3,FALSE)</f>
        <v>Gobierno Autónomo Municipal de Mecapaca</v>
      </c>
      <c r="D456" s="392" t="str">
        <f>+C456</f>
        <v>Gobierno Autónomo Municipal de Mecapaca</v>
      </c>
      <c r="E456" s="242" t="s">
        <v>1308</v>
      </c>
      <c r="F456" s="243">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3">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3">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3">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3">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3">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3">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3">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3">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3">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3">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3">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3">
        <f t="shared" ca="1" si="19"/>
        <v>0</v>
      </c>
      <c r="S456" s="250"/>
      <c r="T456" s="243">
        <f ca="1">+T457</f>
        <v>0</v>
      </c>
      <c r="U456" s="242">
        <f t="shared" si="20"/>
        <v>1</v>
      </c>
      <c r="V456" s="343" t="str">
        <f>+VLOOKUP(A456,bd_lista!$A$3:$E$590,5,FALSE)</f>
        <v>Gobiernos Autonomos Municipales</v>
      </c>
      <c r="W456" s="394" t="str">
        <f>+V456</f>
        <v>Gobiernos Autonomos Municipales</v>
      </c>
      <c r="X456" s="242">
        <f>+VLOOKUP(A456,[3]Sheet1!$A$13:$D$744,4,FALSE)</f>
        <v>0</v>
      </c>
      <c r="Y456" s="242" t="e">
        <f>+VLOOKUP(X456,bd_lista!$A$3:$C$590,3,FALSE)</f>
        <v>#N/A</v>
      </c>
      <c r="Z456" s="301">
        <f>+X456</f>
        <v>0</v>
      </c>
      <c r="AA456" s="302" t="e">
        <f>+Y456</f>
        <v>#N/A</v>
      </c>
    </row>
    <row r="457" spans="1:27" customFormat="1" ht="15" hidden="1" customHeight="1">
      <c r="A457" s="32">
        <v>1203</v>
      </c>
      <c r="B457" s="391"/>
      <c r="C457" s="247" t="str">
        <f>+VLOOKUP(A457,bd_lista!$A$3:$C$590,3,FALSE)</f>
        <v>Gobierno Autónomo Municipal de Mecapaca</v>
      </c>
      <c r="D457" s="393"/>
      <c r="E457" s="244" t="s">
        <v>1309</v>
      </c>
      <c r="F457" s="243">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3">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3">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3">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3">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3">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3">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3">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3">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3">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3">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3">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3">
        <f t="shared" ca="1" si="19"/>
        <v>0</v>
      </c>
      <c r="S457" s="250">
        <f ca="1">+R456+R457</f>
        <v>0</v>
      </c>
      <c r="T457" s="243">
        <f ca="1">+S457</f>
        <v>0</v>
      </c>
      <c r="U457" s="242">
        <f t="shared" si="20"/>
        <v>2</v>
      </c>
      <c r="V457" s="343" t="str">
        <f>+VLOOKUP(A457,bd_lista!$A$3:$E$590,5,FALSE)</f>
        <v>Gobiernos Autonomos Municipales</v>
      </c>
      <c r="W457" s="395"/>
      <c r="X457" s="242">
        <f>+VLOOKUP(A457,[3]Sheet1!$A$13:$D$744,4,FALSE)</f>
        <v>0</v>
      </c>
      <c r="Y457" s="242" t="e">
        <f>+VLOOKUP(X457,bd_lista!$A$3:$C$590,3,FALSE)</f>
        <v>#N/A</v>
      </c>
      <c r="Z457" s="299"/>
      <c r="AA457" s="300"/>
    </row>
    <row r="458" spans="1:27" customFormat="1" ht="15" hidden="1" customHeight="1">
      <c r="A458" s="32">
        <v>1204</v>
      </c>
      <c r="B458" s="390">
        <f>+A458</f>
        <v>1204</v>
      </c>
      <c r="C458" s="247" t="str">
        <f>+VLOOKUP(A458,bd_lista!$A$3:$C$590,3,FALSE)</f>
        <v>Gobierno Autónomo Municipal de Achocalla</v>
      </c>
      <c r="D458" s="392" t="str">
        <f>+C458</f>
        <v>Gobierno Autónomo Municipal de Achocalla</v>
      </c>
      <c r="E458" s="242" t="s">
        <v>1308</v>
      </c>
      <c r="F458" s="243">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3">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3">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3">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3">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3">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3">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3">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3">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3">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3">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3">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3">
        <f t="shared" ca="1" si="19"/>
        <v>0</v>
      </c>
      <c r="S458" s="250"/>
      <c r="T458" s="243">
        <f ca="1">+T459</f>
        <v>0</v>
      </c>
      <c r="U458" s="242">
        <f t="shared" si="20"/>
        <v>1</v>
      </c>
      <c r="V458" s="343" t="str">
        <f>+VLOOKUP(A458,bd_lista!$A$3:$E$590,5,FALSE)</f>
        <v>Gobiernos Autonomos Municipales</v>
      </c>
      <c r="W458" s="394" t="str">
        <f>+V458</f>
        <v>Gobiernos Autonomos Municipales</v>
      </c>
      <c r="X458" s="242">
        <f>+VLOOKUP(A458,[3]Sheet1!$A$13:$D$744,4,FALSE)</f>
        <v>0</v>
      </c>
      <c r="Y458" s="242" t="e">
        <f>+VLOOKUP(X458,bd_lista!$A$3:$C$590,3,FALSE)</f>
        <v>#N/A</v>
      </c>
      <c r="Z458" s="301">
        <f>+X458</f>
        <v>0</v>
      </c>
      <c r="AA458" s="302" t="e">
        <f>+Y458</f>
        <v>#N/A</v>
      </c>
    </row>
    <row r="459" spans="1:27" customFormat="1" ht="15" hidden="1" customHeight="1">
      <c r="A459" s="32">
        <v>1204</v>
      </c>
      <c r="B459" s="391"/>
      <c r="C459" s="247" t="str">
        <f>+VLOOKUP(A459,bd_lista!$A$3:$C$590,3,FALSE)</f>
        <v>Gobierno Autónomo Municipal de Achocalla</v>
      </c>
      <c r="D459" s="393"/>
      <c r="E459" s="244" t="s">
        <v>1309</v>
      </c>
      <c r="F459" s="243">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3">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3">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3">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3">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3">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3">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3">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3">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3">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3">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3">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3">
        <f t="shared" ca="1" si="19"/>
        <v>0</v>
      </c>
      <c r="S459" s="250">
        <f ca="1">+R458+R459</f>
        <v>0</v>
      </c>
      <c r="T459" s="243">
        <f ca="1">+S459</f>
        <v>0</v>
      </c>
      <c r="U459" s="242">
        <f t="shared" si="20"/>
        <v>2</v>
      </c>
      <c r="V459" s="343" t="str">
        <f>+VLOOKUP(A459,bd_lista!$A$3:$E$590,5,FALSE)</f>
        <v>Gobiernos Autonomos Municipales</v>
      </c>
      <c r="W459" s="395"/>
      <c r="X459" s="242">
        <f>+VLOOKUP(A459,[3]Sheet1!$A$13:$D$744,4,FALSE)</f>
        <v>0</v>
      </c>
      <c r="Y459" s="242" t="e">
        <f>+VLOOKUP(X459,bd_lista!$A$3:$C$590,3,FALSE)</f>
        <v>#N/A</v>
      </c>
      <c r="Z459" s="299"/>
      <c r="AA459" s="300"/>
    </row>
    <row r="460" spans="1:27" customFormat="1" ht="15" hidden="1" customHeight="1">
      <c r="A460" s="32">
        <v>1205</v>
      </c>
      <c r="B460" s="390">
        <f>+A460</f>
        <v>1205</v>
      </c>
      <c r="C460" s="247" t="str">
        <f>+VLOOKUP(A460,bd_lista!$A$3:$C$590,3,FALSE)</f>
        <v>Gobierno Autónomo Municipal de El Alto de La Paz</v>
      </c>
      <c r="D460" s="392" t="str">
        <f>+C460</f>
        <v>Gobierno Autónomo Municipal de El Alto de La Paz</v>
      </c>
      <c r="E460" s="242" t="s">
        <v>1308</v>
      </c>
      <c r="F460" s="243">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3">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3">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3">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3">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3">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3">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3">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3">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3">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3">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3">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3">
        <f t="shared" ca="1" si="19"/>
        <v>0</v>
      </c>
      <c r="S460" s="250"/>
      <c r="T460" s="243">
        <f ca="1">+T461</f>
        <v>0</v>
      </c>
      <c r="U460" s="242">
        <f t="shared" si="20"/>
        <v>1</v>
      </c>
      <c r="V460" s="343" t="str">
        <f>+VLOOKUP(A460,bd_lista!$A$3:$E$590,5,FALSE)</f>
        <v>Gobiernos Autonomos Municipales</v>
      </c>
      <c r="W460" s="394" t="str">
        <f>+V460</f>
        <v>Gobiernos Autonomos Municipales</v>
      </c>
      <c r="X460" s="242">
        <f>+VLOOKUP(A460,[3]Sheet1!$A$13:$D$744,4,FALSE)</f>
        <v>0</v>
      </c>
      <c r="Y460" s="242" t="e">
        <f>+VLOOKUP(X460,bd_lista!$A$3:$C$590,3,FALSE)</f>
        <v>#N/A</v>
      </c>
      <c r="Z460" s="301">
        <f>+X460</f>
        <v>0</v>
      </c>
      <c r="AA460" s="302" t="e">
        <f>+Y460</f>
        <v>#N/A</v>
      </c>
    </row>
    <row r="461" spans="1:27" customFormat="1" ht="15" hidden="1" customHeight="1">
      <c r="A461" s="32">
        <v>1205</v>
      </c>
      <c r="B461" s="391"/>
      <c r="C461" s="247" t="str">
        <f>+VLOOKUP(A461,bd_lista!$A$3:$C$590,3,FALSE)</f>
        <v>Gobierno Autónomo Municipal de El Alto de La Paz</v>
      </c>
      <c r="D461" s="393"/>
      <c r="E461" s="244" t="s">
        <v>1309</v>
      </c>
      <c r="F461" s="243">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3">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3">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3">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3">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3">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3">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3">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3">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3">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3">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3">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3">
        <f t="shared" ca="1" si="19"/>
        <v>0</v>
      </c>
      <c r="S461" s="250">
        <f ca="1">+R460+R461</f>
        <v>0</v>
      </c>
      <c r="T461" s="243">
        <f ca="1">+S461</f>
        <v>0</v>
      </c>
      <c r="U461" s="242">
        <f t="shared" si="20"/>
        <v>2</v>
      </c>
      <c r="V461" s="343" t="str">
        <f>+VLOOKUP(A461,bd_lista!$A$3:$E$590,5,FALSE)</f>
        <v>Gobiernos Autonomos Municipales</v>
      </c>
      <c r="W461" s="395"/>
      <c r="X461" s="242">
        <f>+VLOOKUP(A461,[3]Sheet1!$A$13:$D$744,4,FALSE)</f>
        <v>0</v>
      </c>
      <c r="Y461" s="242" t="e">
        <f>+VLOOKUP(X461,bd_lista!$A$3:$C$590,3,FALSE)</f>
        <v>#N/A</v>
      </c>
      <c r="Z461" s="299"/>
      <c r="AA461" s="300"/>
    </row>
    <row r="462" spans="1:27" customFormat="1" ht="15" hidden="1" customHeight="1">
      <c r="A462" s="32">
        <v>1206</v>
      </c>
      <c r="B462" s="390">
        <f>+A462</f>
        <v>1206</v>
      </c>
      <c r="C462" s="247" t="str">
        <f>+VLOOKUP(A462,bd_lista!$A$3:$C$590,3,FALSE)</f>
        <v>Gobierno Autónomo Municipal de Viacha</v>
      </c>
      <c r="D462" s="392" t="str">
        <f>+C462</f>
        <v>Gobierno Autónomo Municipal de Viacha</v>
      </c>
      <c r="E462" s="242" t="s">
        <v>1308</v>
      </c>
      <c r="F462" s="243">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3">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3">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3">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3">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3">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3">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3">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3">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3">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3">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3">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3">
        <f t="shared" ca="1" si="19"/>
        <v>0</v>
      </c>
      <c r="S462" s="250"/>
      <c r="T462" s="243">
        <f ca="1">+T463</f>
        <v>0</v>
      </c>
      <c r="U462" s="242">
        <f t="shared" si="20"/>
        <v>1</v>
      </c>
      <c r="V462" s="343" t="str">
        <f>+VLOOKUP(A462,bd_lista!$A$3:$E$590,5,FALSE)</f>
        <v>Gobiernos Autonomos Municipales</v>
      </c>
      <c r="W462" s="394" t="str">
        <f>+V462</f>
        <v>Gobiernos Autonomos Municipales</v>
      </c>
      <c r="X462" s="242">
        <f>+VLOOKUP(A462,[3]Sheet1!$A$13:$D$744,4,FALSE)</f>
        <v>0</v>
      </c>
      <c r="Y462" s="242" t="e">
        <f>+VLOOKUP(X462,bd_lista!$A$3:$C$590,3,FALSE)</f>
        <v>#N/A</v>
      </c>
      <c r="Z462" s="301">
        <f>+X462</f>
        <v>0</v>
      </c>
      <c r="AA462" s="302" t="e">
        <f>+Y462</f>
        <v>#N/A</v>
      </c>
    </row>
    <row r="463" spans="1:27" customFormat="1" ht="15" hidden="1" customHeight="1">
      <c r="A463" s="32">
        <v>1206</v>
      </c>
      <c r="B463" s="391"/>
      <c r="C463" s="247" t="str">
        <f>+VLOOKUP(A463,bd_lista!$A$3:$C$590,3,FALSE)</f>
        <v>Gobierno Autónomo Municipal de Viacha</v>
      </c>
      <c r="D463" s="393"/>
      <c r="E463" s="244" t="s">
        <v>1309</v>
      </c>
      <c r="F463" s="243">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3">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3">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3">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3">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3">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3">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3">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3">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3">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3">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3">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3">
        <f t="shared" ca="1" si="19"/>
        <v>0</v>
      </c>
      <c r="S463" s="250">
        <f ca="1">+R462+R463</f>
        <v>0</v>
      </c>
      <c r="T463" s="243">
        <f ca="1">+S463</f>
        <v>0</v>
      </c>
      <c r="U463" s="242">
        <f t="shared" si="20"/>
        <v>2</v>
      </c>
      <c r="V463" s="343" t="str">
        <f>+VLOOKUP(A463,bd_lista!$A$3:$E$590,5,FALSE)</f>
        <v>Gobiernos Autonomos Municipales</v>
      </c>
      <c r="W463" s="395"/>
      <c r="X463" s="242">
        <f>+VLOOKUP(A463,[3]Sheet1!$A$13:$D$744,4,FALSE)</f>
        <v>0</v>
      </c>
      <c r="Y463" s="242" t="e">
        <f>+VLOOKUP(X463,bd_lista!$A$3:$C$590,3,FALSE)</f>
        <v>#N/A</v>
      </c>
      <c r="Z463" s="299"/>
      <c r="AA463" s="300"/>
    </row>
    <row r="464" spans="1:27" customFormat="1" ht="15" hidden="1" customHeight="1">
      <c r="A464" s="32">
        <v>1207</v>
      </c>
      <c r="B464" s="390">
        <f>+A464</f>
        <v>1207</v>
      </c>
      <c r="C464" s="247" t="str">
        <f>+VLOOKUP(A464,bd_lista!$A$3:$C$590,3,FALSE)</f>
        <v>Gobierno Autónomo Municipal de Guaqui</v>
      </c>
      <c r="D464" s="392" t="str">
        <f>+C464</f>
        <v>Gobierno Autónomo Municipal de Guaqui</v>
      </c>
      <c r="E464" s="242" t="s">
        <v>1308</v>
      </c>
      <c r="F464" s="243">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3">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3">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3">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3">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3">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3">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3">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3">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3">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3">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3">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3">
        <f t="shared" ca="1" si="19"/>
        <v>0</v>
      </c>
      <c r="S464" s="250"/>
      <c r="T464" s="243">
        <f ca="1">+T465</f>
        <v>0</v>
      </c>
      <c r="U464" s="242">
        <f t="shared" si="20"/>
        <v>1</v>
      </c>
      <c r="V464" s="343" t="str">
        <f>+VLOOKUP(A464,bd_lista!$A$3:$E$590,5,FALSE)</f>
        <v>Gobiernos Autonomos Municipales</v>
      </c>
      <c r="W464" s="394" t="str">
        <f>+V464</f>
        <v>Gobiernos Autonomos Municipales</v>
      </c>
      <c r="X464" s="242">
        <f>+VLOOKUP(A464,[3]Sheet1!$A$13:$D$744,4,FALSE)</f>
        <v>0</v>
      </c>
      <c r="Y464" s="242" t="e">
        <f>+VLOOKUP(X464,bd_lista!$A$3:$C$590,3,FALSE)</f>
        <v>#N/A</v>
      </c>
      <c r="Z464" s="301">
        <f>+X464</f>
        <v>0</v>
      </c>
      <c r="AA464" s="302" t="e">
        <f>+Y464</f>
        <v>#N/A</v>
      </c>
    </row>
    <row r="465" spans="1:27" customFormat="1" ht="15" hidden="1" customHeight="1">
      <c r="A465" s="32">
        <v>1207</v>
      </c>
      <c r="B465" s="391"/>
      <c r="C465" s="247" t="str">
        <f>+VLOOKUP(A465,bd_lista!$A$3:$C$590,3,FALSE)</f>
        <v>Gobierno Autónomo Municipal de Guaqui</v>
      </c>
      <c r="D465" s="393"/>
      <c r="E465" s="244" t="s">
        <v>1309</v>
      </c>
      <c r="F465" s="243">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3">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3">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3">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3">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3">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3">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3">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3">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3">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3">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3">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3">
        <f t="shared" ca="1" si="19"/>
        <v>0</v>
      </c>
      <c r="S465" s="250">
        <f ca="1">+R464+R465</f>
        <v>0</v>
      </c>
      <c r="T465" s="243">
        <f ca="1">+S465</f>
        <v>0</v>
      </c>
      <c r="U465" s="242">
        <f t="shared" si="20"/>
        <v>2</v>
      </c>
      <c r="V465" s="343" t="str">
        <f>+VLOOKUP(A465,bd_lista!$A$3:$E$590,5,FALSE)</f>
        <v>Gobiernos Autonomos Municipales</v>
      </c>
      <c r="W465" s="395"/>
      <c r="X465" s="242">
        <f>+VLOOKUP(A465,[3]Sheet1!$A$13:$D$744,4,FALSE)</f>
        <v>0</v>
      </c>
      <c r="Y465" s="242" t="e">
        <f>+VLOOKUP(X465,bd_lista!$A$3:$C$590,3,FALSE)</f>
        <v>#N/A</v>
      </c>
      <c r="Z465" s="299"/>
      <c r="AA465" s="300"/>
    </row>
    <row r="466" spans="1:27" customFormat="1" ht="15" hidden="1" customHeight="1">
      <c r="A466" s="32">
        <v>1208</v>
      </c>
      <c r="B466" s="390">
        <f>+A466</f>
        <v>1208</v>
      </c>
      <c r="C466" s="247" t="str">
        <f>+VLOOKUP(A466,bd_lista!$A$3:$C$590,3,FALSE)</f>
        <v>Gobierno Autónomo Municipal de Tiahuanacu</v>
      </c>
      <c r="D466" s="392" t="str">
        <f>+C466</f>
        <v>Gobierno Autónomo Municipal de Tiahuanacu</v>
      </c>
      <c r="E466" s="242" t="s">
        <v>1308</v>
      </c>
      <c r="F466" s="243">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3">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3">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3">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3">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3">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3">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3">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3">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3">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3">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3">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3">
        <f t="shared" ca="1" si="19"/>
        <v>0</v>
      </c>
      <c r="S466" s="250"/>
      <c r="T466" s="243">
        <f ca="1">+T467</f>
        <v>0</v>
      </c>
      <c r="U466" s="242">
        <f t="shared" si="20"/>
        <v>1</v>
      </c>
      <c r="V466" s="343" t="str">
        <f>+VLOOKUP(A466,bd_lista!$A$3:$E$590,5,FALSE)</f>
        <v>Gobiernos Autonomos Municipales</v>
      </c>
      <c r="W466" s="394" t="str">
        <f>+V466</f>
        <v>Gobiernos Autonomos Municipales</v>
      </c>
      <c r="X466" s="242">
        <f>+VLOOKUP(A466,[3]Sheet1!$A$13:$D$744,4,FALSE)</f>
        <v>0</v>
      </c>
      <c r="Y466" s="242" t="e">
        <f>+VLOOKUP(X466,bd_lista!$A$3:$C$590,3,FALSE)</f>
        <v>#N/A</v>
      </c>
      <c r="Z466" s="301">
        <f>+X466</f>
        <v>0</v>
      </c>
      <c r="AA466" s="302" t="e">
        <f>+Y466</f>
        <v>#N/A</v>
      </c>
    </row>
    <row r="467" spans="1:27" customFormat="1" ht="15" hidden="1" customHeight="1">
      <c r="A467" s="32">
        <v>1208</v>
      </c>
      <c r="B467" s="391"/>
      <c r="C467" s="247" t="str">
        <f>+VLOOKUP(A467,bd_lista!$A$3:$C$590,3,FALSE)</f>
        <v>Gobierno Autónomo Municipal de Tiahuanacu</v>
      </c>
      <c r="D467" s="393"/>
      <c r="E467" s="244" t="s">
        <v>1309</v>
      </c>
      <c r="F467" s="243">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3">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3">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3">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3">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3">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3">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3">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3">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3">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3">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3">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3">
        <f t="shared" ca="1" si="19"/>
        <v>0</v>
      </c>
      <c r="S467" s="250">
        <f ca="1">+R466+R467</f>
        <v>0</v>
      </c>
      <c r="T467" s="243">
        <f ca="1">+S467</f>
        <v>0</v>
      </c>
      <c r="U467" s="242">
        <f t="shared" si="20"/>
        <v>2</v>
      </c>
      <c r="V467" s="343" t="str">
        <f>+VLOOKUP(A467,bd_lista!$A$3:$E$590,5,FALSE)</f>
        <v>Gobiernos Autonomos Municipales</v>
      </c>
      <c r="W467" s="395"/>
      <c r="X467" s="242">
        <f>+VLOOKUP(A467,[3]Sheet1!$A$13:$D$744,4,FALSE)</f>
        <v>0</v>
      </c>
      <c r="Y467" s="242" t="e">
        <f>+VLOOKUP(X467,bd_lista!$A$3:$C$590,3,FALSE)</f>
        <v>#N/A</v>
      </c>
      <c r="Z467" s="299"/>
      <c r="AA467" s="300"/>
    </row>
    <row r="468" spans="1:27" customFormat="1" ht="15" hidden="1" customHeight="1">
      <c r="A468" s="32">
        <v>1209</v>
      </c>
      <c r="B468" s="390">
        <f>+A468</f>
        <v>1209</v>
      </c>
      <c r="C468" s="247" t="str">
        <f>+VLOOKUP(A468,bd_lista!$A$3:$C$590,3,FALSE)</f>
        <v>Gobierno Autónomo Municipal de Desaguadero</v>
      </c>
      <c r="D468" s="392" t="str">
        <f>+C468</f>
        <v>Gobierno Autónomo Municipal de Desaguadero</v>
      </c>
      <c r="E468" s="242" t="s">
        <v>1308</v>
      </c>
      <c r="F468" s="243">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3">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3">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3">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3">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3">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3">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3">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3">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3">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3">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3">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3">
        <f t="shared" ca="1" si="19"/>
        <v>0</v>
      </c>
      <c r="S468" s="250"/>
      <c r="T468" s="243">
        <f ca="1">+T469</f>
        <v>0</v>
      </c>
      <c r="U468" s="242">
        <f t="shared" si="20"/>
        <v>1</v>
      </c>
      <c r="V468" s="343" t="str">
        <f>+VLOOKUP(A468,bd_lista!$A$3:$E$590,5,FALSE)</f>
        <v>Gobiernos Autonomos Municipales</v>
      </c>
      <c r="W468" s="394" t="str">
        <f>+V468</f>
        <v>Gobiernos Autonomos Municipales</v>
      </c>
      <c r="X468" s="242">
        <f>+VLOOKUP(A468,[3]Sheet1!$A$13:$D$744,4,FALSE)</f>
        <v>0</v>
      </c>
      <c r="Y468" s="242" t="e">
        <f>+VLOOKUP(X468,bd_lista!$A$3:$C$590,3,FALSE)</f>
        <v>#N/A</v>
      </c>
      <c r="Z468" s="301">
        <f>+X468</f>
        <v>0</v>
      </c>
      <c r="AA468" s="302" t="e">
        <f>+Y468</f>
        <v>#N/A</v>
      </c>
    </row>
    <row r="469" spans="1:27" customFormat="1" ht="15" hidden="1" customHeight="1">
      <c r="A469" s="32">
        <v>1209</v>
      </c>
      <c r="B469" s="391"/>
      <c r="C469" s="247" t="str">
        <f>+VLOOKUP(A469,bd_lista!$A$3:$C$590,3,FALSE)</f>
        <v>Gobierno Autónomo Municipal de Desaguadero</v>
      </c>
      <c r="D469" s="393"/>
      <c r="E469" s="244" t="s">
        <v>1309</v>
      </c>
      <c r="F469" s="243">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3">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3">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3">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3">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3">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3">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3">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3">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3">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3">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3">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3">
        <f t="shared" ca="1" si="19"/>
        <v>0</v>
      </c>
      <c r="S469" s="250">
        <f ca="1">+R468+R469</f>
        <v>0</v>
      </c>
      <c r="T469" s="243">
        <f ca="1">+S469</f>
        <v>0</v>
      </c>
      <c r="U469" s="242">
        <f t="shared" si="20"/>
        <v>2</v>
      </c>
      <c r="V469" s="343" t="str">
        <f>+VLOOKUP(A469,bd_lista!$A$3:$E$590,5,FALSE)</f>
        <v>Gobiernos Autonomos Municipales</v>
      </c>
      <c r="W469" s="395"/>
      <c r="X469" s="242">
        <f>+VLOOKUP(A469,[3]Sheet1!$A$13:$D$744,4,FALSE)</f>
        <v>0</v>
      </c>
      <c r="Y469" s="242" t="e">
        <f>+VLOOKUP(X469,bd_lista!$A$3:$C$590,3,FALSE)</f>
        <v>#N/A</v>
      </c>
      <c r="Z469" s="299"/>
      <c r="AA469" s="300"/>
    </row>
    <row r="470" spans="1:27" customFormat="1" ht="15" hidden="1" customHeight="1">
      <c r="A470" s="32">
        <v>1210</v>
      </c>
      <c r="B470" s="390">
        <f>+A470</f>
        <v>1210</v>
      </c>
      <c r="C470" s="247" t="str">
        <f>+VLOOKUP(A470,bd_lista!$A$3:$C$590,3,FALSE)</f>
        <v>Gobierno Autónomo Municipal de Caranavi</v>
      </c>
      <c r="D470" s="392" t="str">
        <f>+C470</f>
        <v>Gobierno Autónomo Municipal de Caranavi</v>
      </c>
      <c r="E470" s="242" t="s">
        <v>1308</v>
      </c>
      <c r="F470" s="243">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3">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3">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3">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3">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3">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3">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3">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3">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3">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3">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3">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3">
        <f t="shared" ca="1" si="19"/>
        <v>0</v>
      </c>
      <c r="S470" s="250"/>
      <c r="T470" s="243">
        <f ca="1">+T471</f>
        <v>0</v>
      </c>
      <c r="U470" s="242">
        <f t="shared" si="20"/>
        <v>1</v>
      </c>
      <c r="V470" s="343" t="str">
        <f>+VLOOKUP(A470,bd_lista!$A$3:$E$590,5,FALSE)</f>
        <v>Gobiernos Autonomos Municipales</v>
      </c>
      <c r="W470" s="394" t="str">
        <f>+V470</f>
        <v>Gobiernos Autonomos Municipales</v>
      </c>
      <c r="X470" s="242">
        <f>+VLOOKUP(A470,[3]Sheet1!$A$13:$D$744,4,FALSE)</f>
        <v>0</v>
      </c>
      <c r="Y470" s="242" t="e">
        <f>+VLOOKUP(X470,bd_lista!$A$3:$C$590,3,FALSE)</f>
        <v>#N/A</v>
      </c>
      <c r="Z470" s="301">
        <f>+X470</f>
        <v>0</v>
      </c>
      <c r="AA470" s="302" t="e">
        <f>+Y470</f>
        <v>#N/A</v>
      </c>
    </row>
    <row r="471" spans="1:27" customFormat="1" ht="15" hidden="1" customHeight="1">
      <c r="A471" s="32">
        <v>1210</v>
      </c>
      <c r="B471" s="391"/>
      <c r="C471" s="247" t="str">
        <f>+VLOOKUP(A471,bd_lista!$A$3:$C$590,3,FALSE)</f>
        <v>Gobierno Autónomo Municipal de Caranavi</v>
      </c>
      <c r="D471" s="393"/>
      <c r="E471" s="244" t="s">
        <v>1309</v>
      </c>
      <c r="F471" s="243">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3">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3">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3">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3">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3">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3">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3">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3">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3">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3">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3">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3">
        <f t="shared" ca="1" si="19"/>
        <v>0</v>
      </c>
      <c r="S471" s="250">
        <f ca="1">+R470+R471</f>
        <v>0</v>
      </c>
      <c r="T471" s="243">
        <f ca="1">+S471</f>
        <v>0</v>
      </c>
      <c r="U471" s="242">
        <f t="shared" si="20"/>
        <v>2</v>
      </c>
      <c r="V471" s="343" t="str">
        <f>+VLOOKUP(A471,bd_lista!$A$3:$E$590,5,FALSE)</f>
        <v>Gobiernos Autonomos Municipales</v>
      </c>
      <c r="W471" s="395"/>
      <c r="X471" s="242">
        <f>+VLOOKUP(A471,[3]Sheet1!$A$13:$D$744,4,FALSE)</f>
        <v>0</v>
      </c>
      <c r="Y471" s="242" t="e">
        <f>+VLOOKUP(X471,bd_lista!$A$3:$C$590,3,FALSE)</f>
        <v>#N/A</v>
      </c>
      <c r="Z471" s="299"/>
      <c r="AA471" s="300"/>
    </row>
    <row r="472" spans="1:27" customFormat="1" ht="15" hidden="1" customHeight="1">
      <c r="A472" s="32">
        <v>1211</v>
      </c>
      <c r="B472" s="390">
        <f>+A472</f>
        <v>1211</v>
      </c>
      <c r="C472" s="247" t="str">
        <f>+VLOOKUP(A472,bd_lista!$A$3:$C$590,3,FALSE)</f>
        <v>Gobierno Autónomo Municipal de Sica Sica (Villa Aroma)</v>
      </c>
      <c r="D472" s="392" t="str">
        <f>+C472</f>
        <v>Gobierno Autónomo Municipal de Sica Sica (Villa Aroma)</v>
      </c>
      <c r="E472" s="242" t="s">
        <v>1308</v>
      </c>
      <c r="F472" s="243">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3">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3">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3">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3">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3">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3">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3">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3">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3">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3">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3">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3">
        <f t="shared" ca="1" si="19"/>
        <v>0</v>
      </c>
      <c r="S472" s="250"/>
      <c r="T472" s="243">
        <f ca="1">+T473</f>
        <v>0</v>
      </c>
      <c r="U472" s="242">
        <f t="shared" si="20"/>
        <v>1</v>
      </c>
      <c r="V472" s="343" t="str">
        <f>+VLOOKUP(A472,bd_lista!$A$3:$E$590,5,FALSE)</f>
        <v>Gobiernos Autonomos Municipales</v>
      </c>
      <c r="W472" s="394" t="str">
        <f>+V472</f>
        <v>Gobiernos Autonomos Municipales</v>
      </c>
      <c r="X472" s="242">
        <f>+VLOOKUP(A472,[3]Sheet1!$A$13:$D$744,4,FALSE)</f>
        <v>0</v>
      </c>
      <c r="Y472" s="242" t="e">
        <f>+VLOOKUP(X472,bd_lista!$A$3:$C$590,3,FALSE)</f>
        <v>#N/A</v>
      </c>
      <c r="Z472" s="301">
        <f>+X472</f>
        <v>0</v>
      </c>
      <c r="AA472" s="302" t="e">
        <f>+Y472</f>
        <v>#N/A</v>
      </c>
    </row>
    <row r="473" spans="1:27" customFormat="1" ht="15" hidden="1" customHeight="1">
      <c r="A473" s="32">
        <v>1211</v>
      </c>
      <c r="B473" s="391"/>
      <c r="C473" s="247" t="str">
        <f>+VLOOKUP(A473,bd_lista!$A$3:$C$590,3,FALSE)</f>
        <v>Gobierno Autónomo Municipal de Sica Sica (Villa Aroma)</v>
      </c>
      <c r="D473" s="393"/>
      <c r="E473" s="244" t="s">
        <v>1309</v>
      </c>
      <c r="F473" s="243">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3">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3">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3">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3">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3">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3">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3">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3">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3">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3">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3">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3">
        <f t="shared" ca="1" si="19"/>
        <v>0</v>
      </c>
      <c r="S473" s="250">
        <f ca="1">+R472+R473</f>
        <v>0</v>
      </c>
      <c r="T473" s="243">
        <f ca="1">+S473</f>
        <v>0</v>
      </c>
      <c r="U473" s="242">
        <f t="shared" si="20"/>
        <v>2</v>
      </c>
      <c r="V473" s="343" t="str">
        <f>+VLOOKUP(A473,bd_lista!$A$3:$E$590,5,FALSE)</f>
        <v>Gobiernos Autonomos Municipales</v>
      </c>
      <c r="W473" s="395"/>
      <c r="X473" s="242">
        <f>+VLOOKUP(A473,[3]Sheet1!$A$13:$D$744,4,FALSE)</f>
        <v>0</v>
      </c>
      <c r="Y473" s="242" t="e">
        <f>+VLOOKUP(X473,bd_lista!$A$3:$C$590,3,FALSE)</f>
        <v>#N/A</v>
      </c>
      <c r="Z473" s="299"/>
      <c r="AA473" s="300"/>
    </row>
    <row r="474" spans="1:27" customFormat="1" ht="27" hidden="1" customHeight="1">
      <c r="A474" s="32">
        <v>1212</v>
      </c>
      <c r="B474" s="390">
        <f>+A474</f>
        <v>1212</v>
      </c>
      <c r="C474" s="247" t="str">
        <f>+VLOOKUP(A474,bd_lista!$A$3:$C$590,3,FALSE)</f>
        <v>Gobierno Autónomo Municipal de Umala</v>
      </c>
      <c r="D474" s="392" t="str">
        <f>+C474</f>
        <v>Gobierno Autónomo Municipal de Umala</v>
      </c>
      <c r="E474" s="242" t="s">
        <v>1308</v>
      </c>
      <c r="F474" s="243">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3">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3">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3">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3">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3">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3">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3">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3">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3">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3">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3">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3">
        <f t="shared" ca="1" si="19"/>
        <v>0</v>
      </c>
      <c r="S474" s="250"/>
      <c r="T474" s="243">
        <f ca="1">+T475</f>
        <v>0</v>
      </c>
      <c r="U474" s="242">
        <f t="shared" si="20"/>
        <v>1</v>
      </c>
      <c r="V474" s="343" t="str">
        <f>+VLOOKUP(A474,bd_lista!$A$3:$E$590,5,FALSE)</f>
        <v>Gobiernos Autonomos Municipales</v>
      </c>
      <c r="W474" s="394" t="str">
        <f>+V474</f>
        <v>Gobiernos Autonomos Municipales</v>
      </c>
      <c r="X474" s="242">
        <f>+VLOOKUP(A474,[3]Sheet1!$A$13:$D$744,4,FALSE)</f>
        <v>0</v>
      </c>
      <c r="Y474" s="242" t="e">
        <f>+VLOOKUP(X474,bd_lista!$A$3:$C$590,3,FALSE)</f>
        <v>#N/A</v>
      </c>
      <c r="Z474" s="301">
        <f>+X474</f>
        <v>0</v>
      </c>
      <c r="AA474" s="302" t="e">
        <f>+Y474</f>
        <v>#N/A</v>
      </c>
    </row>
    <row r="475" spans="1:27" customFormat="1" ht="27" hidden="1" customHeight="1">
      <c r="A475" s="32">
        <v>1212</v>
      </c>
      <c r="B475" s="391"/>
      <c r="C475" s="247" t="str">
        <f>+VLOOKUP(A475,bd_lista!$A$3:$C$590,3,FALSE)</f>
        <v>Gobierno Autónomo Municipal de Umala</v>
      </c>
      <c r="D475" s="393"/>
      <c r="E475" s="244" t="s">
        <v>1309</v>
      </c>
      <c r="F475" s="243">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3">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3">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3">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3">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3">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3">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3">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3">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3">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3">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3">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3">
        <f t="shared" ca="1" si="19"/>
        <v>0</v>
      </c>
      <c r="S475" s="250">
        <f ca="1">+R474+R475</f>
        <v>0</v>
      </c>
      <c r="T475" s="243">
        <f ca="1">+S475</f>
        <v>0</v>
      </c>
      <c r="U475" s="242">
        <f t="shared" si="20"/>
        <v>2</v>
      </c>
      <c r="V475" s="343" t="str">
        <f>+VLOOKUP(A475,bd_lista!$A$3:$E$590,5,FALSE)</f>
        <v>Gobiernos Autonomos Municipales</v>
      </c>
      <c r="W475" s="395"/>
      <c r="X475" s="242">
        <f>+VLOOKUP(A475,[3]Sheet1!$A$13:$D$744,4,FALSE)</f>
        <v>0</v>
      </c>
      <c r="Y475" s="242" t="e">
        <f>+VLOOKUP(X475,bd_lista!$A$3:$C$590,3,FALSE)</f>
        <v>#N/A</v>
      </c>
      <c r="Z475" s="299"/>
      <c r="AA475" s="300"/>
    </row>
    <row r="476" spans="1:27" customFormat="1" ht="15" hidden="1" customHeight="1">
      <c r="A476" s="32">
        <v>1213</v>
      </c>
      <c r="B476" s="390">
        <f>+A476</f>
        <v>1213</v>
      </c>
      <c r="C476" s="247" t="str">
        <f>+VLOOKUP(A476,bd_lista!$A$3:$C$590,3,FALSE)</f>
        <v>Gobierno Autónomo Municipal de Ayo Ayo</v>
      </c>
      <c r="D476" s="392" t="str">
        <f>+C476</f>
        <v>Gobierno Autónomo Municipal de Ayo Ayo</v>
      </c>
      <c r="E476" s="242" t="s">
        <v>1308</v>
      </c>
      <c r="F476" s="243">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3">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3">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3">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3">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3">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3">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3">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3">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3">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3">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3">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3">
        <f t="shared" ca="1" si="19"/>
        <v>0</v>
      </c>
      <c r="S476" s="250"/>
      <c r="T476" s="243">
        <f ca="1">+T477</f>
        <v>0</v>
      </c>
      <c r="U476" s="242">
        <f t="shared" si="20"/>
        <v>1</v>
      </c>
      <c r="V476" s="343" t="str">
        <f>+VLOOKUP(A476,bd_lista!$A$3:$E$590,5,FALSE)</f>
        <v>Gobiernos Autonomos Municipales</v>
      </c>
      <c r="W476" s="394" t="str">
        <f>+V476</f>
        <v>Gobiernos Autonomos Municipales</v>
      </c>
      <c r="X476" s="242">
        <f>+VLOOKUP(A476,[3]Sheet1!$A$13:$D$744,4,FALSE)</f>
        <v>0</v>
      </c>
      <c r="Y476" s="242" t="e">
        <f>+VLOOKUP(X476,bd_lista!$A$3:$C$590,3,FALSE)</f>
        <v>#N/A</v>
      </c>
      <c r="Z476" s="301">
        <f>+X476</f>
        <v>0</v>
      </c>
      <c r="AA476" s="302" t="e">
        <f>+Y476</f>
        <v>#N/A</v>
      </c>
    </row>
    <row r="477" spans="1:27" customFormat="1" ht="15" hidden="1" customHeight="1">
      <c r="A477" s="32">
        <v>1213</v>
      </c>
      <c r="B477" s="391"/>
      <c r="C477" s="247" t="str">
        <f>+VLOOKUP(A477,bd_lista!$A$3:$C$590,3,FALSE)</f>
        <v>Gobierno Autónomo Municipal de Ayo Ayo</v>
      </c>
      <c r="D477" s="393"/>
      <c r="E477" s="244" t="s">
        <v>1309</v>
      </c>
      <c r="F477" s="243">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3">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3">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3">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3">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3">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3">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3">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3">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3">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3">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3">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3">
        <f t="shared" ca="1" si="19"/>
        <v>0</v>
      </c>
      <c r="S477" s="250">
        <f ca="1">+R476+R477</f>
        <v>0</v>
      </c>
      <c r="T477" s="243">
        <f ca="1">+S477</f>
        <v>0</v>
      </c>
      <c r="U477" s="242">
        <f t="shared" si="20"/>
        <v>2</v>
      </c>
      <c r="V477" s="343" t="str">
        <f>+VLOOKUP(A477,bd_lista!$A$3:$E$590,5,FALSE)</f>
        <v>Gobiernos Autonomos Municipales</v>
      </c>
      <c r="W477" s="395"/>
      <c r="X477" s="242">
        <f>+VLOOKUP(A477,[3]Sheet1!$A$13:$D$744,4,FALSE)</f>
        <v>0</v>
      </c>
      <c r="Y477" s="242" t="e">
        <f>+VLOOKUP(X477,bd_lista!$A$3:$C$590,3,FALSE)</f>
        <v>#N/A</v>
      </c>
      <c r="Z477" s="299"/>
      <c r="AA477" s="300"/>
    </row>
    <row r="478" spans="1:27" customFormat="1" ht="15" hidden="1" customHeight="1">
      <c r="A478" s="32">
        <v>1214</v>
      </c>
      <c r="B478" s="390">
        <f>+A478</f>
        <v>1214</v>
      </c>
      <c r="C478" s="247" t="str">
        <f>+VLOOKUP(A478,bd_lista!$A$3:$C$590,3,FALSE)</f>
        <v>Gobierno Autónomo Municipal de Calamarca</v>
      </c>
      <c r="D478" s="392" t="str">
        <f>+C478</f>
        <v>Gobierno Autónomo Municipal de Calamarca</v>
      </c>
      <c r="E478" s="242" t="s">
        <v>1308</v>
      </c>
      <c r="F478" s="243">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3">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3">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3">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3">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3">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3">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3">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3">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3">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3">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3">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3">
        <f t="shared" ref="R478:R541" ca="1" si="21">+SUM(F478:Q478)</f>
        <v>0</v>
      </c>
      <c r="S478" s="250"/>
      <c r="T478" s="243">
        <f ca="1">+T479</f>
        <v>0</v>
      </c>
      <c r="U478" s="242">
        <f t="shared" ref="U478:U541" si="22">+IF(E478="Débitos",1,2)</f>
        <v>1</v>
      </c>
      <c r="V478" s="343" t="str">
        <f>+VLOOKUP(A478,bd_lista!$A$3:$E$590,5,FALSE)</f>
        <v>Gobiernos Autonomos Municipales</v>
      </c>
      <c r="W478" s="394" t="str">
        <f>+V478</f>
        <v>Gobiernos Autonomos Municipales</v>
      </c>
      <c r="X478" s="242">
        <f>+VLOOKUP(A478,[3]Sheet1!$A$13:$D$744,4,FALSE)</f>
        <v>0</v>
      </c>
      <c r="Y478" s="242" t="e">
        <f>+VLOOKUP(X478,bd_lista!$A$3:$C$590,3,FALSE)</f>
        <v>#N/A</v>
      </c>
      <c r="Z478" s="301">
        <f>+X478</f>
        <v>0</v>
      </c>
      <c r="AA478" s="302" t="e">
        <f>+Y478</f>
        <v>#N/A</v>
      </c>
    </row>
    <row r="479" spans="1:27" customFormat="1" ht="15" hidden="1" customHeight="1">
      <c r="A479" s="32">
        <v>1214</v>
      </c>
      <c r="B479" s="391"/>
      <c r="C479" s="247" t="str">
        <f>+VLOOKUP(A479,bd_lista!$A$3:$C$590,3,FALSE)</f>
        <v>Gobierno Autónomo Municipal de Calamarca</v>
      </c>
      <c r="D479" s="393"/>
      <c r="E479" s="244" t="s">
        <v>1309</v>
      </c>
      <c r="F479" s="243">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3">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3">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3">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3">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3">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3">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3">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3">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3">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3">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3">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3">
        <f t="shared" ca="1" si="21"/>
        <v>0</v>
      </c>
      <c r="S479" s="250">
        <f ca="1">+R478+R479</f>
        <v>0</v>
      </c>
      <c r="T479" s="243">
        <f ca="1">+S479</f>
        <v>0</v>
      </c>
      <c r="U479" s="242">
        <f t="shared" si="22"/>
        <v>2</v>
      </c>
      <c r="V479" s="343" t="str">
        <f>+VLOOKUP(A479,bd_lista!$A$3:$E$590,5,FALSE)</f>
        <v>Gobiernos Autonomos Municipales</v>
      </c>
      <c r="W479" s="395"/>
      <c r="X479" s="242">
        <f>+VLOOKUP(A479,[3]Sheet1!$A$13:$D$744,4,FALSE)</f>
        <v>0</v>
      </c>
      <c r="Y479" s="242" t="e">
        <f>+VLOOKUP(X479,bd_lista!$A$3:$C$590,3,FALSE)</f>
        <v>#N/A</v>
      </c>
      <c r="Z479" s="299"/>
      <c r="AA479" s="300"/>
    </row>
    <row r="480" spans="1:27" customFormat="1" ht="15" hidden="1" customHeight="1">
      <c r="A480" s="32">
        <v>1215</v>
      </c>
      <c r="B480" s="390">
        <f>+A480</f>
        <v>1215</v>
      </c>
      <c r="C480" s="247" t="str">
        <f>+VLOOKUP(A480,bd_lista!$A$3:$C$590,3,FALSE)</f>
        <v>Gobierno Autónomo Municipal de Patacamaya</v>
      </c>
      <c r="D480" s="392" t="str">
        <f>+C480</f>
        <v>Gobierno Autónomo Municipal de Patacamaya</v>
      </c>
      <c r="E480" s="242" t="s">
        <v>1308</v>
      </c>
      <c r="F480" s="243">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3">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3">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3">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3">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3">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3">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3">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3">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3">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3">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3">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3">
        <f t="shared" ca="1" si="21"/>
        <v>0</v>
      </c>
      <c r="S480" s="250"/>
      <c r="T480" s="243">
        <f ca="1">+T481</f>
        <v>0</v>
      </c>
      <c r="U480" s="242">
        <f t="shared" si="22"/>
        <v>1</v>
      </c>
      <c r="V480" s="343" t="str">
        <f>+VLOOKUP(A480,bd_lista!$A$3:$E$590,5,FALSE)</f>
        <v>Gobiernos Autonomos Municipales</v>
      </c>
      <c r="W480" s="394" t="str">
        <f>+V480</f>
        <v>Gobiernos Autonomos Municipales</v>
      </c>
      <c r="X480" s="242">
        <f>+VLOOKUP(A480,[3]Sheet1!$A$13:$D$744,4,FALSE)</f>
        <v>0</v>
      </c>
      <c r="Y480" s="242" t="e">
        <f>+VLOOKUP(X480,bd_lista!$A$3:$C$590,3,FALSE)</f>
        <v>#N/A</v>
      </c>
      <c r="Z480" s="301">
        <f>+X480</f>
        <v>0</v>
      </c>
      <c r="AA480" s="302" t="e">
        <f>+Y480</f>
        <v>#N/A</v>
      </c>
    </row>
    <row r="481" spans="1:27" customFormat="1" ht="15" hidden="1" customHeight="1">
      <c r="A481" s="32">
        <v>1215</v>
      </c>
      <c r="B481" s="391"/>
      <c r="C481" s="247" t="str">
        <f>+VLOOKUP(A481,bd_lista!$A$3:$C$590,3,FALSE)</f>
        <v>Gobierno Autónomo Municipal de Patacamaya</v>
      </c>
      <c r="D481" s="393"/>
      <c r="E481" s="244" t="s">
        <v>1309</v>
      </c>
      <c r="F481" s="243">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3">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3">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3">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3">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3">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3">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3">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3">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3">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3">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3">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3">
        <f t="shared" ca="1" si="21"/>
        <v>0</v>
      </c>
      <c r="S481" s="250">
        <f ca="1">+R480+R481</f>
        <v>0</v>
      </c>
      <c r="T481" s="243">
        <f ca="1">+S481</f>
        <v>0</v>
      </c>
      <c r="U481" s="242">
        <f t="shared" si="22"/>
        <v>2</v>
      </c>
      <c r="V481" s="343" t="str">
        <f>+VLOOKUP(A481,bd_lista!$A$3:$E$590,5,FALSE)</f>
        <v>Gobiernos Autonomos Municipales</v>
      </c>
      <c r="W481" s="395"/>
      <c r="X481" s="242">
        <f>+VLOOKUP(A481,[3]Sheet1!$A$13:$D$744,4,FALSE)</f>
        <v>0</v>
      </c>
      <c r="Y481" s="242" t="e">
        <f>+VLOOKUP(X481,bd_lista!$A$3:$C$590,3,FALSE)</f>
        <v>#N/A</v>
      </c>
      <c r="Z481" s="299"/>
      <c r="AA481" s="300"/>
    </row>
    <row r="482" spans="1:27" customFormat="1" ht="15" hidden="1" customHeight="1">
      <c r="A482" s="32">
        <v>1216</v>
      </c>
      <c r="B482" s="390">
        <f>+A482</f>
        <v>1216</v>
      </c>
      <c r="C482" s="247" t="str">
        <f>+VLOOKUP(A482,bd_lista!$A$3:$C$590,3,FALSE)</f>
        <v>Gobierno Autónomo Municipal de Colquencha</v>
      </c>
      <c r="D482" s="392" t="str">
        <f>+C482</f>
        <v>Gobierno Autónomo Municipal de Colquencha</v>
      </c>
      <c r="E482" s="242" t="s">
        <v>1308</v>
      </c>
      <c r="F482" s="243">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3">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3">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3">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3">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3">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3">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3">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3">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3">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3">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3">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3">
        <f t="shared" ca="1" si="21"/>
        <v>0</v>
      </c>
      <c r="S482" s="250"/>
      <c r="T482" s="243">
        <f ca="1">+T483</f>
        <v>0</v>
      </c>
      <c r="U482" s="242">
        <f t="shared" si="22"/>
        <v>1</v>
      </c>
      <c r="V482" s="343" t="str">
        <f>+VLOOKUP(A482,bd_lista!$A$3:$E$590,5,FALSE)</f>
        <v>Gobiernos Autonomos Municipales</v>
      </c>
      <c r="W482" s="394" t="str">
        <f>+V482</f>
        <v>Gobiernos Autonomos Municipales</v>
      </c>
      <c r="X482" s="242">
        <f>+VLOOKUP(A482,[3]Sheet1!$A$13:$D$744,4,FALSE)</f>
        <v>0</v>
      </c>
      <c r="Y482" s="242" t="e">
        <f>+VLOOKUP(X482,bd_lista!$A$3:$C$590,3,FALSE)</f>
        <v>#N/A</v>
      </c>
      <c r="Z482" s="301">
        <f>+X482</f>
        <v>0</v>
      </c>
      <c r="AA482" s="302" t="e">
        <f>+Y482</f>
        <v>#N/A</v>
      </c>
    </row>
    <row r="483" spans="1:27" customFormat="1" ht="15" hidden="1" customHeight="1">
      <c r="A483" s="32">
        <v>1216</v>
      </c>
      <c r="B483" s="391"/>
      <c r="C483" s="247" t="str">
        <f>+VLOOKUP(A483,bd_lista!$A$3:$C$590,3,FALSE)</f>
        <v>Gobierno Autónomo Municipal de Colquencha</v>
      </c>
      <c r="D483" s="393"/>
      <c r="E483" s="244" t="s">
        <v>1309</v>
      </c>
      <c r="F483" s="243">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3">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3">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3">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3">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3">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3">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3">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3">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3">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3">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3">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3">
        <f t="shared" ca="1" si="21"/>
        <v>0</v>
      </c>
      <c r="S483" s="250">
        <f ca="1">+R482+R483</f>
        <v>0</v>
      </c>
      <c r="T483" s="243">
        <f ca="1">+S483</f>
        <v>0</v>
      </c>
      <c r="U483" s="242">
        <f t="shared" si="22"/>
        <v>2</v>
      </c>
      <c r="V483" s="343" t="str">
        <f>+VLOOKUP(A483,bd_lista!$A$3:$E$590,5,FALSE)</f>
        <v>Gobiernos Autonomos Municipales</v>
      </c>
      <c r="W483" s="395"/>
      <c r="X483" s="242">
        <f>+VLOOKUP(A483,[3]Sheet1!$A$13:$D$744,4,FALSE)</f>
        <v>0</v>
      </c>
      <c r="Y483" s="242" t="e">
        <f>+VLOOKUP(X483,bd_lista!$A$3:$C$590,3,FALSE)</f>
        <v>#N/A</v>
      </c>
      <c r="Z483" s="299"/>
      <c r="AA483" s="300"/>
    </row>
    <row r="484" spans="1:27" customFormat="1" ht="15" hidden="1" customHeight="1">
      <c r="A484" s="32">
        <v>1217</v>
      </c>
      <c r="B484" s="390">
        <f>+A484</f>
        <v>1217</v>
      </c>
      <c r="C484" s="247" t="str">
        <f>+VLOOKUP(A484,bd_lista!$A$3:$C$590,3,FALSE)</f>
        <v>Gobierno Autónomo Municipal de Collana</v>
      </c>
      <c r="D484" s="392" t="str">
        <f>+C484</f>
        <v>Gobierno Autónomo Municipal de Collana</v>
      </c>
      <c r="E484" s="242" t="s">
        <v>1308</v>
      </c>
      <c r="F484" s="243">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3">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3">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3">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3">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3">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3">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3">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3">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3">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3">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3">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3">
        <f t="shared" ca="1" si="21"/>
        <v>0</v>
      </c>
      <c r="S484" s="250"/>
      <c r="T484" s="243">
        <f ca="1">+T485</f>
        <v>0</v>
      </c>
      <c r="U484" s="242">
        <f t="shared" si="22"/>
        <v>1</v>
      </c>
      <c r="V484" s="343" t="str">
        <f>+VLOOKUP(A484,bd_lista!$A$3:$E$590,5,FALSE)</f>
        <v>Gobiernos Autonomos Municipales</v>
      </c>
      <c r="W484" s="394" t="str">
        <f>+V484</f>
        <v>Gobiernos Autonomos Municipales</v>
      </c>
      <c r="X484" s="242">
        <f>+VLOOKUP(A484,[3]Sheet1!$A$13:$D$744,4,FALSE)</f>
        <v>0</v>
      </c>
      <c r="Y484" s="242" t="e">
        <f>+VLOOKUP(X484,bd_lista!$A$3:$C$590,3,FALSE)</f>
        <v>#N/A</v>
      </c>
      <c r="Z484" s="301">
        <f>+X484</f>
        <v>0</v>
      </c>
      <c r="AA484" s="302" t="e">
        <f>+Y484</f>
        <v>#N/A</v>
      </c>
    </row>
    <row r="485" spans="1:27" customFormat="1" ht="15" hidden="1" customHeight="1">
      <c r="A485" s="32">
        <v>1217</v>
      </c>
      <c r="B485" s="391"/>
      <c r="C485" s="247" t="str">
        <f>+VLOOKUP(A485,bd_lista!$A$3:$C$590,3,FALSE)</f>
        <v>Gobierno Autónomo Municipal de Collana</v>
      </c>
      <c r="D485" s="393"/>
      <c r="E485" s="244" t="s">
        <v>1309</v>
      </c>
      <c r="F485" s="243">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3">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3">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3">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3">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3">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3">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3">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3">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3">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3">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3">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3">
        <f t="shared" ca="1" si="21"/>
        <v>0</v>
      </c>
      <c r="S485" s="250">
        <f ca="1">+R484+R485</f>
        <v>0</v>
      </c>
      <c r="T485" s="243">
        <f ca="1">+S485</f>
        <v>0</v>
      </c>
      <c r="U485" s="242">
        <f t="shared" si="22"/>
        <v>2</v>
      </c>
      <c r="V485" s="343" t="str">
        <f>+VLOOKUP(A485,bd_lista!$A$3:$E$590,5,FALSE)</f>
        <v>Gobiernos Autonomos Municipales</v>
      </c>
      <c r="W485" s="395"/>
      <c r="X485" s="242">
        <f>+VLOOKUP(A485,[3]Sheet1!$A$13:$D$744,4,FALSE)</f>
        <v>0</v>
      </c>
      <c r="Y485" s="242" t="e">
        <f>+VLOOKUP(X485,bd_lista!$A$3:$C$590,3,FALSE)</f>
        <v>#N/A</v>
      </c>
      <c r="Z485" s="299"/>
      <c r="AA485" s="300"/>
    </row>
    <row r="486" spans="1:27" customFormat="1" ht="15" hidden="1" customHeight="1">
      <c r="A486" s="32">
        <v>1218</v>
      </c>
      <c r="B486" s="390">
        <f>+A486</f>
        <v>1218</v>
      </c>
      <c r="C486" s="247" t="str">
        <f>+VLOOKUP(A486,bd_lista!$A$3:$C$590,3,FALSE)</f>
        <v>Gobierno Autónomo Municipal de Inquisivi</v>
      </c>
      <c r="D486" s="392" t="str">
        <f>+C486</f>
        <v>Gobierno Autónomo Municipal de Inquisivi</v>
      </c>
      <c r="E486" s="242" t="s">
        <v>1308</v>
      </c>
      <c r="F486" s="243">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3">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3">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3">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3">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3">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3">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3">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3">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3">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3">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3">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3">
        <f t="shared" ca="1" si="21"/>
        <v>0</v>
      </c>
      <c r="S486" s="250"/>
      <c r="T486" s="243">
        <f ca="1">+T487</f>
        <v>0</v>
      </c>
      <c r="U486" s="242">
        <f t="shared" si="22"/>
        <v>1</v>
      </c>
      <c r="V486" s="343" t="str">
        <f>+VLOOKUP(A486,bd_lista!$A$3:$E$590,5,FALSE)</f>
        <v>Gobiernos Autonomos Municipales</v>
      </c>
      <c r="W486" s="394" t="str">
        <f>+V486</f>
        <v>Gobiernos Autonomos Municipales</v>
      </c>
      <c r="X486" s="242">
        <f>+VLOOKUP(A486,[3]Sheet1!$A$13:$D$744,4,FALSE)</f>
        <v>0</v>
      </c>
      <c r="Y486" s="242" t="e">
        <f>+VLOOKUP(X486,bd_lista!$A$3:$C$590,3,FALSE)</f>
        <v>#N/A</v>
      </c>
      <c r="Z486" s="301">
        <f>+X486</f>
        <v>0</v>
      </c>
      <c r="AA486" s="302" t="e">
        <f>+Y486</f>
        <v>#N/A</v>
      </c>
    </row>
    <row r="487" spans="1:27" customFormat="1" ht="15" hidden="1" customHeight="1">
      <c r="A487" s="32">
        <v>1218</v>
      </c>
      <c r="B487" s="391"/>
      <c r="C487" s="247" t="str">
        <f>+VLOOKUP(A487,bd_lista!$A$3:$C$590,3,FALSE)</f>
        <v>Gobierno Autónomo Municipal de Inquisivi</v>
      </c>
      <c r="D487" s="393"/>
      <c r="E487" s="244" t="s">
        <v>1309</v>
      </c>
      <c r="F487" s="243">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3">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3">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3">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3">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3">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3">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3">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3">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3">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3">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3">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3">
        <f t="shared" ca="1" si="21"/>
        <v>0</v>
      </c>
      <c r="S487" s="250">
        <f ca="1">+R486+R487</f>
        <v>0</v>
      </c>
      <c r="T487" s="243">
        <f ca="1">+S487</f>
        <v>0</v>
      </c>
      <c r="U487" s="242">
        <f t="shared" si="22"/>
        <v>2</v>
      </c>
      <c r="V487" s="343" t="str">
        <f>+VLOOKUP(A487,bd_lista!$A$3:$E$590,5,FALSE)</f>
        <v>Gobiernos Autonomos Municipales</v>
      </c>
      <c r="W487" s="395"/>
      <c r="X487" s="242">
        <f>+VLOOKUP(A487,[3]Sheet1!$A$13:$D$744,4,FALSE)</f>
        <v>0</v>
      </c>
      <c r="Y487" s="242" t="e">
        <f>+VLOOKUP(X487,bd_lista!$A$3:$C$590,3,FALSE)</f>
        <v>#N/A</v>
      </c>
      <c r="Z487" s="299"/>
      <c r="AA487" s="300"/>
    </row>
    <row r="488" spans="1:27" customFormat="1" ht="27" hidden="1" customHeight="1">
      <c r="A488" s="32">
        <v>1219</v>
      </c>
      <c r="B488" s="390">
        <f>+A488</f>
        <v>1219</v>
      </c>
      <c r="C488" s="247" t="str">
        <f>+VLOOKUP(A488,bd_lista!$A$3:$C$590,3,FALSE)</f>
        <v>Gobierno Autónomo Municipal de Quime</v>
      </c>
      <c r="D488" s="392" t="str">
        <f>+C488</f>
        <v>Gobierno Autónomo Municipal de Quime</v>
      </c>
      <c r="E488" s="242" t="s">
        <v>1308</v>
      </c>
      <c r="F488" s="243">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3">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3">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3">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3">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3">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3">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3">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3">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3">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3">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3">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3">
        <f t="shared" ca="1" si="21"/>
        <v>0</v>
      </c>
      <c r="S488" s="250"/>
      <c r="T488" s="243">
        <f ca="1">+T489</f>
        <v>0</v>
      </c>
      <c r="U488" s="242">
        <f t="shared" si="22"/>
        <v>1</v>
      </c>
      <c r="V488" s="343" t="str">
        <f>+VLOOKUP(A488,bd_lista!$A$3:$E$590,5,FALSE)</f>
        <v>Gobiernos Autonomos Municipales</v>
      </c>
      <c r="W488" s="394" t="str">
        <f>+V488</f>
        <v>Gobiernos Autonomos Municipales</v>
      </c>
      <c r="X488" s="242">
        <f>+VLOOKUP(A488,[3]Sheet1!$A$13:$D$744,4,FALSE)</f>
        <v>0</v>
      </c>
      <c r="Y488" s="242" t="e">
        <f>+VLOOKUP(X488,bd_lista!$A$3:$C$590,3,FALSE)</f>
        <v>#N/A</v>
      </c>
      <c r="Z488" s="301">
        <f>+X488</f>
        <v>0</v>
      </c>
      <c r="AA488" s="302" t="e">
        <f>+Y488</f>
        <v>#N/A</v>
      </c>
    </row>
    <row r="489" spans="1:27" customFormat="1" ht="27" hidden="1" customHeight="1">
      <c r="A489" s="32">
        <v>1219</v>
      </c>
      <c r="B489" s="391"/>
      <c r="C489" s="247" t="str">
        <f>+VLOOKUP(A489,bd_lista!$A$3:$C$590,3,FALSE)</f>
        <v>Gobierno Autónomo Municipal de Quime</v>
      </c>
      <c r="D489" s="393"/>
      <c r="E489" s="244" t="s">
        <v>1309</v>
      </c>
      <c r="F489" s="243">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3">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3">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3">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3">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3">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3">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3">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3">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3">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3">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3">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3">
        <f t="shared" ca="1" si="21"/>
        <v>0</v>
      </c>
      <c r="S489" s="250">
        <f ca="1">+R488+R489</f>
        <v>0</v>
      </c>
      <c r="T489" s="243">
        <f ca="1">+S489</f>
        <v>0</v>
      </c>
      <c r="U489" s="242">
        <f t="shared" si="22"/>
        <v>2</v>
      </c>
      <c r="V489" s="343" t="str">
        <f>+VLOOKUP(A489,bd_lista!$A$3:$E$590,5,FALSE)</f>
        <v>Gobiernos Autonomos Municipales</v>
      </c>
      <c r="W489" s="395"/>
      <c r="X489" s="242">
        <f>+VLOOKUP(A489,[3]Sheet1!$A$13:$D$744,4,FALSE)</f>
        <v>0</v>
      </c>
      <c r="Y489" s="242" t="e">
        <f>+VLOOKUP(X489,bd_lista!$A$3:$C$590,3,FALSE)</f>
        <v>#N/A</v>
      </c>
      <c r="Z489" s="299"/>
      <c r="AA489" s="300"/>
    </row>
    <row r="490" spans="1:27" customFormat="1" ht="15" hidden="1" customHeight="1">
      <c r="A490" s="32">
        <v>1220</v>
      </c>
      <c r="B490" s="390">
        <f>+A490</f>
        <v>1220</v>
      </c>
      <c r="C490" s="247" t="str">
        <f>+VLOOKUP(A490,bd_lista!$A$3:$C$590,3,FALSE)</f>
        <v>Gobierno Autónomo Municipal de Cajuata</v>
      </c>
      <c r="D490" s="392" t="str">
        <f>+C490</f>
        <v>Gobierno Autónomo Municipal de Cajuata</v>
      </c>
      <c r="E490" s="242" t="s">
        <v>1308</v>
      </c>
      <c r="F490" s="243">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3">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3">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3">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3">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3">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3">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3">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3">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3">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3">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3">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3">
        <f t="shared" ca="1" si="21"/>
        <v>0</v>
      </c>
      <c r="S490" s="250"/>
      <c r="T490" s="243">
        <f ca="1">+T491</f>
        <v>0</v>
      </c>
      <c r="U490" s="242">
        <f t="shared" si="22"/>
        <v>1</v>
      </c>
      <c r="V490" s="343" t="str">
        <f>+VLOOKUP(A490,bd_lista!$A$3:$E$590,5,FALSE)</f>
        <v>Gobiernos Autonomos Municipales</v>
      </c>
      <c r="W490" s="394" t="str">
        <f>+V490</f>
        <v>Gobiernos Autonomos Municipales</v>
      </c>
      <c r="X490" s="242">
        <f>+VLOOKUP(A490,[3]Sheet1!$A$13:$D$744,4,FALSE)</f>
        <v>0</v>
      </c>
      <c r="Y490" s="242" t="e">
        <f>+VLOOKUP(X490,bd_lista!$A$3:$C$590,3,FALSE)</f>
        <v>#N/A</v>
      </c>
      <c r="Z490" s="301">
        <f>+X490</f>
        <v>0</v>
      </c>
      <c r="AA490" s="302" t="e">
        <f>+Y490</f>
        <v>#N/A</v>
      </c>
    </row>
    <row r="491" spans="1:27" customFormat="1" ht="15" hidden="1" customHeight="1">
      <c r="A491" s="32">
        <v>1220</v>
      </c>
      <c r="B491" s="391"/>
      <c r="C491" s="247" t="str">
        <f>+VLOOKUP(A491,bd_lista!$A$3:$C$590,3,FALSE)</f>
        <v>Gobierno Autónomo Municipal de Cajuata</v>
      </c>
      <c r="D491" s="393"/>
      <c r="E491" s="244" t="s">
        <v>1309</v>
      </c>
      <c r="F491" s="243">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3">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3">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3">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3">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3">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3">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3">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3">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3">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3">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3">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3">
        <f t="shared" ca="1" si="21"/>
        <v>0</v>
      </c>
      <c r="S491" s="250">
        <f ca="1">+R490+R491</f>
        <v>0</v>
      </c>
      <c r="T491" s="243">
        <f ca="1">+S491</f>
        <v>0</v>
      </c>
      <c r="U491" s="242">
        <f t="shared" si="22"/>
        <v>2</v>
      </c>
      <c r="V491" s="343" t="str">
        <f>+VLOOKUP(A491,bd_lista!$A$3:$E$590,5,FALSE)</f>
        <v>Gobiernos Autonomos Municipales</v>
      </c>
      <c r="W491" s="395"/>
      <c r="X491" s="242">
        <f>+VLOOKUP(A491,[3]Sheet1!$A$13:$D$744,4,FALSE)</f>
        <v>0</v>
      </c>
      <c r="Y491" s="242" t="e">
        <f>+VLOOKUP(X491,bd_lista!$A$3:$C$590,3,FALSE)</f>
        <v>#N/A</v>
      </c>
      <c r="Z491" s="299"/>
      <c r="AA491" s="300"/>
    </row>
    <row r="492" spans="1:27" customFormat="1" ht="15" hidden="1" customHeight="1">
      <c r="A492" s="32">
        <v>1221</v>
      </c>
      <c r="B492" s="390">
        <f>+A492</f>
        <v>1221</v>
      </c>
      <c r="C492" s="247" t="str">
        <f>+VLOOKUP(A492,bd_lista!$A$3:$C$590,3,FALSE)</f>
        <v>Gobierno Autónomo Municipal de Colquiri</v>
      </c>
      <c r="D492" s="392" t="str">
        <f>+C492</f>
        <v>Gobierno Autónomo Municipal de Colquiri</v>
      </c>
      <c r="E492" s="242" t="s">
        <v>1308</v>
      </c>
      <c r="F492" s="243">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3">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3">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3">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3">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3">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3">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3">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3">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3">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3">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3">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3">
        <f t="shared" ca="1" si="21"/>
        <v>0</v>
      </c>
      <c r="S492" s="250"/>
      <c r="T492" s="243">
        <f ca="1">+T493</f>
        <v>0</v>
      </c>
      <c r="U492" s="242">
        <f t="shared" si="22"/>
        <v>1</v>
      </c>
      <c r="V492" s="343" t="str">
        <f>+VLOOKUP(A492,bd_lista!$A$3:$E$590,5,FALSE)</f>
        <v>Gobiernos Autonomos Municipales</v>
      </c>
      <c r="W492" s="394" t="str">
        <f>+V492</f>
        <v>Gobiernos Autonomos Municipales</v>
      </c>
      <c r="X492" s="242">
        <f>+VLOOKUP(A492,[3]Sheet1!$A$13:$D$744,4,FALSE)</f>
        <v>0</v>
      </c>
      <c r="Y492" s="242" t="e">
        <f>+VLOOKUP(X492,bd_lista!$A$3:$C$590,3,FALSE)</f>
        <v>#N/A</v>
      </c>
      <c r="Z492" s="301">
        <f>+X492</f>
        <v>0</v>
      </c>
      <c r="AA492" s="302" t="e">
        <f>+Y492</f>
        <v>#N/A</v>
      </c>
    </row>
    <row r="493" spans="1:27" customFormat="1" ht="15" hidden="1" customHeight="1">
      <c r="A493" s="32">
        <v>1221</v>
      </c>
      <c r="B493" s="391"/>
      <c r="C493" s="247" t="str">
        <f>+VLOOKUP(A493,bd_lista!$A$3:$C$590,3,FALSE)</f>
        <v>Gobierno Autónomo Municipal de Colquiri</v>
      </c>
      <c r="D493" s="393"/>
      <c r="E493" s="244" t="s">
        <v>1309</v>
      </c>
      <c r="F493" s="243">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3">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3">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3">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3">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3">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3">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3">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3">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3">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3">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3">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3">
        <f t="shared" ca="1" si="21"/>
        <v>0</v>
      </c>
      <c r="S493" s="250">
        <f ca="1">+R492+R493</f>
        <v>0</v>
      </c>
      <c r="T493" s="243">
        <f ca="1">+S493</f>
        <v>0</v>
      </c>
      <c r="U493" s="242">
        <f t="shared" si="22"/>
        <v>2</v>
      </c>
      <c r="V493" s="343" t="str">
        <f>+VLOOKUP(A493,bd_lista!$A$3:$E$590,5,FALSE)</f>
        <v>Gobiernos Autonomos Municipales</v>
      </c>
      <c r="W493" s="395"/>
      <c r="X493" s="242">
        <f>+VLOOKUP(A493,[3]Sheet1!$A$13:$D$744,4,FALSE)</f>
        <v>0</v>
      </c>
      <c r="Y493" s="242" t="e">
        <f>+VLOOKUP(X493,bd_lista!$A$3:$C$590,3,FALSE)</f>
        <v>#N/A</v>
      </c>
      <c r="Z493" s="299"/>
      <c r="AA493" s="300"/>
    </row>
    <row r="494" spans="1:27" customFormat="1" ht="27" hidden="1" customHeight="1">
      <c r="A494" s="32">
        <v>1222</v>
      </c>
      <c r="B494" s="390">
        <f>+A494</f>
        <v>1222</v>
      </c>
      <c r="C494" s="247" t="str">
        <f>+VLOOKUP(A494,bd_lista!$A$3:$C$590,3,FALSE)</f>
        <v>Gobierno Autónomo Municipal de Ichoca</v>
      </c>
      <c r="D494" s="392" t="str">
        <f>+C494</f>
        <v>Gobierno Autónomo Municipal de Ichoca</v>
      </c>
      <c r="E494" s="242" t="s">
        <v>1308</v>
      </c>
      <c r="F494" s="243">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3">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3">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3">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3">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3">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3">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3">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3">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3">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3">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3">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3">
        <f t="shared" ca="1" si="21"/>
        <v>0</v>
      </c>
      <c r="S494" s="250"/>
      <c r="T494" s="243">
        <f ca="1">+T495</f>
        <v>0</v>
      </c>
      <c r="U494" s="242">
        <f t="shared" si="22"/>
        <v>1</v>
      </c>
      <c r="V494" s="343" t="str">
        <f>+VLOOKUP(A494,bd_lista!$A$3:$E$590,5,FALSE)</f>
        <v>Gobiernos Autonomos Municipales</v>
      </c>
      <c r="W494" s="394" t="str">
        <f>+V494</f>
        <v>Gobiernos Autonomos Municipales</v>
      </c>
      <c r="X494" s="242">
        <f>+VLOOKUP(A494,[3]Sheet1!$A$13:$D$744,4,FALSE)</f>
        <v>0</v>
      </c>
      <c r="Y494" s="242" t="e">
        <f>+VLOOKUP(X494,bd_lista!$A$3:$C$590,3,FALSE)</f>
        <v>#N/A</v>
      </c>
      <c r="Z494" s="301">
        <f>+X494</f>
        <v>0</v>
      </c>
      <c r="AA494" s="302" t="e">
        <f>+Y494</f>
        <v>#N/A</v>
      </c>
    </row>
    <row r="495" spans="1:27" customFormat="1" ht="27" hidden="1" customHeight="1">
      <c r="A495" s="32">
        <v>1222</v>
      </c>
      <c r="B495" s="391"/>
      <c r="C495" s="247" t="str">
        <f>+VLOOKUP(A495,bd_lista!$A$3:$C$590,3,FALSE)</f>
        <v>Gobierno Autónomo Municipal de Ichoca</v>
      </c>
      <c r="D495" s="393"/>
      <c r="E495" s="244" t="s">
        <v>1309</v>
      </c>
      <c r="F495" s="243">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3">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3">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3">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3">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3">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3">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3">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3">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3">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3">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3">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3">
        <f t="shared" ca="1" si="21"/>
        <v>0</v>
      </c>
      <c r="S495" s="250">
        <f ca="1">+R494+R495</f>
        <v>0</v>
      </c>
      <c r="T495" s="243">
        <f ca="1">+S495</f>
        <v>0</v>
      </c>
      <c r="U495" s="242">
        <f t="shared" si="22"/>
        <v>2</v>
      </c>
      <c r="V495" s="343" t="str">
        <f>+VLOOKUP(A495,bd_lista!$A$3:$E$590,5,FALSE)</f>
        <v>Gobiernos Autonomos Municipales</v>
      </c>
      <c r="W495" s="395"/>
      <c r="X495" s="242">
        <f>+VLOOKUP(A495,[3]Sheet1!$A$13:$D$744,4,FALSE)</f>
        <v>0</v>
      </c>
      <c r="Y495" s="242" t="e">
        <f>+VLOOKUP(X495,bd_lista!$A$3:$C$590,3,FALSE)</f>
        <v>#N/A</v>
      </c>
      <c r="Z495" s="299"/>
      <c r="AA495" s="300"/>
    </row>
    <row r="496" spans="1:27" customFormat="1" ht="15" hidden="1" customHeight="1">
      <c r="A496" s="32">
        <v>1223</v>
      </c>
      <c r="B496" s="390">
        <f>+A496</f>
        <v>1223</v>
      </c>
      <c r="C496" s="247" t="str">
        <f>+VLOOKUP(A496,bd_lista!$A$3:$C$590,3,FALSE)</f>
        <v>Gobierno Autónomo Municipal de Villa Libertad Licoma</v>
      </c>
      <c r="D496" s="392" t="str">
        <f>+C496</f>
        <v>Gobierno Autónomo Municipal de Villa Libertad Licoma</v>
      </c>
      <c r="E496" s="242" t="s">
        <v>1308</v>
      </c>
      <c r="F496" s="243">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3">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3">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3">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3">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3">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3">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3">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3">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3">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3">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3">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3">
        <f t="shared" ca="1" si="21"/>
        <v>0</v>
      </c>
      <c r="S496" s="250"/>
      <c r="T496" s="243">
        <f ca="1">+T497</f>
        <v>0</v>
      </c>
      <c r="U496" s="242">
        <f t="shared" si="22"/>
        <v>1</v>
      </c>
      <c r="V496" s="343" t="str">
        <f>+VLOOKUP(A496,bd_lista!$A$3:$E$590,5,FALSE)</f>
        <v>Gobiernos Autonomos Municipales</v>
      </c>
      <c r="W496" s="394" t="str">
        <f>+V496</f>
        <v>Gobiernos Autonomos Municipales</v>
      </c>
      <c r="X496" s="242">
        <f>+VLOOKUP(A496,[3]Sheet1!$A$13:$D$744,4,FALSE)</f>
        <v>0</v>
      </c>
      <c r="Y496" s="242" t="e">
        <f>+VLOOKUP(X496,bd_lista!$A$3:$C$590,3,FALSE)</f>
        <v>#N/A</v>
      </c>
      <c r="Z496" s="301">
        <f>+X496</f>
        <v>0</v>
      </c>
      <c r="AA496" s="302" t="e">
        <f>+Y496</f>
        <v>#N/A</v>
      </c>
    </row>
    <row r="497" spans="1:27" customFormat="1" ht="15" hidden="1" customHeight="1">
      <c r="A497" s="32">
        <v>1223</v>
      </c>
      <c r="B497" s="391"/>
      <c r="C497" s="247" t="str">
        <f>+VLOOKUP(A497,bd_lista!$A$3:$C$590,3,FALSE)</f>
        <v>Gobierno Autónomo Municipal de Villa Libertad Licoma</v>
      </c>
      <c r="D497" s="393"/>
      <c r="E497" s="244" t="s">
        <v>1309</v>
      </c>
      <c r="F497" s="243">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3">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3">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3">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3">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3">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3">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3">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3">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3">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3">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3">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3">
        <f t="shared" ca="1" si="21"/>
        <v>0</v>
      </c>
      <c r="S497" s="250">
        <f ca="1">+R496+R497</f>
        <v>0</v>
      </c>
      <c r="T497" s="243">
        <f ca="1">+S497</f>
        <v>0</v>
      </c>
      <c r="U497" s="242">
        <f t="shared" si="22"/>
        <v>2</v>
      </c>
      <c r="V497" s="343" t="str">
        <f>+VLOOKUP(A497,bd_lista!$A$3:$E$590,5,FALSE)</f>
        <v>Gobiernos Autonomos Municipales</v>
      </c>
      <c r="W497" s="395"/>
      <c r="X497" s="242">
        <f>+VLOOKUP(A497,[3]Sheet1!$A$13:$D$744,4,FALSE)</f>
        <v>0</v>
      </c>
      <c r="Y497" s="242" t="e">
        <f>+VLOOKUP(X497,bd_lista!$A$3:$C$590,3,FALSE)</f>
        <v>#N/A</v>
      </c>
      <c r="Z497" s="299"/>
      <c r="AA497" s="300"/>
    </row>
    <row r="498" spans="1:27" customFormat="1" ht="15" hidden="1" customHeight="1">
      <c r="A498" s="32">
        <v>1224</v>
      </c>
      <c r="B498" s="390">
        <f>+A498</f>
        <v>1224</v>
      </c>
      <c r="C498" s="247" t="str">
        <f>+VLOOKUP(A498,bd_lista!$A$3:$C$590,3,FALSE)</f>
        <v>Gobierno Autónomo Municipal de Achacachi</v>
      </c>
      <c r="D498" s="392" t="str">
        <f>+C498</f>
        <v>Gobierno Autónomo Municipal de Achacachi</v>
      </c>
      <c r="E498" s="242" t="s">
        <v>1308</v>
      </c>
      <c r="F498" s="243">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3">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3">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3">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3">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3">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3">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3">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3">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3">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3">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3">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3">
        <f t="shared" ca="1" si="21"/>
        <v>0</v>
      </c>
      <c r="S498" s="250"/>
      <c r="T498" s="243">
        <f ca="1">+T499</f>
        <v>0</v>
      </c>
      <c r="U498" s="242">
        <f t="shared" si="22"/>
        <v>1</v>
      </c>
      <c r="V498" s="343" t="str">
        <f>+VLOOKUP(A498,bd_lista!$A$3:$E$590,5,FALSE)</f>
        <v>Gobiernos Autonomos Municipales</v>
      </c>
      <c r="W498" s="394" t="str">
        <f>+V498</f>
        <v>Gobiernos Autonomos Municipales</v>
      </c>
      <c r="X498" s="242">
        <f>+VLOOKUP(A498,[3]Sheet1!$A$13:$D$744,4,FALSE)</f>
        <v>0</v>
      </c>
      <c r="Y498" s="242" t="e">
        <f>+VLOOKUP(X498,bd_lista!$A$3:$C$590,3,FALSE)</f>
        <v>#N/A</v>
      </c>
      <c r="Z498" s="301">
        <f>+X498</f>
        <v>0</v>
      </c>
      <c r="AA498" s="302" t="e">
        <f>+Y498</f>
        <v>#N/A</v>
      </c>
    </row>
    <row r="499" spans="1:27" customFormat="1" ht="15" hidden="1" customHeight="1">
      <c r="A499" s="32">
        <v>1224</v>
      </c>
      <c r="B499" s="391"/>
      <c r="C499" s="247" t="str">
        <f>+VLOOKUP(A499,bd_lista!$A$3:$C$590,3,FALSE)</f>
        <v>Gobierno Autónomo Municipal de Achacachi</v>
      </c>
      <c r="D499" s="393"/>
      <c r="E499" s="244" t="s">
        <v>1309</v>
      </c>
      <c r="F499" s="243">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3">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3">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3">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3">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3">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3">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3">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3">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3">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3">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3">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3">
        <f t="shared" ca="1" si="21"/>
        <v>0</v>
      </c>
      <c r="S499" s="250">
        <f ca="1">+R498+R499</f>
        <v>0</v>
      </c>
      <c r="T499" s="243">
        <f ca="1">+S499</f>
        <v>0</v>
      </c>
      <c r="U499" s="242">
        <f t="shared" si="22"/>
        <v>2</v>
      </c>
      <c r="V499" s="343" t="str">
        <f>+VLOOKUP(A499,bd_lista!$A$3:$E$590,5,FALSE)</f>
        <v>Gobiernos Autonomos Municipales</v>
      </c>
      <c r="W499" s="395"/>
      <c r="X499" s="242">
        <f>+VLOOKUP(A499,[3]Sheet1!$A$13:$D$744,4,FALSE)</f>
        <v>0</v>
      </c>
      <c r="Y499" s="242" t="e">
        <f>+VLOOKUP(X499,bd_lista!$A$3:$C$590,3,FALSE)</f>
        <v>#N/A</v>
      </c>
      <c r="Z499" s="299"/>
      <c r="AA499" s="300"/>
    </row>
    <row r="500" spans="1:27" customFormat="1" ht="15" hidden="1" customHeight="1">
      <c r="A500" s="32">
        <v>1225</v>
      </c>
      <c r="B500" s="390">
        <f>+A500</f>
        <v>1225</v>
      </c>
      <c r="C500" s="247" t="str">
        <f>+VLOOKUP(A500,bd_lista!$A$3:$C$590,3,FALSE)</f>
        <v>Gobierno Autónomo Municipal de Ancoraimes</v>
      </c>
      <c r="D500" s="392" t="str">
        <f>+C500</f>
        <v>Gobierno Autónomo Municipal de Ancoraimes</v>
      </c>
      <c r="E500" s="242" t="s">
        <v>1308</v>
      </c>
      <c r="F500" s="243">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3">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3">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3">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3">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3">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3">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3">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3">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3">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3">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3">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3">
        <f t="shared" ca="1" si="21"/>
        <v>0</v>
      </c>
      <c r="S500" s="250"/>
      <c r="T500" s="243">
        <f ca="1">+T501</f>
        <v>0</v>
      </c>
      <c r="U500" s="242">
        <f t="shared" si="22"/>
        <v>1</v>
      </c>
      <c r="V500" s="343" t="str">
        <f>+VLOOKUP(A500,bd_lista!$A$3:$E$590,5,FALSE)</f>
        <v>Gobiernos Autonomos Municipales</v>
      </c>
      <c r="W500" s="394" t="str">
        <f>+V500</f>
        <v>Gobiernos Autonomos Municipales</v>
      </c>
      <c r="X500" s="242">
        <f>+VLOOKUP(A500,[3]Sheet1!$A$13:$D$744,4,FALSE)</f>
        <v>0</v>
      </c>
      <c r="Y500" s="242" t="e">
        <f>+VLOOKUP(X500,bd_lista!$A$3:$C$590,3,FALSE)</f>
        <v>#N/A</v>
      </c>
      <c r="Z500" s="301">
        <f>+X500</f>
        <v>0</v>
      </c>
      <c r="AA500" s="302" t="e">
        <f>+Y500</f>
        <v>#N/A</v>
      </c>
    </row>
    <row r="501" spans="1:27" customFormat="1" ht="15" hidden="1" customHeight="1">
      <c r="A501" s="32">
        <v>1225</v>
      </c>
      <c r="B501" s="391"/>
      <c r="C501" s="247" t="str">
        <f>+VLOOKUP(A501,bd_lista!$A$3:$C$590,3,FALSE)</f>
        <v>Gobierno Autónomo Municipal de Ancoraimes</v>
      </c>
      <c r="D501" s="393"/>
      <c r="E501" s="244" t="s">
        <v>1309</v>
      </c>
      <c r="F501" s="243">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3">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3">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3">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3">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3">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3">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3">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3">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3">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3">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3">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3">
        <f t="shared" ca="1" si="21"/>
        <v>0</v>
      </c>
      <c r="S501" s="250">
        <f ca="1">+R500+R501</f>
        <v>0</v>
      </c>
      <c r="T501" s="243">
        <f ca="1">+S501</f>
        <v>0</v>
      </c>
      <c r="U501" s="242">
        <f t="shared" si="22"/>
        <v>2</v>
      </c>
      <c r="V501" s="343" t="str">
        <f>+VLOOKUP(A501,bd_lista!$A$3:$E$590,5,FALSE)</f>
        <v>Gobiernos Autonomos Municipales</v>
      </c>
      <c r="W501" s="395"/>
      <c r="X501" s="242">
        <f>+VLOOKUP(A501,[3]Sheet1!$A$13:$D$744,4,FALSE)</f>
        <v>0</v>
      </c>
      <c r="Y501" s="242" t="e">
        <f>+VLOOKUP(X501,bd_lista!$A$3:$C$590,3,FALSE)</f>
        <v>#N/A</v>
      </c>
      <c r="Z501" s="299"/>
      <c r="AA501" s="300"/>
    </row>
    <row r="502" spans="1:27" customFormat="1" ht="15" hidden="1" customHeight="1">
      <c r="A502" s="32">
        <v>1226</v>
      </c>
      <c r="B502" s="390">
        <f>+A502</f>
        <v>1226</v>
      </c>
      <c r="C502" s="247" t="str">
        <f>+VLOOKUP(A502,bd_lista!$A$3:$C$590,3,FALSE)</f>
        <v>Gobierno Autónomo Municipal de Sorata</v>
      </c>
      <c r="D502" s="392" t="str">
        <f>+C502</f>
        <v>Gobierno Autónomo Municipal de Sorata</v>
      </c>
      <c r="E502" s="242" t="s">
        <v>1308</v>
      </c>
      <c r="F502" s="243">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3">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3">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3">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3">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3">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3">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3">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3">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3">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3">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3">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3">
        <f t="shared" ca="1" si="21"/>
        <v>0</v>
      </c>
      <c r="S502" s="250"/>
      <c r="T502" s="243">
        <f ca="1">+T503</f>
        <v>0</v>
      </c>
      <c r="U502" s="242">
        <f t="shared" si="22"/>
        <v>1</v>
      </c>
      <c r="V502" s="343" t="str">
        <f>+VLOOKUP(A502,bd_lista!$A$3:$E$590,5,FALSE)</f>
        <v>Gobiernos Autonomos Municipales</v>
      </c>
      <c r="W502" s="394" t="str">
        <f>+V502</f>
        <v>Gobiernos Autonomos Municipales</v>
      </c>
      <c r="X502" s="242">
        <f>+VLOOKUP(A502,[3]Sheet1!$A$13:$D$744,4,FALSE)</f>
        <v>0</v>
      </c>
      <c r="Y502" s="242" t="e">
        <f>+VLOOKUP(X502,bd_lista!$A$3:$C$590,3,FALSE)</f>
        <v>#N/A</v>
      </c>
      <c r="Z502" s="301">
        <f>+X502</f>
        <v>0</v>
      </c>
      <c r="AA502" s="302" t="e">
        <f>+Y502</f>
        <v>#N/A</v>
      </c>
    </row>
    <row r="503" spans="1:27" customFormat="1" ht="15" hidden="1" customHeight="1">
      <c r="A503" s="32">
        <v>1226</v>
      </c>
      <c r="B503" s="391"/>
      <c r="C503" s="247" t="str">
        <f>+VLOOKUP(A503,bd_lista!$A$3:$C$590,3,FALSE)</f>
        <v>Gobierno Autónomo Municipal de Sorata</v>
      </c>
      <c r="D503" s="393"/>
      <c r="E503" s="244" t="s">
        <v>1309</v>
      </c>
      <c r="F503" s="243">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3">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3">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3">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3">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3">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3">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3">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3">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3">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3">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3">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3">
        <f t="shared" ca="1" si="21"/>
        <v>0</v>
      </c>
      <c r="S503" s="250">
        <f ca="1">+R502+R503</f>
        <v>0</v>
      </c>
      <c r="T503" s="243">
        <f ca="1">+S503</f>
        <v>0</v>
      </c>
      <c r="U503" s="242">
        <f t="shared" si="22"/>
        <v>2</v>
      </c>
      <c r="V503" s="343" t="str">
        <f>+VLOOKUP(A503,bd_lista!$A$3:$E$590,5,FALSE)</f>
        <v>Gobiernos Autonomos Municipales</v>
      </c>
      <c r="W503" s="395"/>
      <c r="X503" s="242">
        <f>+VLOOKUP(A503,[3]Sheet1!$A$13:$D$744,4,FALSE)</f>
        <v>0</v>
      </c>
      <c r="Y503" s="242" t="e">
        <f>+VLOOKUP(X503,bd_lista!$A$3:$C$590,3,FALSE)</f>
        <v>#N/A</v>
      </c>
      <c r="Z503" s="299"/>
      <c r="AA503" s="300"/>
    </row>
    <row r="504" spans="1:27" customFormat="1" ht="15" hidden="1" customHeight="1">
      <c r="A504" s="32">
        <v>1227</v>
      </c>
      <c r="B504" s="390">
        <f>+A504</f>
        <v>1227</v>
      </c>
      <c r="C504" s="247" t="str">
        <f>+VLOOKUP(A504,bd_lista!$A$3:$C$590,3,FALSE)</f>
        <v>Gobierno Autónomo Municipal de Guanay</v>
      </c>
      <c r="D504" s="392" t="str">
        <f>+C504</f>
        <v>Gobierno Autónomo Municipal de Guanay</v>
      </c>
      <c r="E504" s="242" t="s">
        <v>1308</v>
      </c>
      <c r="F504" s="243">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3">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3">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3">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3">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3">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3">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3">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3">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3">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3">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3">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3">
        <f t="shared" ca="1" si="21"/>
        <v>0</v>
      </c>
      <c r="S504" s="250"/>
      <c r="T504" s="243">
        <f ca="1">+T505</f>
        <v>0</v>
      </c>
      <c r="U504" s="242">
        <f t="shared" si="22"/>
        <v>1</v>
      </c>
      <c r="V504" s="343" t="str">
        <f>+VLOOKUP(A504,bd_lista!$A$3:$E$590,5,FALSE)</f>
        <v>Gobiernos Autonomos Municipales</v>
      </c>
      <c r="W504" s="394" t="str">
        <f>+V504</f>
        <v>Gobiernos Autonomos Municipales</v>
      </c>
      <c r="X504" s="242">
        <f>+VLOOKUP(A504,[3]Sheet1!$A$13:$D$744,4,FALSE)</f>
        <v>0</v>
      </c>
      <c r="Y504" s="242" t="e">
        <f>+VLOOKUP(X504,bd_lista!$A$3:$C$590,3,FALSE)</f>
        <v>#N/A</v>
      </c>
      <c r="Z504" s="301">
        <f>+X504</f>
        <v>0</v>
      </c>
      <c r="AA504" s="302" t="e">
        <f>+Y504</f>
        <v>#N/A</v>
      </c>
    </row>
    <row r="505" spans="1:27" customFormat="1" ht="15" hidden="1" customHeight="1">
      <c r="A505" s="32">
        <v>1227</v>
      </c>
      <c r="B505" s="391"/>
      <c r="C505" s="247" t="str">
        <f>+VLOOKUP(A505,bd_lista!$A$3:$C$590,3,FALSE)</f>
        <v>Gobierno Autónomo Municipal de Guanay</v>
      </c>
      <c r="D505" s="393"/>
      <c r="E505" s="244" t="s">
        <v>1309</v>
      </c>
      <c r="F505" s="243">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3">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3">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3">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3">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3">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3">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3">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3">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3">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3">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3">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3">
        <f t="shared" ca="1" si="21"/>
        <v>0</v>
      </c>
      <c r="S505" s="250">
        <f ca="1">+R504+R505</f>
        <v>0</v>
      </c>
      <c r="T505" s="243">
        <f ca="1">+S505</f>
        <v>0</v>
      </c>
      <c r="U505" s="242">
        <f t="shared" si="22"/>
        <v>2</v>
      </c>
      <c r="V505" s="343" t="str">
        <f>+VLOOKUP(A505,bd_lista!$A$3:$E$590,5,FALSE)</f>
        <v>Gobiernos Autonomos Municipales</v>
      </c>
      <c r="W505" s="395"/>
      <c r="X505" s="242">
        <f>+VLOOKUP(A505,[3]Sheet1!$A$13:$D$744,4,FALSE)</f>
        <v>0</v>
      </c>
      <c r="Y505" s="242" t="e">
        <f>+VLOOKUP(X505,bd_lista!$A$3:$C$590,3,FALSE)</f>
        <v>#N/A</v>
      </c>
      <c r="Z505" s="299"/>
      <c r="AA505" s="300"/>
    </row>
    <row r="506" spans="1:27" customFormat="1" ht="15" hidden="1" customHeight="1">
      <c r="A506" s="32">
        <v>1228</v>
      </c>
      <c r="B506" s="390">
        <f>+A506</f>
        <v>1228</v>
      </c>
      <c r="C506" s="247" t="str">
        <f>+VLOOKUP(A506,bd_lista!$A$3:$C$590,3,FALSE)</f>
        <v>Gobierno Autónomo Municipal de Tacacoma</v>
      </c>
      <c r="D506" s="392" t="str">
        <f>+C506</f>
        <v>Gobierno Autónomo Municipal de Tacacoma</v>
      </c>
      <c r="E506" s="242" t="s">
        <v>1308</v>
      </c>
      <c r="F506" s="243">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3">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3">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3">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3">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3">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3">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3">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3">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3">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3">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3">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3">
        <f t="shared" ca="1" si="21"/>
        <v>0</v>
      </c>
      <c r="S506" s="250"/>
      <c r="T506" s="243">
        <f ca="1">+T507</f>
        <v>0</v>
      </c>
      <c r="U506" s="242">
        <f t="shared" si="22"/>
        <v>1</v>
      </c>
      <c r="V506" s="343" t="str">
        <f>+VLOOKUP(A506,bd_lista!$A$3:$E$590,5,FALSE)</f>
        <v>Gobiernos Autonomos Municipales</v>
      </c>
      <c r="W506" s="394" t="str">
        <f>+V506</f>
        <v>Gobiernos Autonomos Municipales</v>
      </c>
      <c r="X506" s="242">
        <f>+VLOOKUP(A506,[3]Sheet1!$A$13:$D$744,4,FALSE)</f>
        <v>0</v>
      </c>
      <c r="Y506" s="242" t="e">
        <f>+VLOOKUP(X506,bd_lista!$A$3:$C$590,3,FALSE)</f>
        <v>#N/A</v>
      </c>
      <c r="Z506" s="301">
        <f>+X506</f>
        <v>0</v>
      </c>
      <c r="AA506" s="302" t="e">
        <f>+Y506</f>
        <v>#N/A</v>
      </c>
    </row>
    <row r="507" spans="1:27" customFormat="1" ht="15" hidden="1" customHeight="1">
      <c r="A507" s="32">
        <v>1228</v>
      </c>
      <c r="B507" s="391"/>
      <c r="C507" s="247" t="str">
        <f>+VLOOKUP(A507,bd_lista!$A$3:$C$590,3,FALSE)</f>
        <v>Gobierno Autónomo Municipal de Tacacoma</v>
      </c>
      <c r="D507" s="393"/>
      <c r="E507" s="244" t="s">
        <v>1309</v>
      </c>
      <c r="F507" s="243">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3">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3">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3">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3">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3">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3">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3">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3">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3">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3">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3">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3">
        <f t="shared" ca="1" si="21"/>
        <v>0</v>
      </c>
      <c r="S507" s="250">
        <f ca="1">+R506+R507</f>
        <v>0</v>
      </c>
      <c r="T507" s="243">
        <f ca="1">+S507</f>
        <v>0</v>
      </c>
      <c r="U507" s="242">
        <f t="shared" si="22"/>
        <v>2</v>
      </c>
      <c r="V507" s="343" t="str">
        <f>+VLOOKUP(A507,bd_lista!$A$3:$E$590,5,FALSE)</f>
        <v>Gobiernos Autonomos Municipales</v>
      </c>
      <c r="W507" s="395"/>
      <c r="X507" s="242">
        <f>+VLOOKUP(A507,[3]Sheet1!$A$13:$D$744,4,FALSE)</f>
        <v>0</v>
      </c>
      <c r="Y507" s="242" t="e">
        <f>+VLOOKUP(X507,bd_lista!$A$3:$C$590,3,FALSE)</f>
        <v>#N/A</v>
      </c>
      <c r="Z507" s="299"/>
      <c r="AA507" s="300"/>
    </row>
    <row r="508" spans="1:27" customFormat="1" ht="15" hidden="1" customHeight="1">
      <c r="A508" s="32">
        <v>1229</v>
      </c>
      <c r="B508" s="390">
        <f>+A508</f>
        <v>1229</v>
      </c>
      <c r="C508" s="247" t="str">
        <f>+VLOOKUP(A508,bd_lista!$A$3:$C$590,3,FALSE)</f>
        <v>Gobierno Autónomo Municipal de Tipuani</v>
      </c>
      <c r="D508" s="392" t="str">
        <f>+C508</f>
        <v>Gobierno Autónomo Municipal de Tipuani</v>
      </c>
      <c r="E508" s="242" t="s">
        <v>1308</v>
      </c>
      <c r="F508" s="243">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3">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3">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3">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3">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3">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3">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3">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3">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3">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3">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3">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3">
        <f t="shared" ca="1" si="21"/>
        <v>0</v>
      </c>
      <c r="S508" s="250"/>
      <c r="T508" s="243">
        <f ca="1">+T509</f>
        <v>0</v>
      </c>
      <c r="U508" s="242">
        <f t="shared" si="22"/>
        <v>1</v>
      </c>
      <c r="V508" s="343" t="str">
        <f>+VLOOKUP(A508,bd_lista!$A$3:$E$590,5,FALSE)</f>
        <v>Gobiernos Autonomos Municipales</v>
      </c>
      <c r="W508" s="394" t="str">
        <f>+V508</f>
        <v>Gobiernos Autonomos Municipales</v>
      </c>
      <c r="X508" s="242">
        <f>+VLOOKUP(A508,[3]Sheet1!$A$13:$D$744,4,FALSE)</f>
        <v>0</v>
      </c>
      <c r="Y508" s="242" t="e">
        <f>+VLOOKUP(X508,bd_lista!$A$3:$C$590,3,FALSE)</f>
        <v>#N/A</v>
      </c>
      <c r="Z508" s="301">
        <f>+X508</f>
        <v>0</v>
      </c>
      <c r="AA508" s="302" t="e">
        <f>+Y508</f>
        <v>#N/A</v>
      </c>
    </row>
    <row r="509" spans="1:27" customFormat="1" ht="15" hidden="1" customHeight="1">
      <c r="A509" s="32">
        <v>1229</v>
      </c>
      <c r="B509" s="391"/>
      <c r="C509" s="247" t="str">
        <f>+VLOOKUP(A509,bd_lista!$A$3:$C$590,3,FALSE)</f>
        <v>Gobierno Autónomo Municipal de Tipuani</v>
      </c>
      <c r="D509" s="393"/>
      <c r="E509" s="244" t="s">
        <v>1309</v>
      </c>
      <c r="F509" s="243">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3">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3">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3">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3">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3">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3">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3">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3">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3">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3">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3">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3">
        <f t="shared" ca="1" si="21"/>
        <v>0</v>
      </c>
      <c r="S509" s="250">
        <f ca="1">+R508+R509</f>
        <v>0</v>
      </c>
      <c r="T509" s="243">
        <f ca="1">+S509</f>
        <v>0</v>
      </c>
      <c r="U509" s="242">
        <f t="shared" si="22"/>
        <v>2</v>
      </c>
      <c r="V509" s="343" t="str">
        <f>+VLOOKUP(A509,bd_lista!$A$3:$E$590,5,FALSE)</f>
        <v>Gobiernos Autonomos Municipales</v>
      </c>
      <c r="W509" s="395"/>
      <c r="X509" s="242">
        <f>+VLOOKUP(A509,[3]Sheet1!$A$13:$D$744,4,FALSE)</f>
        <v>0</v>
      </c>
      <c r="Y509" s="242" t="e">
        <f>+VLOOKUP(X509,bd_lista!$A$3:$C$590,3,FALSE)</f>
        <v>#N/A</v>
      </c>
      <c r="Z509" s="299"/>
      <c r="AA509" s="300"/>
    </row>
    <row r="510" spans="1:27" customFormat="1" ht="15" hidden="1" customHeight="1">
      <c r="A510" s="32">
        <v>1230</v>
      </c>
      <c r="B510" s="390">
        <f>+A510</f>
        <v>1230</v>
      </c>
      <c r="C510" s="247" t="str">
        <f>+VLOOKUP(A510,bd_lista!$A$3:$C$590,3,FALSE)</f>
        <v>Gobierno Autónomo Municipal de Quiabaya</v>
      </c>
      <c r="D510" s="392" t="str">
        <f>+C510</f>
        <v>Gobierno Autónomo Municipal de Quiabaya</v>
      </c>
      <c r="E510" s="242" t="s">
        <v>1308</v>
      </c>
      <c r="F510" s="243">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3">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3">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3">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3">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3">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3">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3">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3">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3">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3">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3">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3">
        <f t="shared" ca="1" si="21"/>
        <v>0</v>
      </c>
      <c r="S510" s="250"/>
      <c r="T510" s="243">
        <f ca="1">+T511</f>
        <v>0</v>
      </c>
      <c r="U510" s="242">
        <f t="shared" si="22"/>
        <v>1</v>
      </c>
      <c r="V510" s="343" t="str">
        <f>+VLOOKUP(A510,bd_lista!$A$3:$E$590,5,FALSE)</f>
        <v>Gobiernos Autonomos Municipales</v>
      </c>
      <c r="W510" s="394" t="str">
        <f>+V510</f>
        <v>Gobiernos Autonomos Municipales</v>
      </c>
      <c r="X510" s="242">
        <f>+VLOOKUP(A510,[3]Sheet1!$A$13:$D$744,4,FALSE)</f>
        <v>0</v>
      </c>
      <c r="Y510" s="242" t="e">
        <f>+VLOOKUP(X510,bd_lista!$A$3:$C$590,3,FALSE)</f>
        <v>#N/A</v>
      </c>
      <c r="Z510" s="301">
        <f>+X510</f>
        <v>0</v>
      </c>
      <c r="AA510" s="302" t="e">
        <f>+Y510</f>
        <v>#N/A</v>
      </c>
    </row>
    <row r="511" spans="1:27" customFormat="1" ht="15" hidden="1" customHeight="1">
      <c r="A511" s="32">
        <v>1230</v>
      </c>
      <c r="B511" s="391"/>
      <c r="C511" s="247" t="str">
        <f>+VLOOKUP(A511,bd_lista!$A$3:$C$590,3,FALSE)</f>
        <v>Gobierno Autónomo Municipal de Quiabaya</v>
      </c>
      <c r="D511" s="393"/>
      <c r="E511" s="244" t="s">
        <v>1309</v>
      </c>
      <c r="F511" s="243">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3">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3">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3">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3">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3">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3">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3">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3">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3">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3">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3">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3">
        <f t="shared" ca="1" si="21"/>
        <v>0</v>
      </c>
      <c r="S511" s="250">
        <f ca="1">+R510+R511</f>
        <v>0</v>
      </c>
      <c r="T511" s="243">
        <f ca="1">+S511</f>
        <v>0</v>
      </c>
      <c r="U511" s="242">
        <f t="shared" si="22"/>
        <v>2</v>
      </c>
      <c r="V511" s="343" t="str">
        <f>+VLOOKUP(A511,bd_lista!$A$3:$E$590,5,FALSE)</f>
        <v>Gobiernos Autonomos Municipales</v>
      </c>
      <c r="W511" s="395"/>
      <c r="X511" s="242">
        <f>+VLOOKUP(A511,[3]Sheet1!$A$13:$D$744,4,FALSE)</f>
        <v>0</v>
      </c>
      <c r="Y511" s="242" t="e">
        <f>+VLOOKUP(X511,bd_lista!$A$3:$C$590,3,FALSE)</f>
        <v>#N/A</v>
      </c>
      <c r="Z511" s="299"/>
      <c r="AA511" s="300"/>
    </row>
    <row r="512" spans="1:27" customFormat="1" ht="15" hidden="1" customHeight="1">
      <c r="A512" s="32">
        <v>1231</v>
      </c>
      <c r="B512" s="390">
        <f>+A512</f>
        <v>1231</v>
      </c>
      <c r="C512" s="247" t="str">
        <f>+VLOOKUP(A512,bd_lista!$A$3:$C$590,3,FALSE)</f>
        <v>Gobierno Autónomo Municipal de Combaya</v>
      </c>
      <c r="D512" s="392" t="str">
        <f>+C512</f>
        <v>Gobierno Autónomo Municipal de Combaya</v>
      </c>
      <c r="E512" s="242" t="s">
        <v>1308</v>
      </c>
      <c r="F512" s="243">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3">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3">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3">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3">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3">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3">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3">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3">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3">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3">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3">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3">
        <f t="shared" ca="1" si="21"/>
        <v>0</v>
      </c>
      <c r="S512" s="250"/>
      <c r="T512" s="243">
        <f ca="1">+T513</f>
        <v>0</v>
      </c>
      <c r="U512" s="242">
        <f t="shared" si="22"/>
        <v>1</v>
      </c>
      <c r="V512" s="343" t="str">
        <f>+VLOOKUP(A512,bd_lista!$A$3:$E$590,5,FALSE)</f>
        <v>Gobiernos Autonomos Municipales</v>
      </c>
      <c r="W512" s="394" t="str">
        <f>+V512</f>
        <v>Gobiernos Autonomos Municipales</v>
      </c>
      <c r="X512" s="242">
        <f>+VLOOKUP(A512,[3]Sheet1!$A$13:$D$744,4,FALSE)</f>
        <v>0</v>
      </c>
      <c r="Y512" s="242" t="e">
        <f>+VLOOKUP(X512,bd_lista!$A$3:$C$590,3,FALSE)</f>
        <v>#N/A</v>
      </c>
      <c r="Z512" s="301">
        <f>+X512</f>
        <v>0</v>
      </c>
      <c r="AA512" s="302" t="e">
        <f>+Y512</f>
        <v>#N/A</v>
      </c>
    </row>
    <row r="513" spans="1:27" customFormat="1" ht="15" hidden="1" customHeight="1">
      <c r="A513" s="32">
        <v>1231</v>
      </c>
      <c r="B513" s="391"/>
      <c r="C513" s="247" t="str">
        <f>+VLOOKUP(A513,bd_lista!$A$3:$C$590,3,FALSE)</f>
        <v>Gobierno Autónomo Municipal de Combaya</v>
      </c>
      <c r="D513" s="393"/>
      <c r="E513" s="244" t="s">
        <v>1309</v>
      </c>
      <c r="F513" s="243">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3">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3">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3">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3">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3">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3">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3">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3">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3">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3">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3">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3">
        <f t="shared" ca="1" si="21"/>
        <v>0</v>
      </c>
      <c r="S513" s="250">
        <f ca="1">+R512+R513</f>
        <v>0</v>
      </c>
      <c r="T513" s="243">
        <f ca="1">+S513</f>
        <v>0</v>
      </c>
      <c r="U513" s="242">
        <f t="shared" si="22"/>
        <v>2</v>
      </c>
      <c r="V513" s="343" t="str">
        <f>+VLOOKUP(A513,bd_lista!$A$3:$E$590,5,FALSE)</f>
        <v>Gobiernos Autonomos Municipales</v>
      </c>
      <c r="W513" s="395"/>
      <c r="X513" s="242">
        <f>+VLOOKUP(A513,[3]Sheet1!$A$13:$D$744,4,FALSE)</f>
        <v>0</v>
      </c>
      <c r="Y513" s="242" t="e">
        <f>+VLOOKUP(X513,bd_lista!$A$3:$C$590,3,FALSE)</f>
        <v>#N/A</v>
      </c>
      <c r="Z513" s="299"/>
      <c r="AA513" s="300"/>
    </row>
    <row r="514" spans="1:27" customFormat="1" ht="15" hidden="1" customHeight="1">
      <c r="A514" s="32">
        <v>1232</v>
      </c>
      <c r="B514" s="390">
        <f>+A514</f>
        <v>1232</v>
      </c>
      <c r="C514" s="247" t="str">
        <f>+VLOOKUP(A514,bd_lista!$A$3:$C$590,3,FALSE)</f>
        <v>Gobierno Autónomo Municipal de Copacabana</v>
      </c>
      <c r="D514" s="392" t="str">
        <f>+C514</f>
        <v>Gobierno Autónomo Municipal de Copacabana</v>
      </c>
      <c r="E514" s="242" t="s">
        <v>1308</v>
      </c>
      <c r="F514" s="243">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3">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3">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3">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3">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3">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3">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3">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3">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3">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3">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3">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3">
        <f t="shared" ca="1" si="21"/>
        <v>0</v>
      </c>
      <c r="S514" s="250"/>
      <c r="T514" s="243">
        <f ca="1">+T515</f>
        <v>0</v>
      </c>
      <c r="U514" s="242">
        <f t="shared" si="22"/>
        <v>1</v>
      </c>
      <c r="V514" s="343" t="str">
        <f>+VLOOKUP(A514,bd_lista!$A$3:$E$590,5,FALSE)</f>
        <v>Gobiernos Autonomos Municipales</v>
      </c>
      <c r="W514" s="394" t="str">
        <f>+V514</f>
        <v>Gobiernos Autonomos Municipales</v>
      </c>
      <c r="X514" s="242">
        <f>+VLOOKUP(A514,[3]Sheet1!$A$13:$D$744,4,FALSE)</f>
        <v>0</v>
      </c>
      <c r="Y514" s="242" t="e">
        <f>+VLOOKUP(X514,bd_lista!$A$3:$C$590,3,FALSE)</f>
        <v>#N/A</v>
      </c>
      <c r="Z514" s="301">
        <f>+X514</f>
        <v>0</v>
      </c>
      <c r="AA514" s="302" t="e">
        <f>+Y514</f>
        <v>#N/A</v>
      </c>
    </row>
    <row r="515" spans="1:27" customFormat="1" ht="15" hidden="1" customHeight="1">
      <c r="A515" s="32">
        <v>1232</v>
      </c>
      <c r="B515" s="391"/>
      <c r="C515" s="247" t="str">
        <f>+VLOOKUP(A515,bd_lista!$A$3:$C$590,3,FALSE)</f>
        <v>Gobierno Autónomo Municipal de Copacabana</v>
      </c>
      <c r="D515" s="393"/>
      <c r="E515" s="244" t="s">
        <v>1309</v>
      </c>
      <c r="F515" s="243">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3">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3">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3">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3">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3">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3">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3">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3">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3">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3">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3">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3">
        <f t="shared" ca="1" si="21"/>
        <v>0</v>
      </c>
      <c r="S515" s="250">
        <f ca="1">+R514+R515</f>
        <v>0</v>
      </c>
      <c r="T515" s="243">
        <f ca="1">+S515</f>
        <v>0</v>
      </c>
      <c r="U515" s="242">
        <f t="shared" si="22"/>
        <v>2</v>
      </c>
      <c r="V515" s="343" t="str">
        <f>+VLOOKUP(A515,bd_lista!$A$3:$E$590,5,FALSE)</f>
        <v>Gobiernos Autonomos Municipales</v>
      </c>
      <c r="W515" s="395"/>
      <c r="X515" s="242">
        <f>+VLOOKUP(A515,[3]Sheet1!$A$13:$D$744,4,FALSE)</f>
        <v>0</v>
      </c>
      <c r="Y515" s="242" t="e">
        <f>+VLOOKUP(X515,bd_lista!$A$3:$C$590,3,FALSE)</f>
        <v>#N/A</v>
      </c>
      <c r="Z515" s="299"/>
      <c r="AA515" s="300"/>
    </row>
    <row r="516" spans="1:27" customFormat="1" ht="15" hidden="1" customHeight="1">
      <c r="A516" s="32">
        <v>1233</v>
      </c>
      <c r="B516" s="390">
        <f>+A516</f>
        <v>1233</v>
      </c>
      <c r="C516" s="247" t="str">
        <f>+VLOOKUP(A516,bd_lista!$A$3:$C$590,3,FALSE)</f>
        <v>Gobierno Autónomo Municipal de San Pedro de Tiquina</v>
      </c>
      <c r="D516" s="392" t="str">
        <f>+C516</f>
        <v>Gobierno Autónomo Municipal de San Pedro de Tiquina</v>
      </c>
      <c r="E516" s="242" t="s">
        <v>1308</v>
      </c>
      <c r="F516" s="243">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3">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3">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3">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3">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3">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3">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3">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3">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3">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3">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3">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3">
        <f t="shared" ca="1" si="21"/>
        <v>0</v>
      </c>
      <c r="S516" s="250"/>
      <c r="T516" s="243">
        <f ca="1">+T517</f>
        <v>0</v>
      </c>
      <c r="U516" s="242">
        <f t="shared" si="22"/>
        <v>1</v>
      </c>
      <c r="V516" s="343" t="str">
        <f>+VLOOKUP(A516,bd_lista!$A$3:$E$590,5,FALSE)</f>
        <v>Gobiernos Autonomos Municipales</v>
      </c>
      <c r="W516" s="394" t="str">
        <f>+V516</f>
        <v>Gobiernos Autonomos Municipales</v>
      </c>
      <c r="X516" s="242">
        <f>+VLOOKUP(A516,[3]Sheet1!$A$13:$D$744,4,FALSE)</f>
        <v>0</v>
      </c>
      <c r="Y516" s="242" t="e">
        <f>+VLOOKUP(X516,bd_lista!$A$3:$C$590,3,FALSE)</f>
        <v>#N/A</v>
      </c>
      <c r="Z516" s="301">
        <f>+X516</f>
        <v>0</v>
      </c>
      <c r="AA516" s="302" t="e">
        <f>+Y516</f>
        <v>#N/A</v>
      </c>
    </row>
    <row r="517" spans="1:27" customFormat="1" ht="15" hidden="1" customHeight="1">
      <c r="A517" s="32">
        <v>1233</v>
      </c>
      <c r="B517" s="391"/>
      <c r="C517" s="247" t="str">
        <f>+VLOOKUP(A517,bd_lista!$A$3:$C$590,3,FALSE)</f>
        <v>Gobierno Autónomo Municipal de San Pedro de Tiquina</v>
      </c>
      <c r="D517" s="393"/>
      <c r="E517" s="244" t="s">
        <v>1309</v>
      </c>
      <c r="F517" s="243">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3">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3">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3">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3">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3">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3">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3">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3">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3">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3">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3">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3">
        <f t="shared" ca="1" si="21"/>
        <v>0</v>
      </c>
      <c r="S517" s="250">
        <f ca="1">+R516+R517</f>
        <v>0</v>
      </c>
      <c r="T517" s="243">
        <f ca="1">+S517</f>
        <v>0</v>
      </c>
      <c r="U517" s="242">
        <f t="shared" si="22"/>
        <v>2</v>
      </c>
      <c r="V517" s="343" t="str">
        <f>+VLOOKUP(A517,bd_lista!$A$3:$E$590,5,FALSE)</f>
        <v>Gobiernos Autonomos Municipales</v>
      </c>
      <c r="W517" s="395"/>
      <c r="X517" s="242">
        <f>+VLOOKUP(A517,[3]Sheet1!$A$13:$D$744,4,FALSE)</f>
        <v>0</v>
      </c>
      <c r="Y517" s="242" t="e">
        <f>+VLOOKUP(X517,bd_lista!$A$3:$C$590,3,FALSE)</f>
        <v>#N/A</v>
      </c>
      <c r="Z517" s="299"/>
      <c r="AA517" s="300"/>
    </row>
    <row r="518" spans="1:27" customFormat="1" ht="15" hidden="1" customHeight="1">
      <c r="A518" s="32">
        <v>1234</v>
      </c>
      <c r="B518" s="390">
        <f>+A518</f>
        <v>1234</v>
      </c>
      <c r="C518" s="247" t="str">
        <f>+VLOOKUP(A518,bd_lista!$A$3:$C$590,3,FALSE)</f>
        <v>Gobierno Autónomo Municipal de Tito Yupanqui</v>
      </c>
      <c r="D518" s="392" t="str">
        <f>+C518</f>
        <v>Gobierno Autónomo Municipal de Tito Yupanqui</v>
      </c>
      <c r="E518" s="242" t="s">
        <v>1308</v>
      </c>
      <c r="F518" s="243">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3">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3">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3">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3">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3">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3">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3">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3">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3">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3">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3">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3">
        <f t="shared" ca="1" si="21"/>
        <v>0</v>
      </c>
      <c r="S518" s="250"/>
      <c r="T518" s="243">
        <f ca="1">+T519</f>
        <v>0</v>
      </c>
      <c r="U518" s="242">
        <f t="shared" si="22"/>
        <v>1</v>
      </c>
      <c r="V518" s="343" t="str">
        <f>+VLOOKUP(A518,bd_lista!$A$3:$E$590,5,FALSE)</f>
        <v>Gobiernos Autonomos Municipales</v>
      </c>
      <c r="W518" s="394" t="str">
        <f>+V518</f>
        <v>Gobiernos Autonomos Municipales</v>
      </c>
      <c r="X518" s="242">
        <f>+VLOOKUP(A518,[3]Sheet1!$A$13:$D$744,4,FALSE)</f>
        <v>0</v>
      </c>
      <c r="Y518" s="242" t="e">
        <f>+VLOOKUP(X518,bd_lista!$A$3:$C$590,3,FALSE)</f>
        <v>#N/A</v>
      </c>
      <c r="Z518" s="301">
        <f>+X518</f>
        <v>0</v>
      </c>
      <c r="AA518" s="302" t="e">
        <f>+Y518</f>
        <v>#N/A</v>
      </c>
    </row>
    <row r="519" spans="1:27" customFormat="1" ht="15" hidden="1" customHeight="1">
      <c r="A519" s="32">
        <v>1234</v>
      </c>
      <c r="B519" s="391"/>
      <c r="C519" s="247" t="str">
        <f>+VLOOKUP(A519,bd_lista!$A$3:$C$590,3,FALSE)</f>
        <v>Gobierno Autónomo Municipal de Tito Yupanqui</v>
      </c>
      <c r="D519" s="393"/>
      <c r="E519" s="244" t="s">
        <v>1309</v>
      </c>
      <c r="F519" s="243">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3">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3">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3">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3">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3">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3">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3">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3">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3">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3">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3">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3">
        <f t="shared" ca="1" si="21"/>
        <v>0</v>
      </c>
      <c r="S519" s="250">
        <f ca="1">+R518+R519</f>
        <v>0</v>
      </c>
      <c r="T519" s="243">
        <f ca="1">+S519</f>
        <v>0</v>
      </c>
      <c r="U519" s="242">
        <f t="shared" si="22"/>
        <v>2</v>
      </c>
      <c r="V519" s="343" t="str">
        <f>+VLOOKUP(A519,bd_lista!$A$3:$E$590,5,FALSE)</f>
        <v>Gobiernos Autonomos Municipales</v>
      </c>
      <c r="W519" s="395"/>
      <c r="X519" s="242">
        <f>+VLOOKUP(A519,[3]Sheet1!$A$13:$D$744,4,FALSE)</f>
        <v>0</v>
      </c>
      <c r="Y519" s="242" t="e">
        <f>+VLOOKUP(X519,bd_lista!$A$3:$C$590,3,FALSE)</f>
        <v>#N/A</v>
      </c>
      <c r="Z519" s="299"/>
      <c r="AA519" s="300"/>
    </row>
    <row r="520" spans="1:27" customFormat="1" ht="15" hidden="1" customHeight="1">
      <c r="A520" s="32">
        <v>1235</v>
      </c>
      <c r="B520" s="390">
        <f>+A520</f>
        <v>1235</v>
      </c>
      <c r="C520" s="247" t="str">
        <f>+VLOOKUP(A520,bd_lista!$A$3:$C$590,3,FALSE)</f>
        <v>Gobierno Autónomo Municipal de Chuma</v>
      </c>
      <c r="D520" s="392" t="str">
        <f>+C520</f>
        <v>Gobierno Autónomo Municipal de Chuma</v>
      </c>
      <c r="E520" s="242" t="s">
        <v>1308</v>
      </c>
      <c r="F520" s="243">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3">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3">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3">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3">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3">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3">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3">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3">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3">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3">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3">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3">
        <f t="shared" ca="1" si="21"/>
        <v>0</v>
      </c>
      <c r="S520" s="250"/>
      <c r="T520" s="243">
        <f ca="1">+T521</f>
        <v>0</v>
      </c>
      <c r="U520" s="242">
        <f t="shared" si="22"/>
        <v>1</v>
      </c>
      <c r="V520" s="343" t="str">
        <f>+VLOOKUP(A520,bd_lista!$A$3:$E$590,5,FALSE)</f>
        <v>Gobiernos Autonomos Municipales</v>
      </c>
      <c r="W520" s="394" t="str">
        <f>+V520</f>
        <v>Gobiernos Autonomos Municipales</v>
      </c>
      <c r="X520" s="242">
        <f>+VLOOKUP(A520,[3]Sheet1!$A$13:$D$744,4,FALSE)</f>
        <v>0</v>
      </c>
      <c r="Y520" s="242" t="e">
        <f>+VLOOKUP(X520,bd_lista!$A$3:$C$590,3,FALSE)</f>
        <v>#N/A</v>
      </c>
      <c r="Z520" s="301">
        <f>+X520</f>
        <v>0</v>
      </c>
      <c r="AA520" s="302" t="e">
        <f>+Y520</f>
        <v>#N/A</v>
      </c>
    </row>
    <row r="521" spans="1:27" customFormat="1" ht="15" hidden="1" customHeight="1">
      <c r="A521" s="32">
        <v>1235</v>
      </c>
      <c r="B521" s="391"/>
      <c r="C521" s="247" t="str">
        <f>+VLOOKUP(A521,bd_lista!$A$3:$C$590,3,FALSE)</f>
        <v>Gobierno Autónomo Municipal de Chuma</v>
      </c>
      <c r="D521" s="393"/>
      <c r="E521" s="244" t="s">
        <v>1309</v>
      </c>
      <c r="F521" s="243">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3">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3">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3">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3">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3">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3">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3">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3">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3">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3">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3">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3">
        <f t="shared" ca="1" si="21"/>
        <v>0</v>
      </c>
      <c r="S521" s="250">
        <f ca="1">+R520+R521</f>
        <v>0</v>
      </c>
      <c r="T521" s="243">
        <f ca="1">+S521</f>
        <v>0</v>
      </c>
      <c r="U521" s="242">
        <f t="shared" si="22"/>
        <v>2</v>
      </c>
      <c r="V521" s="343" t="str">
        <f>+VLOOKUP(A521,bd_lista!$A$3:$E$590,5,FALSE)</f>
        <v>Gobiernos Autonomos Municipales</v>
      </c>
      <c r="W521" s="395"/>
      <c r="X521" s="242">
        <f>+VLOOKUP(A521,[3]Sheet1!$A$13:$D$744,4,FALSE)</f>
        <v>0</v>
      </c>
      <c r="Y521" s="242" t="e">
        <f>+VLOOKUP(X521,bd_lista!$A$3:$C$590,3,FALSE)</f>
        <v>#N/A</v>
      </c>
      <c r="Z521" s="299"/>
      <c r="AA521" s="300"/>
    </row>
    <row r="522" spans="1:27" customFormat="1" ht="27" hidden="1" customHeight="1">
      <c r="A522" s="32">
        <v>1237</v>
      </c>
      <c r="B522" s="390">
        <f>+A522</f>
        <v>1237</v>
      </c>
      <c r="C522" s="247" t="str">
        <f>+VLOOKUP(A522,bd_lista!$A$3:$C$590,3,FALSE)</f>
        <v>Gobierno Autónomo Municipal de Aucapata</v>
      </c>
      <c r="D522" s="392" t="str">
        <f>+C522</f>
        <v>Gobierno Autónomo Municipal de Aucapata</v>
      </c>
      <c r="E522" s="242" t="s">
        <v>1308</v>
      </c>
      <c r="F522" s="243">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3">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3">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3">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3">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3">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3">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3">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3">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3">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3">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3">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3">
        <f t="shared" ca="1" si="21"/>
        <v>0</v>
      </c>
      <c r="S522" s="250"/>
      <c r="T522" s="243">
        <f ca="1">+T523</f>
        <v>0</v>
      </c>
      <c r="U522" s="242">
        <f t="shared" si="22"/>
        <v>1</v>
      </c>
      <c r="V522" s="343" t="str">
        <f>+VLOOKUP(A522,bd_lista!$A$3:$E$590,5,FALSE)</f>
        <v>Gobiernos Autonomos Municipales</v>
      </c>
      <c r="W522" s="394" t="str">
        <f>+V522</f>
        <v>Gobiernos Autonomos Municipales</v>
      </c>
      <c r="X522" s="242">
        <f>+VLOOKUP(A522,[3]Sheet1!$A$13:$D$744,4,FALSE)</f>
        <v>0</v>
      </c>
      <c r="Y522" s="242" t="e">
        <f>+VLOOKUP(X522,bd_lista!$A$3:$C$590,3,FALSE)</f>
        <v>#N/A</v>
      </c>
      <c r="Z522" s="301">
        <f>+X522</f>
        <v>0</v>
      </c>
      <c r="AA522" s="302" t="e">
        <f>+Y522</f>
        <v>#N/A</v>
      </c>
    </row>
    <row r="523" spans="1:27" customFormat="1" ht="27" hidden="1" customHeight="1">
      <c r="A523" s="32">
        <v>1237</v>
      </c>
      <c r="B523" s="391"/>
      <c r="C523" s="247" t="str">
        <f>+VLOOKUP(A523,bd_lista!$A$3:$C$590,3,FALSE)</f>
        <v>Gobierno Autónomo Municipal de Aucapata</v>
      </c>
      <c r="D523" s="393"/>
      <c r="E523" s="244" t="s">
        <v>1309</v>
      </c>
      <c r="F523" s="243">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3">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3">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3">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3">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3">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3">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3">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3">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3">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3">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3">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3">
        <f t="shared" ca="1" si="21"/>
        <v>0</v>
      </c>
      <c r="S523" s="250">
        <f ca="1">+R522+R523</f>
        <v>0</v>
      </c>
      <c r="T523" s="243">
        <f ca="1">+S523</f>
        <v>0</v>
      </c>
      <c r="U523" s="242">
        <f t="shared" si="22"/>
        <v>2</v>
      </c>
      <c r="V523" s="343" t="str">
        <f>+VLOOKUP(A523,bd_lista!$A$3:$E$590,5,FALSE)</f>
        <v>Gobiernos Autonomos Municipales</v>
      </c>
      <c r="W523" s="395"/>
      <c r="X523" s="242">
        <f>+VLOOKUP(A523,[3]Sheet1!$A$13:$D$744,4,FALSE)</f>
        <v>0</v>
      </c>
      <c r="Y523" s="242" t="e">
        <f>+VLOOKUP(X523,bd_lista!$A$3:$C$590,3,FALSE)</f>
        <v>#N/A</v>
      </c>
      <c r="Z523" s="299"/>
      <c r="AA523" s="300"/>
    </row>
    <row r="524" spans="1:27" customFormat="1" ht="15" hidden="1" customHeight="1">
      <c r="A524" s="32">
        <v>1238</v>
      </c>
      <c r="B524" s="390">
        <f>+A524</f>
        <v>1238</v>
      </c>
      <c r="C524" s="247" t="str">
        <f>+VLOOKUP(A524,bd_lista!$A$3:$C$590,3,FALSE)</f>
        <v>Gobierno Autónomo Municipal de Corocoro</v>
      </c>
      <c r="D524" s="392" t="str">
        <f>+C524</f>
        <v>Gobierno Autónomo Municipal de Corocoro</v>
      </c>
      <c r="E524" s="242" t="s">
        <v>1308</v>
      </c>
      <c r="F524" s="243">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3">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3">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3">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3">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3">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3">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3">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3">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3">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3">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3">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3">
        <f t="shared" ca="1" si="21"/>
        <v>0</v>
      </c>
      <c r="S524" s="250"/>
      <c r="T524" s="243">
        <f ca="1">+T525</f>
        <v>0</v>
      </c>
      <c r="U524" s="242">
        <f t="shared" si="22"/>
        <v>1</v>
      </c>
      <c r="V524" s="343" t="str">
        <f>+VLOOKUP(A524,bd_lista!$A$3:$E$590,5,FALSE)</f>
        <v>Gobiernos Autonomos Municipales</v>
      </c>
      <c r="W524" s="394" t="str">
        <f>+V524</f>
        <v>Gobiernos Autonomos Municipales</v>
      </c>
      <c r="X524" s="242">
        <f>+VLOOKUP(A524,[3]Sheet1!$A$13:$D$744,4,FALSE)</f>
        <v>0</v>
      </c>
      <c r="Y524" s="242" t="e">
        <f>+VLOOKUP(X524,bd_lista!$A$3:$C$590,3,FALSE)</f>
        <v>#N/A</v>
      </c>
      <c r="Z524" s="301">
        <f>+X524</f>
        <v>0</v>
      </c>
      <c r="AA524" s="302" t="e">
        <f>+Y524</f>
        <v>#N/A</v>
      </c>
    </row>
    <row r="525" spans="1:27" customFormat="1" ht="15" hidden="1" customHeight="1">
      <c r="A525" s="32">
        <v>1238</v>
      </c>
      <c r="B525" s="391"/>
      <c r="C525" s="247" t="str">
        <f>+VLOOKUP(A525,bd_lista!$A$3:$C$590,3,FALSE)</f>
        <v>Gobierno Autónomo Municipal de Corocoro</v>
      </c>
      <c r="D525" s="393"/>
      <c r="E525" s="244" t="s">
        <v>1309</v>
      </c>
      <c r="F525" s="243">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3">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3">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3">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3">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3">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3">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3">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3">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3">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3">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3">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3">
        <f t="shared" ca="1" si="21"/>
        <v>0</v>
      </c>
      <c r="S525" s="250">
        <f ca="1">+R524+R525</f>
        <v>0</v>
      </c>
      <c r="T525" s="243">
        <f ca="1">+S525</f>
        <v>0</v>
      </c>
      <c r="U525" s="242">
        <f t="shared" si="22"/>
        <v>2</v>
      </c>
      <c r="V525" s="343" t="str">
        <f>+VLOOKUP(A525,bd_lista!$A$3:$E$590,5,FALSE)</f>
        <v>Gobiernos Autonomos Municipales</v>
      </c>
      <c r="W525" s="395"/>
      <c r="X525" s="242">
        <f>+VLOOKUP(A525,[3]Sheet1!$A$13:$D$744,4,FALSE)</f>
        <v>0</v>
      </c>
      <c r="Y525" s="242" t="e">
        <f>+VLOOKUP(X525,bd_lista!$A$3:$C$590,3,FALSE)</f>
        <v>#N/A</v>
      </c>
      <c r="Z525" s="299"/>
      <c r="AA525" s="300"/>
    </row>
    <row r="526" spans="1:27" customFormat="1" ht="15" hidden="1" customHeight="1">
      <c r="A526" s="32">
        <v>1239</v>
      </c>
      <c r="B526" s="390">
        <f>+A526</f>
        <v>1239</v>
      </c>
      <c r="C526" s="247" t="str">
        <f>+VLOOKUP(A526,bd_lista!$A$3:$C$590,3,FALSE)</f>
        <v>Gobierno Autónomo Municipal de Caquiaviri</v>
      </c>
      <c r="D526" s="392" t="str">
        <f>+C526</f>
        <v>Gobierno Autónomo Municipal de Caquiaviri</v>
      </c>
      <c r="E526" s="242" t="s">
        <v>1308</v>
      </c>
      <c r="F526" s="243">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3">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3">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3">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3">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3">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3">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3">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3">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3">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3">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3">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3">
        <f t="shared" ca="1" si="21"/>
        <v>0</v>
      </c>
      <c r="S526" s="250"/>
      <c r="T526" s="243">
        <f ca="1">+T527</f>
        <v>0</v>
      </c>
      <c r="U526" s="242">
        <f t="shared" si="22"/>
        <v>1</v>
      </c>
      <c r="V526" s="343" t="str">
        <f>+VLOOKUP(A526,bd_lista!$A$3:$E$590,5,FALSE)</f>
        <v>Gobiernos Autonomos Municipales</v>
      </c>
      <c r="W526" s="394" t="str">
        <f>+V526</f>
        <v>Gobiernos Autonomos Municipales</v>
      </c>
      <c r="X526" s="242">
        <f>+VLOOKUP(A526,[3]Sheet1!$A$13:$D$744,4,FALSE)</f>
        <v>0</v>
      </c>
      <c r="Y526" s="242" t="e">
        <f>+VLOOKUP(X526,bd_lista!$A$3:$C$590,3,FALSE)</f>
        <v>#N/A</v>
      </c>
      <c r="Z526" s="301">
        <f>+X526</f>
        <v>0</v>
      </c>
      <c r="AA526" s="302" t="e">
        <f>+Y526</f>
        <v>#N/A</v>
      </c>
    </row>
    <row r="527" spans="1:27" customFormat="1" ht="15" hidden="1" customHeight="1">
      <c r="A527" s="32">
        <v>1239</v>
      </c>
      <c r="B527" s="391"/>
      <c r="C527" s="247" t="str">
        <f>+VLOOKUP(A527,bd_lista!$A$3:$C$590,3,FALSE)</f>
        <v>Gobierno Autónomo Municipal de Caquiaviri</v>
      </c>
      <c r="D527" s="393"/>
      <c r="E527" s="244" t="s">
        <v>1309</v>
      </c>
      <c r="F527" s="243">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3">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3">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3">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3">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3">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3">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3">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3">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3">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3">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3">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3">
        <f t="shared" ca="1" si="21"/>
        <v>0</v>
      </c>
      <c r="S527" s="250">
        <f ca="1">+R526+R527</f>
        <v>0</v>
      </c>
      <c r="T527" s="243">
        <f ca="1">+S527</f>
        <v>0</v>
      </c>
      <c r="U527" s="242">
        <f t="shared" si="22"/>
        <v>2</v>
      </c>
      <c r="V527" s="343" t="str">
        <f>+VLOOKUP(A527,bd_lista!$A$3:$E$590,5,FALSE)</f>
        <v>Gobiernos Autonomos Municipales</v>
      </c>
      <c r="W527" s="395"/>
      <c r="X527" s="242">
        <f>+VLOOKUP(A527,[3]Sheet1!$A$13:$D$744,4,FALSE)</f>
        <v>0</v>
      </c>
      <c r="Y527" s="242" t="e">
        <f>+VLOOKUP(X527,bd_lista!$A$3:$C$590,3,FALSE)</f>
        <v>#N/A</v>
      </c>
      <c r="Z527" s="299"/>
      <c r="AA527" s="300"/>
    </row>
    <row r="528" spans="1:27" customFormat="1" ht="15" hidden="1" customHeight="1">
      <c r="A528" s="32">
        <v>1240</v>
      </c>
      <c r="B528" s="390">
        <f>+A528</f>
        <v>1240</v>
      </c>
      <c r="C528" s="247" t="str">
        <f>+VLOOKUP(A528,bd_lista!$A$3:$C$590,3,FALSE)</f>
        <v>Gobierno Autónomo Municipal de Calacoto</v>
      </c>
      <c r="D528" s="392" t="str">
        <f>+C528</f>
        <v>Gobierno Autónomo Municipal de Calacoto</v>
      </c>
      <c r="E528" s="242" t="s">
        <v>1308</v>
      </c>
      <c r="F528" s="243">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3">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3">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3">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3">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3">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3">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3">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3">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3">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3">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3">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3">
        <f t="shared" ca="1" si="21"/>
        <v>0</v>
      </c>
      <c r="S528" s="250"/>
      <c r="T528" s="243">
        <f ca="1">+T529</f>
        <v>0</v>
      </c>
      <c r="U528" s="242">
        <f t="shared" si="22"/>
        <v>1</v>
      </c>
      <c r="V528" s="343" t="str">
        <f>+VLOOKUP(A528,bd_lista!$A$3:$E$590,5,FALSE)</f>
        <v>Gobiernos Autonomos Municipales</v>
      </c>
      <c r="W528" s="394" t="str">
        <f>+V528</f>
        <v>Gobiernos Autonomos Municipales</v>
      </c>
      <c r="X528" s="242">
        <f>+VLOOKUP(A528,[3]Sheet1!$A$13:$D$744,4,FALSE)</f>
        <v>0</v>
      </c>
      <c r="Y528" s="242" t="e">
        <f>+VLOOKUP(X528,bd_lista!$A$3:$C$590,3,FALSE)</f>
        <v>#N/A</v>
      </c>
      <c r="Z528" s="301">
        <f>+X528</f>
        <v>0</v>
      </c>
      <c r="AA528" s="302" t="e">
        <f>+Y528</f>
        <v>#N/A</v>
      </c>
    </row>
    <row r="529" spans="1:27" customFormat="1" ht="15" hidden="1" customHeight="1">
      <c r="A529" s="32">
        <v>1240</v>
      </c>
      <c r="B529" s="391"/>
      <c r="C529" s="247" t="str">
        <f>+VLOOKUP(A529,bd_lista!$A$3:$C$590,3,FALSE)</f>
        <v>Gobierno Autónomo Municipal de Calacoto</v>
      </c>
      <c r="D529" s="393"/>
      <c r="E529" s="244" t="s">
        <v>1309</v>
      </c>
      <c r="F529" s="243">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3">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3">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3">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3">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3">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3">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3">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3">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3">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3">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3">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3">
        <f t="shared" ca="1" si="21"/>
        <v>0</v>
      </c>
      <c r="S529" s="250">
        <f ca="1">+R528+R529</f>
        <v>0</v>
      </c>
      <c r="T529" s="243">
        <f ca="1">+S529</f>
        <v>0</v>
      </c>
      <c r="U529" s="242">
        <f t="shared" si="22"/>
        <v>2</v>
      </c>
      <c r="V529" s="343" t="str">
        <f>+VLOOKUP(A529,bd_lista!$A$3:$E$590,5,FALSE)</f>
        <v>Gobiernos Autonomos Municipales</v>
      </c>
      <c r="W529" s="395"/>
      <c r="X529" s="242">
        <f>+VLOOKUP(A529,[3]Sheet1!$A$13:$D$744,4,FALSE)</f>
        <v>0</v>
      </c>
      <c r="Y529" s="242" t="e">
        <f>+VLOOKUP(X529,bd_lista!$A$3:$C$590,3,FALSE)</f>
        <v>#N/A</v>
      </c>
      <c r="Z529" s="299"/>
      <c r="AA529" s="300"/>
    </row>
    <row r="530" spans="1:27" customFormat="1" ht="15" hidden="1" customHeight="1">
      <c r="A530" s="32">
        <v>1241</v>
      </c>
      <c r="B530" s="390">
        <f>+A530</f>
        <v>1241</v>
      </c>
      <c r="C530" s="247" t="str">
        <f>+VLOOKUP(A530,bd_lista!$A$3:$C$590,3,FALSE)</f>
        <v>Gobierno Autónomo Municipal de Comanche</v>
      </c>
      <c r="D530" s="392" t="str">
        <f>+C530</f>
        <v>Gobierno Autónomo Municipal de Comanche</v>
      </c>
      <c r="E530" s="242" t="s">
        <v>1308</v>
      </c>
      <c r="F530" s="243">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3">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3">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3">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3">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3">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3">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3">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3">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3">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3">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3">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3">
        <f t="shared" ca="1" si="21"/>
        <v>0</v>
      </c>
      <c r="S530" s="250"/>
      <c r="T530" s="243">
        <f ca="1">+T531</f>
        <v>0</v>
      </c>
      <c r="U530" s="242">
        <f t="shared" si="22"/>
        <v>1</v>
      </c>
      <c r="V530" s="343" t="str">
        <f>+VLOOKUP(A530,bd_lista!$A$3:$E$590,5,FALSE)</f>
        <v>Gobiernos Autonomos Municipales</v>
      </c>
      <c r="W530" s="394" t="str">
        <f>+V530</f>
        <v>Gobiernos Autonomos Municipales</v>
      </c>
      <c r="X530" s="242">
        <f>+VLOOKUP(A530,[3]Sheet1!$A$13:$D$744,4,FALSE)</f>
        <v>0</v>
      </c>
      <c r="Y530" s="242" t="e">
        <f>+VLOOKUP(X530,bd_lista!$A$3:$C$590,3,FALSE)</f>
        <v>#N/A</v>
      </c>
      <c r="Z530" s="301">
        <f>+X530</f>
        <v>0</v>
      </c>
      <c r="AA530" s="302" t="e">
        <f>+Y530</f>
        <v>#N/A</v>
      </c>
    </row>
    <row r="531" spans="1:27" customFormat="1" ht="15" hidden="1" customHeight="1">
      <c r="A531" s="32">
        <v>1241</v>
      </c>
      <c r="B531" s="391"/>
      <c r="C531" s="247" t="str">
        <f>+VLOOKUP(A531,bd_lista!$A$3:$C$590,3,FALSE)</f>
        <v>Gobierno Autónomo Municipal de Comanche</v>
      </c>
      <c r="D531" s="393"/>
      <c r="E531" s="244" t="s">
        <v>1309</v>
      </c>
      <c r="F531" s="243">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3">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3">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3">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3">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3">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3">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3">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3">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3">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3">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3">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3">
        <f t="shared" ca="1" si="21"/>
        <v>0</v>
      </c>
      <c r="S531" s="250">
        <f ca="1">+R530+R531</f>
        <v>0</v>
      </c>
      <c r="T531" s="243">
        <f ca="1">+S531</f>
        <v>0</v>
      </c>
      <c r="U531" s="242">
        <f t="shared" si="22"/>
        <v>2</v>
      </c>
      <c r="V531" s="343" t="str">
        <f>+VLOOKUP(A531,bd_lista!$A$3:$E$590,5,FALSE)</f>
        <v>Gobiernos Autonomos Municipales</v>
      </c>
      <c r="W531" s="395"/>
      <c r="X531" s="242">
        <f>+VLOOKUP(A531,[3]Sheet1!$A$13:$D$744,4,FALSE)</f>
        <v>0</v>
      </c>
      <c r="Y531" s="242" t="e">
        <f>+VLOOKUP(X531,bd_lista!$A$3:$C$590,3,FALSE)</f>
        <v>#N/A</v>
      </c>
      <c r="Z531" s="299"/>
      <c r="AA531" s="300"/>
    </row>
    <row r="532" spans="1:27" customFormat="1" ht="15" hidden="1" customHeight="1">
      <c r="A532" s="32">
        <v>1242</v>
      </c>
      <c r="B532" s="390">
        <f>+A532</f>
        <v>1242</v>
      </c>
      <c r="C532" s="247" t="str">
        <f>+VLOOKUP(A532,bd_lista!$A$3:$C$590,3,FALSE)</f>
        <v>Gobierno Autónomo Municipal de Charaña</v>
      </c>
      <c r="D532" s="392" t="str">
        <f>+C532</f>
        <v>Gobierno Autónomo Municipal de Charaña</v>
      </c>
      <c r="E532" s="242" t="s">
        <v>1308</v>
      </c>
      <c r="F532" s="243">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3">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3">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3">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3">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3">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3">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3">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3">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3">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3">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3">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3">
        <f t="shared" ca="1" si="21"/>
        <v>0</v>
      </c>
      <c r="S532" s="250"/>
      <c r="T532" s="243">
        <f ca="1">+T533</f>
        <v>0</v>
      </c>
      <c r="U532" s="242">
        <f t="shared" si="22"/>
        <v>1</v>
      </c>
      <c r="V532" s="343" t="str">
        <f>+VLOOKUP(A532,bd_lista!$A$3:$E$590,5,FALSE)</f>
        <v>Gobiernos Autonomos Municipales</v>
      </c>
      <c r="W532" s="394" t="str">
        <f>+V532</f>
        <v>Gobiernos Autonomos Municipales</v>
      </c>
      <c r="X532" s="242">
        <f>+VLOOKUP(A532,[3]Sheet1!$A$13:$D$744,4,FALSE)</f>
        <v>0</v>
      </c>
      <c r="Y532" s="242" t="e">
        <f>+VLOOKUP(X532,bd_lista!$A$3:$C$590,3,FALSE)</f>
        <v>#N/A</v>
      </c>
      <c r="Z532" s="301">
        <f>+X532</f>
        <v>0</v>
      </c>
      <c r="AA532" s="302" t="e">
        <f>+Y532</f>
        <v>#N/A</v>
      </c>
    </row>
    <row r="533" spans="1:27" customFormat="1" ht="15" hidden="1" customHeight="1">
      <c r="A533" s="32">
        <v>1242</v>
      </c>
      <c r="B533" s="391"/>
      <c r="C533" s="247" t="str">
        <f>+VLOOKUP(A533,bd_lista!$A$3:$C$590,3,FALSE)</f>
        <v>Gobierno Autónomo Municipal de Charaña</v>
      </c>
      <c r="D533" s="393"/>
      <c r="E533" s="244" t="s">
        <v>1309</v>
      </c>
      <c r="F533" s="243">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3">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3">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3">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3">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3">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3">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3">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3">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3">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3">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3">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3">
        <f t="shared" ca="1" si="21"/>
        <v>0</v>
      </c>
      <c r="S533" s="250">
        <f ca="1">+R532+R533</f>
        <v>0</v>
      </c>
      <c r="T533" s="243">
        <f ca="1">+S533</f>
        <v>0</v>
      </c>
      <c r="U533" s="242">
        <f t="shared" si="22"/>
        <v>2</v>
      </c>
      <c r="V533" s="343" t="str">
        <f>+VLOOKUP(A533,bd_lista!$A$3:$E$590,5,FALSE)</f>
        <v>Gobiernos Autonomos Municipales</v>
      </c>
      <c r="W533" s="395"/>
      <c r="X533" s="242">
        <f>+VLOOKUP(A533,[3]Sheet1!$A$13:$D$744,4,FALSE)</f>
        <v>0</v>
      </c>
      <c r="Y533" s="242" t="e">
        <f>+VLOOKUP(X533,bd_lista!$A$3:$C$590,3,FALSE)</f>
        <v>#N/A</v>
      </c>
      <c r="Z533" s="299"/>
      <c r="AA533" s="300"/>
    </row>
    <row r="534" spans="1:27" customFormat="1" ht="15" hidden="1" customHeight="1">
      <c r="A534" s="32">
        <v>1243</v>
      </c>
      <c r="B534" s="390">
        <f>+A534</f>
        <v>1243</v>
      </c>
      <c r="C534" s="247" t="str">
        <f>+VLOOKUP(A534,bd_lista!$A$3:$C$590,3,FALSE)</f>
        <v>Gobierno Autónomo Municipal de Waldo Ballivián</v>
      </c>
      <c r="D534" s="392" t="str">
        <f>+C534</f>
        <v>Gobierno Autónomo Municipal de Waldo Ballivián</v>
      </c>
      <c r="E534" s="242" t="s">
        <v>1308</v>
      </c>
      <c r="F534" s="243">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3">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3">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3">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3">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3">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3">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3">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3">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3">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3">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3">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3">
        <f t="shared" ca="1" si="21"/>
        <v>0</v>
      </c>
      <c r="S534" s="250"/>
      <c r="T534" s="243">
        <f ca="1">+T535</f>
        <v>0</v>
      </c>
      <c r="U534" s="242">
        <f t="shared" si="22"/>
        <v>1</v>
      </c>
      <c r="V534" s="343" t="str">
        <f>+VLOOKUP(A534,bd_lista!$A$3:$E$590,5,FALSE)</f>
        <v>Gobiernos Autonomos Municipales</v>
      </c>
      <c r="W534" s="394" t="str">
        <f>+V534</f>
        <v>Gobiernos Autonomos Municipales</v>
      </c>
      <c r="X534" s="242">
        <f>+VLOOKUP(A534,[3]Sheet1!$A$13:$D$744,4,FALSE)</f>
        <v>0</v>
      </c>
      <c r="Y534" s="242" t="e">
        <f>+VLOOKUP(X534,bd_lista!$A$3:$C$590,3,FALSE)</f>
        <v>#N/A</v>
      </c>
      <c r="Z534" s="301">
        <f>+X534</f>
        <v>0</v>
      </c>
      <c r="AA534" s="302" t="e">
        <f>+Y534</f>
        <v>#N/A</v>
      </c>
    </row>
    <row r="535" spans="1:27" customFormat="1" ht="15" hidden="1" customHeight="1">
      <c r="A535" s="32">
        <v>1243</v>
      </c>
      <c r="B535" s="391"/>
      <c r="C535" s="247" t="str">
        <f>+VLOOKUP(A535,bd_lista!$A$3:$C$590,3,FALSE)</f>
        <v>Gobierno Autónomo Municipal de Waldo Ballivián</v>
      </c>
      <c r="D535" s="393"/>
      <c r="E535" s="244" t="s">
        <v>1309</v>
      </c>
      <c r="F535" s="243">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3">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3">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3">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3">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3">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3">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3">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3">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3">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3">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3">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3">
        <f t="shared" ca="1" si="21"/>
        <v>0</v>
      </c>
      <c r="S535" s="250">
        <f ca="1">+R534+R535</f>
        <v>0</v>
      </c>
      <c r="T535" s="243">
        <f ca="1">+S535</f>
        <v>0</v>
      </c>
      <c r="U535" s="242">
        <f t="shared" si="22"/>
        <v>2</v>
      </c>
      <c r="V535" s="343" t="str">
        <f>+VLOOKUP(A535,bd_lista!$A$3:$E$590,5,FALSE)</f>
        <v>Gobiernos Autonomos Municipales</v>
      </c>
      <c r="W535" s="395"/>
      <c r="X535" s="242">
        <f>+VLOOKUP(A535,[3]Sheet1!$A$13:$D$744,4,FALSE)</f>
        <v>0</v>
      </c>
      <c r="Y535" s="242" t="e">
        <f>+VLOOKUP(X535,bd_lista!$A$3:$C$590,3,FALSE)</f>
        <v>#N/A</v>
      </c>
      <c r="Z535" s="299"/>
      <c r="AA535" s="300"/>
    </row>
    <row r="536" spans="1:27" customFormat="1" ht="15" hidden="1" customHeight="1">
      <c r="A536" s="32">
        <v>1244</v>
      </c>
      <c r="B536" s="390">
        <f>+A536</f>
        <v>1244</v>
      </c>
      <c r="C536" s="247" t="str">
        <f>+VLOOKUP(A536,bd_lista!$A$3:$C$590,3,FALSE)</f>
        <v>Gobierno Autónomo Municipal de Nazacara de Pacajes</v>
      </c>
      <c r="D536" s="392" t="str">
        <f>+C536</f>
        <v>Gobierno Autónomo Municipal de Nazacara de Pacajes</v>
      </c>
      <c r="E536" s="242" t="s">
        <v>1308</v>
      </c>
      <c r="F536" s="243">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3">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3">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3">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3">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3">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3">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3">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3">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3">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3">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3">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3">
        <f t="shared" ca="1" si="21"/>
        <v>0</v>
      </c>
      <c r="S536" s="250"/>
      <c r="T536" s="243">
        <f ca="1">+T537</f>
        <v>0</v>
      </c>
      <c r="U536" s="242">
        <f t="shared" si="22"/>
        <v>1</v>
      </c>
      <c r="V536" s="343" t="str">
        <f>+VLOOKUP(A536,bd_lista!$A$3:$E$590,5,FALSE)</f>
        <v>Gobiernos Autonomos Municipales</v>
      </c>
      <c r="W536" s="394" t="str">
        <f>+V536</f>
        <v>Gobiernos Autonomos Municipales</v>
      </c>
      <c r="X536" s="242">
        <f>+VLOOKUP(A536,[3]Sheet1!$A$13:$D$744,4,FALSE)</f>
        <v>0</v>
      </c>
      <c r="Y536" s="242" t="e">
        <f>+VLOOKUP(X536,bd_lista!$A$3:$C$590,3,FALSE)</f>
        <v>#N/A</v>
      </c>
      <c r="Z536" s="301">
        <f>+X536</f>
        <v>0</v>
      </c>
      <c r="AA536" s="302" t="e">
        <f>+Y536</f>
        <v>#N/A</v>
      </c>
    </row>
    <row r="537" spans="1:27" customFormat="1" ht="15" hidden="1" customHeight="1">
      <c r="A537" s="32">
        <v>1244</v>
      </c>
      <c r="B537" s="391"/>
      <c r="C537" s="247" t="str">
        <f>+VLOOKUP(A537,bd_lista!$A$3:$C$590,3,FALSE)</f>
        <v>Gobierno Autónomo Municipal de Nazacara de Pacajes</v>
      </c>
      <c r="D537" s="393"/>
      <c r="E537" s="244" t="s">
        <v>1309</v>
      </c>
      <c r="F537" s="243">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3">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3">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3">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3">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3">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3">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3">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3">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3">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3">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3">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3">
        <f t="shared" ca="1" si="21"/>
        <v>0</v>
      </c>
      <c r="S537" s="250">
        <f ca="1">+R536+R537</f>
        <v>0</v>
      </c>
      <c r="T537" s="243">
        <f ca="1">+S537</f>
        <v>0</v>
      </c>
      <c r="U537" s="242">
        <f t="shared" si="22"/>
        <v>2</v>
      </c>
      <c r="V537" s="343" t="str">
        <f>+VLOOKUP(A537,bd_lista!$A$3:$E$590,5,FALSE)</f>
        <v>Gobiernos Autonomos Municipales</v>
      </c>
      <c r="W537" s="395"/>
      <c r="X537" s="242">
        <f>+VLOOKUP(A537,[3]Sheet1!$A$13:$D$744,4,FALSE)</f>
        <v>0</v>
      </c>
      <c r="Y537" s="242" t="e">
        <f>+VLOOKUP(X537,bd_lista!$A$3:$C$590,3,FALSE)</f>
        <v>#N/A</v>
      </c>
      <c r="Z537" s="299"/>
      <c r="AA537" s="300"/>
    </row>
    <row r="538" spans="1:27" customFormat="1" ht="15" hidden="1" customHeight="1">
      <c r="A538" s="32">
        <v>1245</v>
      </c>
      <c r="B538" s="390">
        <f>+A538</f>
        <v>1245</v>
      </c>
      <c r="C538" s="247" t="str">
        <f>+VLOOKUP(A538,bd_lista!$A$3:$C$590,3,FALSE)</f>
        <v>Gobierno Autónomo Municipal de Santiago de Callapa</v>
      </c>
      <c r="D538" s="392" t="str">
        <f>+C538</f>
        <v>Gobierno Autónomo Municipal de Santiago de Callapa</v>
      </c>
      <c r="E538" s="242" t="s">
        <v>1308</v>
      </c>
      <c r="F538" s="243">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3">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3">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3">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3">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3">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3">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3">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3">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3">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3">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3">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3">
        <f t="shared" ca="1" si="21"/>
        <v>0</v>
      </c>
      <c r="S538" s="250"/>
      <c r="T538" s="243">
        <f ca="1">+T539</f>
        <v>0</v>
      </c>
      <c r="U538" s="242">
        <f t="shared" si="22"/>
        <v>1</v>
      </c>
      <c r="V538" s="343" t="str">
        <f>+VLOOKUP(A538,bd_lista!$A$3:$E$590,5,FALSE)</f>
        <v>Gobiernos Autonomos Municipales</v>
      </c>
      <c r="W538" s="394" t="str">
        <f>+V538</f>
        <v>Gobiernos Autonomos Municipales</v>
      </c>
      <c r="X538" s="242">
        <f>+VLOOKUP(A538,[3]Sheet1!$A$13:$D$744,4,FALSE)</f>
        <v>0</v>
      </c>
      <c r="Y538" s="242" t="e">
        <f>+VLOOKUP(X538,bd_lista!$A$3:$C$590,3,FALSE)</f>
        <v>#N/A</v>
      </c>
      <c r="Z538" s="301">
        <f>+X538</f>
        <v>0</v>
      </c>
      <c r="AA538" s="302" t="e">
        <f>+Y538</f>
        <v>#N/A</v>
      </c>
    </row>
    <row r="539" spans="1:27" customFormat="1" ht="15" hidden="1" customHeight="1">
      <c r="A539" s="32">
        <v>1245</v>
      </c>
      <c r="B539" s="391"/>
      <c r="C539" s="247" t="str">
        <f>+VLOOKUP(A539,bd_lista!$A$3:$C$590,3,FALSE)</f>
        <v>Gobierno Autónomo Municipal de Santiago de Callapa</v>
      </c>
      <c r="D539" s="393"/>
      <c r="E539" s="244" t="s">
        <v>1309</v>
      </c>
      <c r="F539" s="243">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3">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3">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3">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3">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3">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3">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3">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3">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3">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3">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3">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3">
        <f t="shared" ca="1" si="21"/>
        <v>0</v>
      </c>
      <c r="S539" s="250">
        <f ca="1">+R538+R539</f>
        <v>0</v>
      </c>
      <c r="T539" s="243">
        <f ca="1">+S539</f>
        <v>0</v>
      </c>
      <c r="U539" s="242">
        <f t="shared" si="22"/>
        <v>2</v>
      </c>
      <c r="V539" s="343" t="str">
        <f>+VLOOKUP(A539,bd_lista!$A$3:$E$590,5,FALSE)</f>
        <v>Gobiernos Autonomos Municipales</v>
      </c>
      <c r="W539" s="395"/>
      <c r="X539" s="242">
        <f>+VLOOKUP(A539,[3]Sheet1!$A$13:$D$744,4,FALSE)</f>
        <v>0</v>
      </c>
      <c r="Y539" s="242" t="e">
        <f>+VLOOKUP(X539,bd_lista!$A$3:$C$590,3,FALSE)</f>
        <v>#N/A</v>
      </c>
      <c r="Z539" s="299"/>
      <c r="AA539" s="300"/>
    </row>
    <row r="540" spans="1:27" customFormat="1" ht="15" hidden="1" customHeight="1">
      <c r="A540" s="32">
        <v>1246</v>
      </c>
      <c r="B540" s="390">
        <f>+A540</f>
        <v>1246</v>
      </c>
      <c r="C540" s="247" t="str">
        <f>+VLOOKUP(A540,bd_lista!$A$3:$C$590,3,FALSE)</f>
        <v>Gobierno Autónomo Municipal de Puerto Acosta</v>
      </c>
      <c r="D540" s="392" t="str">
        <f>+C540</f>
        <v>Gobierno Autónomo Municipal de Puerto Acosta</v>
      </c>
      <c r="E540" s="242" t="s">
        <v>1308</v>
      </c>
      <c r="F540" s="243">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3">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3">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3">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3">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3">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3">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3">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3">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3">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3">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3">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3">
        <f t="shared" ca="1" si="21"/>
        <v>0</v>
      </c>
      <c r="S540" s="250"/>
      <c r="T540" s="243">
        <f ca="1">+T541</f>
        <v>0</v>
      </c>
      <c r="U540" s="242">
        <f t="shared" si="22"/>
        <v>1</v>
      </c>
      <c r="V540" s="343" t="str">
        <f>+VLOOKUP(A540,bd_lista!$A$3:$E$590,5,FALSE)</f>
        <v>Gobiernos Autonomos Municipales</v>
      </c>
      <c r="W540" s="394" t="str">
        <f>+V540</f>
        <v>Gobiernos Autonomos Municipales</v>
      </c>
      <c r="X540" s="242">
        <f>+VLOOKUP(A540,[3]Sheet1!$A$13:$D$744,4,FALSE)</f>
        <v>0</v>
      </c>
      <c r="Y540" s="242" t="e">
        <f>+VLOOKUP(X540,bd_lista!$A$3:$C$590,3,FALSE)</f>
        <v>#N/A</v>
      </c>
      <c r="Z540" s="301">
        <f>+X540</f>
        <v>0</v>
      </c>
      <c r="AA540" s="302" t="e">
        <f>+Y540</f>
        <v>#N/A</v>
      </c>
    </row>
    <row r="541" spans="1:27" customFormat="1" ht="15" hidden="1" customHeight="1">
      <c r="A541" s="32">
        <v>1246</v>
      </c>
      <c r="B541" s="391"/>
      <c r="C541" s="247" t="str">
        <f>+VLOOKUP(A541,bd_lista!$A$3:$C$590,3,FALSE)</f>
        <v>Gobierno Autónomo Municipal de Puerto Acosta</v>
      </c>
      <c r="D541" s="393"/>
      <c r="E541" s="244" t="s">
        <v>1309</v>
      </c>
      <c r="F541" s="243">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3">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3">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3">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3">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3">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3">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3">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3">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3">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3">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3">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3">
        <f t="shared" ca="1" si="21"/>
        <v>0</v>
      </c>
      <c r="S541" s="250">
        <f ca="1">+R540+R541</f>
        <v>0</v>
      </c>
      <c r="T541" s="243">
        <f ca="1">+S541</f>
        <v>0</v>
      </c>
      <c r="U541" s="242">
        <f t="shared" si="22"/>
        <v>2</v>
      </c>
      <c r="V541" s="343" t="str">
        <f>+VLOOKUP(A541,bd_lista!$A$3:$E$590,5,FALSE)</f>
        <v>Gobiernos Autonomos Municipales</v>
      </c>
      <c r="W541" s="395"/>
      <c r="X541" s="242">
        <f>+VLOOKUP(A541,[3]Sheet1!$A$13:$D$744,4,FALSE)</f>
        <v>0</v>
      </c>
      <c r="Y541" s="242" t="e">
        <f>+VLOOKUP(X541,bd_lista!$A$3:$C$590,3,FALSE)</f>
        <v>#N/A</v>
      </c>
      <c r="Z541" s="299"/>
      <c r="AA541" s="300"/>
    </row>
    <row r="542" spans="1:27" customFormat="1" ht="15" hidden="1" customHeight="1">
      <c r="A542" s="32">
        <v>1247</v>
      </c>
      <c r="B542" s="390">
        <f>+A542</f>
        <v>1247</v>
      </c>
      <c r="C542" s="247" t="str">
        <f>+VLOOKUP(A542,bd_lista!$A$3:$C$590,3,FALSE)</f>
        <v>Gobierno Autónomo Municipal de Mocomoco</v>
      </c>
      <c r="D542" s="392" t="str">
        <f>+C542</f>
        <v>Gobierno Autónomo Municipal de Mocomoco</v>
      </c>
      <c r="E542" s="242" t="s">
        <v>1308</v>
      </c>
      <c r="F542" s="243">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3">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3">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3">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3">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3">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3">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3">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3">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3">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3">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3">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3">
        <f t="shared" ref="R542:R605" ca="1" si="23">+SUM(F542:Q542)</f>
        <v>0</v>
      </c>
      <c r="S542" s="250"/>
      <c r="T542" s="243">
        <f ca="1">+T543</f>
        <v>0</v>
      </c>
      <c r="U542" s="242">
        <f t="shared" ref="U542:U605" si="24">+IF(E542="Débitos",1,2)</f>
        <v>1</v>
      </c>
      <c r="V542" s="343" t="str">
        <f>+VLOOKUP(A542,bd_lista!$A$3:$E$590,5,FALSE)</f>
        <v>Gobiernos Autonomos Municipales</v>
      </c>
      <c r="W542" s="394" t="str">
        <f>+V542</f>
        <v>Gobiernos Autonomos Municipales</v>
      </c>
      <c r="X542" s="242">
        <f>+VLOOKUP(A542,[3]Sheet1!$A$13:$D$744,4,FALSE)</f>
        <v>0</v>
      </c>
      <c r="Y542" s="242" t="e">
        <f>+VLOOKUP(X542,bd_lista!$A$3:$C$590,3,FALSE)</f>
        <v>#N/A</v>
      </c>
      <c r="Z542" s="301">
        <f>+X542</f>
        <v>0</v>
      </c>
      <c r="AA542" s="302" t="e">
        <f>+Y542</f>
        <v>#N/A</v>
      </c>
    </row>
    <row r="543" spans="1:27" customFormat="1" ht="15" hidden="1" customHeight="1">
      <c r="A543" s="32">
        <v>1247</v>
      </c>
      <c r="B543" s="391"/>
      <c r="C543" s="247" t="str">
        <f>+VLOOKUP(A543,bd_lista!$A$3:$C$590,3,FALSE)</f>
        <v>Gobierno Autónomo Municipal de Mocomoco</v>
      </c>
      <c r="D543" s="393"/>
      <c r="E543" s="244" t="s">
        <v>1309</v>
      </c>
      <c r="F543" s="243">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3">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3">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3">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3">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3">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3">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3">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3">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3">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3">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3">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3">
        <f t="shared" ca="1" si="23"/>
        <v>0</v>
      </c>
      <c r="S543" s="250">
        <f ca="1">+R542+R543</f>
        <v>0</v>
      </c>
      <c r="T543" s="243">
        <f ca="1">+S543</f>
        <v>0</v>
      </c>
      <c r="U543" s="242">
        <f t="shared" si="24"/>
        <v>2</v>
      </c>
      <c r="V543" s="343" t="str">
        <f>+VLOOKUP(A543,bd_lista!$A$3:$E$590,5,FALSE)</f>
        <v>Gobiernos Autonomos Municipales</v>
      </c>
      <c r="W543" s="395"/>
      <c r="X543" s="242">
        <f>+VLOOKUP(A543,[3]Sheet1!$A$13:$D$744,4,FALSE)</f>
        <v>0</v>
      </c>
      <c r="Y543" s="242" t="e">
        <f>+VLOOKUP(X543,bd_lista!$A$3:$C$590,3,FALSE)</f>
        <v>#N/A</v>
      </c>
      <c r="Z543" s="299"/>
      <c r="AA543" s="300"/>
    </row>
    <row r="544" spans="1:27" customFormat="1" ht="15" hidden="1" customHeight="1">
      <c r="A544" s="32">
        <v>1248</v>
      </c>
      <c r="B544" s="390">
        <f>+A544</f>
        <v>1248</v>
      </c>
      <c r="C544" s="247" t="str">
        <f>+VLOOKUP(A544,bd_lista!$A$3:$C$590,3,FALSE)</f>
        <v>Gobierno Autónomo Municipal de Carabuco</v>
      </c>
      <c r="D544" s="392" t="str">
        <f>+C544</f>
        <v>Gobierno Autónomo Municipal de Carabuco</v>
      </c>
      <c r="E544" s="242" t="s">
        <v>1308</v>
      </c>
      <c r="F544" s="243">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3">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3">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3">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3">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3">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3">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3">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3">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3">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3">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3">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3">
        <f t="shared" ca="1" si="23"/>
        <v>0</v>
      </c>
      <c r="S544" s="250"/>
      <c r="T544" s="243">
        <f ca="1">+T545</f>
        <v>0</v>
      </c>
      <c r="U544" s="242">
        <f t="shared" si="24"/>
        <v>1</v>
      </c>
      <c r="V544" s="343" t="str">
        <f>+VLOOKUP(A544,bd_lista!$A$3:$E$590,5,FALSE)</f>
        <v>Gobiernos Autonomos Municipales</v>
      </c>
      <c r="W544" s="394" t="str">
        <f>+V544</f>
        <v>Gobiernos Autonomos Municipales</v>
      </c>
      <c r="X544" s="242">
        <f>+VLOOKUP(A544,[3]Sheet1!$A$13:$D$744,4,FALSE)</f>
        <v>0</v>
      </c>
      <c r="Y544" s="242" t="e">
        <f>+VLOOKUP(X544,bd_lista!$A$3:$C$590,3,FALSE)</f>
        <v>#N/A</v>
      </c>
      <c r="Z544" s="301">
        <f>+X544</f>
        <v>0</v>
      </c>
      <c r="AA544" s="302" t="e">
        <f>+Y544</f>
        <v>#N/A</v>
      </c>
    </row>
    <row r="545" spans="1:27" customFormat="1" ht="15" hidden="1" customHeight="1">
      <c r="A545" s="32">
        <v>1248</v>
      </c>
      <c r="B545" s="391"/>
      <c r="C545" s="247" t="str">
        <f>+VLOOKUP(A545,bd_lista!$A$3:$C$590,3,FALSE)</f>
        <v>Gobierno Autónomo Municipal de Carabuco</v>
      </c>
      <c r="D545" s="393"/>
      <c r="E545" s="244" t="s">
        <v>1309</v>
      </c>
      <c r="F545" s="243">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3">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3">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3">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3">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3">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3">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3">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3">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3">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3">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3">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3">
        <f t="shared" ca="1" si="23"/>
        <v>0</v>
      </c>
      <c r="S545" s="250">
        <f ca="1">+R544+R545</f>
        <v>0</v>
      </c>
      <c r="T545" s="243">
        <f ca="1">+S545</f>
        <v>0</v>
      </c>
      <c r="U545" s="242">
        <f t="shared" si="24"/>
        <v>2</v>
      </c>
      <c r="V545" s="343" t="str">
        <f>+VLOOKUP(A545,bd_lista!$A$3:$E$590,5,FALSE)</f>
        <v>Gobiernos Autonomos Municipales</v>
      </c>
      <c r="W545" s="395"/>
      <c r="X545" s="242">
        <f>+VLOOKUP(A545,[3]Sheet1!$A$13:$D$744,4,FALSE)</f>
        <v>0</v>
      </c>
      <c r="Y545" s="242" t="e">
        <f>+VLOOKUP(X545,bd_lista!$A$3:$C$590,3,FALSE)</f>
        <v>#N/A</v>
      </c>
      <c r="Z545" s="299"/>
      <c r="AA545" s="300"/>
    </row>
    <row r="546" spans="1:27" customFormat="1" ht="27" hidden="1" customHeight="1">
      <c r="A546" s="32">
        <v>1249</v>
      </c>
      <c r="B546" s="390">
        <f>+A546</f>
        <v>1249</v>
      </c>
      <c r="C546" s="247" t="str">
        <f>+VLOOKUP(A546,bd_lista!$A$3:$C$590,3,FALSE)</f>
        <v>Gobierno Autónomo Municipal de Apolo</v>
      </c>
      <c r="D546" s="392" t="str">
        <f>+C546</f>
        <v>Gobierno Autónomo Municipal de Apolo</v>
      </c>
      <c r="E546" s="242" t="s">
        <v>1308</v>
      </c>
      <c r="F546" s="243">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3">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3">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3">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3">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3">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3">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3">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3">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3">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3">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3">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3">
        <f t="shared" ca="1" si="23"/>
        <v>0</v>
      </c>
      <c r="S546" s="250"/>
      <c r="T546" s="243">
        <f ca="1">+T547</f>
        <v>0</v>
      </c>
      <c r="U546" s="242">
        <f t="shared" si="24"/>
        <v>1</v>
      </c>
      <c r="V546" s="343" t="str">
        <f>+VLOOKUP(A546,bd_lista!$A$3:$E$590,5,FALSE)</f>
        <v>Gobiernos Autonomos Municipales</v>
      </c>
      <c r="W546" s="394" t="str">
        <f>+V546</f>
        <v>Gobiernos Autonomos Municipales</v>
      </c>
      <c r="X546" s="242">
        <f>+VLOOKUP(A546,[3]Sheet1!$A$13:$D$744,4,FALSE)</f>
        <v>0</v>
      </c>
      <c r="Y546" s="242" t="e">
        <f>+VLOOKUP(X546,bd_lista!$A$3:$C$590,3,FALSE)</f>
        <v>#N/A</v>
      </c>
      <c r="Z546" s="301">
        <f>+X546</f>
        <v>0</v>
      </c>
      <c r="AA546" s="302" t="e">
        <f>+Y546</f>
        <v>#N/A</v>
      </c>
    </row>
    <row r="547" spans="1:27" customFormat="1" ht="27" hidden="1" customHeight="1">
      <c r="A547" s="32">
        <v>1249</v>
      </c>
      <c r="B547" s="391"/>
      <c r="C547" s="247" t="str">
        <f>+VLOOKUP(A547,bd_lista!$A$3:$C$590,3,FALSE)</f>
        <v>Gobierno Autónomo Municipal de Apolo</v>
      </c>
      <c r="D547" s="393"/>
      <c r="E547" s="244" t="s">
        <v>1309</v>
      </c>
      <c r="F547" s="243">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3">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3">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3">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3">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3">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3">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3">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3">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3">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3">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3">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3">
        <f t="shared" ca="1" si="23"/>
        <v>0</v>
      </c>
      <c r="S547" s="250">
        <f ca="1">+R546+R547</f>
        <v>0</v>
      </c>
      <c r="T547" s="243">
        <f ca="1">+S547</f>
        <v>0</v>
      </c>
      <c r="U547" s="242">
        <f t="shared" si="24"/>
        <v>2</v>
      </c>
      <c r="V547" s="343" t="str">
        <f>+VLOOKUP(A547,bd_lista!$A$3:$E$590,5,FALSE)</f>
        <v>Gobiernos Autonomos Municipales</v>
      </c>
      <c r="W547" s="395"/>
      <c r="X547" s="242">
        <f>+VLOOKUP(A547,[3]Sheet1!$A$13:$D$744,4,FALSE)</f>
        <v>0</v>
      </c>
      <c r="Y547" s="242" t="e">
        <f>+VLOOKUP(X547,bd_lista!$A$3:$C$590,3,FALSE)</f>
        <v>#N/A</v>
      </c>
      <c r="Z547" s="299"/>
      <c r="AA547" s="300"/>
    </row>
    <row r="548" spans="1:27" customFormat="1" ht="15" hidden="1" customHeight="1">
      <c r="A548" s="32">
        <v>1251</v>
      </c>
      <c r="B548" s="390">
        <f>+A548</f>
        <v>1251</v>
      </c>
      <c r="C548" s="247" t="str">
        <f>+VLOOKUP(A548,bd_lista!$A$3:$C$590,3,FALSE)</f>
        <v>Gobierno Autónomo Municipal de Luribay</v>
      </c>
      <c r="D548" s="392" t="str">
        <f>+C548</f>
        <v>Gobierno Autónomo Municipal de Luribay</v>
      </c>
      <c r="E548" s="242" t="s">
        <v>1308</v>
      </c>
      <c r="F548" s="243">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3">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3">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3">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3">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3">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3">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3">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3">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3">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3">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3">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3">
        <f t="shared" ca="1" si="23"/>
        <v>0</v>
      </c>
      <c r="S548" s="250"/>
      <c r="T548" s="243">
        <f ca="1">+T549</f>
        <v>0</v>
      </c>
      <c r="U548" s="242">
        <f t="shared" si="24"/>
        <v>1</v>
      </c>
      <c r="V548" s="343" t="str">
        <f>+VLOOKUP(A548,bd_lista!$A$3:$E$590,5,FALSE)</f>
        <v>Gobiernos Autonomos Municipales</v>
      </c>
      <c r="W548" s="394" t="str">
        <f>+V548</f>
        <v>Gobiernos Autonomos Municipales</v>
      </c>
      <c r="X548" s="242">
        <f>+VLOOKUP(A548,[3]Sheet1!$A$13:$D$744,4,FALSE)</f>
        <v>0</v>
      </c>
      <c r="Y548" s="242" t="e">
        <f>+VLOOKUP(X548,bd_lista!$A$3:$C$590,3,FALSE)</f>
        <v>#N/A</v>
      </c>
      <c r="Z548" s="301">
        <f>+X548</f>
        <v>0</v>
      </c>
      <c r="AA548" s="302" t="e">
        <f>+Y548</f>
        <v>#N/A</v>
      </c>
    </row>
    <row r="549" spans="1:27" customFormat="1" ht="15" hidden="1" customHeight="1">
      <c r="A549" s="32">
        <v>1251</v>
      </c>
      <c r="B549" s="391"/>
      <c r="C549" s="247" t="str">
        <f>+VLOOKUP(A549,bd_lista!$A$3:$C$590,3,FALSE)</f>
        <v>Gobierno Autónomo Municipal de Luribay</v>
      </c>
      <c r="D549" s="393"/>
      <c r="E549" s="244" t="s">
        <v>1309</v>
      </c>
      <c r="F549" s="243">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3">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3">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3">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3">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3">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3">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3">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3">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3">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3">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3">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3">
        <f t="shared" ca="1" si="23"/>
        <v>0</v>
      </c>
      <c r="S549" s="250">
        <f ca="1">+R548+R549</f>
        <v>0</v>
      </c>
      <c r="T549" s="243">
        <f ca="1">+S549</f>
        <v>0</v>
      </c>
      <c r="U549" s="242">
        <f t="shared" si="24"/>
        <v>2</v>
      </c>
      <c r="V549" s="343" t="str">
        <f>+VLOOKUP(A549,bd_lista!$A$3:$E$590,5,FALSE)</f>
        <v>Gobiernos Autonomos Municipales</v>
      </c>
      <c r="W549" s="395"/>
      <c r="X549" s="242">
        <f>+VLOOKUP(A549,[3]Sheet1!$A$13:$D$744,4,FALSE)</f>
        <v>0</v>
      </c>
      <c r="Y549" s="242" t="e">
        <f>+VLOOKUP(X549,bd_lista!$A$3:$C$590,3,FALSE)</f>
        <v>#N/A</v>
      </c>
      <c r="Z549" s="299"/>
      <c r="AA549" s="300"/>
    </row>
    <row r="550" spans="1:27" customFormat="1" ht="15" hidden="1" customHeight="1">
      <c r="A550" s="32">
        <v>1252</v>
      </c>
      <c r="B550" s="390">
        <f>+A550</f>
        <v>1252</v>
      </c>
      <c r="C550" s="247" t="str">
        <f>+VLOOKUP(A550,bd_lista!$A$3:$C$590,3,FALSE)</f>
        <v>Gobierno Autónomo Municipal de Sapahaqui</v>
      </c>
      <c r="D550" s="392" t="str">
        <f>+C550</f>
        <v>Gobierno Autónomo Municipal de Sapahaqui</v>
      </c>
      <c r="E550" s="242" t="s">
        <v>1308</v>
      </c>
      <c r="F550" s="243">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3">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3">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3">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3">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3">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3">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3">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3">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3">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3">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3">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3">
        <f t="shared" ca="1" si="23"/>
        <v>0</v>
      </c>
      <c r="S550" s="250"/>
      <c r="T550" s="243">
        <f ca="1">+T551</f>
        <v>0</v>
      </c>
      <c r="U550" s="242">
        <f t="shared" si="24"/>
        <v>1</v>
      </c>
      <c r="V550" s="343" t="str">
        <f>+VLOOKUP(A550,bd_lista!$A$3:$E$590,5,FALSE)</f>
        <v>Gobiernos Autonomos Municipales</v>
      </c>
      <c r="W550" s="394" t="str">
        <f>+V550</f>
        <v>Gobiernos Autonomos Municipales</v>
      </c>
      <c r="X550" s="242">
        <f>+VLOOKUP(A550,[3]Sheet1!$A$13:$D$744,4,FALSE)</f>
        <v>0</v>
      </c>
      <c r="Y550" s="242" t="e">
        <f>+VLOOKUP(X550,bd_lista!$A$3:$C$590,3,FALSE)</f>
        <v>#N/A</v>
      </c>
      <c r="Z550" s="301">
        <f>+X550</f>
        <v>0</v>
      </c>
      <c r="AA550" s="302" t="e">
        <f>+Y550</f>
        <v>#N/A</v>
      </c>
    </row>
    <row r="551" spans="1:27" customFormat="1" ht="15" hidden="1" customHeight="1">
      <c r="A551" s="32">
        <v>1252</v>
      </c>
      <c r="B551" s="391"/>
      <c r="C551" s="247" t="str">
        <f>+VLOOKUP(A551,bd_lista!$A$3:$C$590,3,FALSE)</f>
        <v>Gobierno Autónomo Municipal de Sapahaqui</v>
      </c>
      <c r="D551" s="393"/>
      <c r="E551" s="244" t="s">
        <v>1309</v>
      </c>
      <c r="F551" s="243">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3">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3">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3">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3">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3">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3">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3">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3">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3">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3">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3">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3">
        <f t="shared" ca="1" si="23"/>
        <v>0</v>
      </c>
      <c r="S551" s="250">
        <f ca="1">+R550+R551</f>
        <v>0</v>
      </c>
      <c r="T551" s="243">
        <f ca="1">+S551</f>
        <v>0</v>
      </c>
      <c r="U551" s="242">
        <f t="shared" si="24"/>
        <v>2</v>
      </c>
      <c r="V551" s="343" t="str">
        <f>+VLOOKUP(A551,bd_lista!$A$3:$E$590,5,FALSE)</f>
        <v>Gobiernos Autonomos Municipales</v>
      </c>
      <c r="W551" s="395"/>
      <c r="X551" s="242">
        <f>+VLOOKUP(A551,[3]Sheet1!$A$13:$D$744,4,FALSE)</f>
        <v>0</v>
      </c>
      <c r="Y551" s="242" t="e">
        <f>+VLOOKUP(X551,bd_lista!$A$3:$C$590,3,FALSE)</f>
        <v>#N/A</v>
      </c>
      <c r="Z551" s="299"/>
      <c r="AA551" s="300"/>
    </row>
    <row r="552" spans="1:27" customFormat="1" ht="15" hidden="1" customHeight="1">
      <c r="A552" s="32">
        <v>1253</v>
      </c>
      <c r="B552" s="390">
        <f>+A552</f>
        <v>1253</v>
      </c>
      <c r="C552" s="247" t="str">
        <f>+VLOOKUP(A552,bd_lista!$A$3:$C$590,3,FALSE)</f>
        <v>Gobierno Autónomo Municipal de Yaco</v>
      </c>
      <c r="D552" s="392" t="str">
        <f>+C552</f>
        <v>Gobierno Autónomo Municipal de Yaco</v>
      </c>
      <c r="E552" s="242" t="s">
        <v>1308</v>
      </c>
      <c r="F552" s="243">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3">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3">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3">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3">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3">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3">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3">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3">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3">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3">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3">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3">
        <f t="shared" ca="1" si="23"/>
        <v>0</v>
      </c>
      <c r="S552" s="250"/>
      <c r="T552" s="243">
        <f ca="1">+T553</f>
        <v>0</v>
      </c>
      <c r="U552" s="242">
        <f t="shared" si="24"/>
        <v>1</v>
      </c>
      <c r="V552" s="343" t="str">
        <f>+VLOOKUP(A552,bd_lista!$A$3:$E$590,5,FALSE)</f>
        <v>Gobiernos Autonomos Municipales</v>
      </c>
      <c r="W552" s="394" t="str">
        <f>+V552</f>
        <v>Gobiernos Autonomos Municipales</v>
      </c>
      <c r="X552" s="242">
        <f>+VLOOKUP(A552,[3]Sheet1!$A$13:$D$744,4,FALSE)</f>
        <v>0</v>
      </c>
      <c r="Y552" s="242" t="e">
        <f>+VLOOKUP(X552,bd_lista!$A$3:$C$590,3,FALSE)</f>
        <v>#N/A</v>
      </c>
      <c r="Z552" s="301">
        <f>+X552</f>
        <v>0</v>
      </c>
      <c r="AA552" s="302" t="e">
        <f>+Y552</f>
        <v>#N/A</v>
      </c>
    </row>
    <row r="553" spans="1:27" customFormat="1" ht="15" hidden="1" customHeight="1">
      <c r="A553" s="32">
        <v>1253</v>
      </c>
      <c r="B553" s="391"/>
      <c r="C553" s="247" t="str">
        <f>+VLOOKUP(A553,bd_lista!$A$3:$C$590,3,FALSE)</f>
        <v>Gobierno Autónomo Municipal de Yaco</v>
      </c>
      <c r="D553" s="393"/>
      <c r="E553" s="244" t="s">
        <v>1309</v>
      </c>
      <c r="F553" s="243">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3">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3">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3">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3">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3">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3">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3">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3">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3">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3">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3">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3">
        <f t="shared" ca="1" si="23"/>
        <v>0</v>
      </c>
      <c r="S553" s="250">
        <f ca="1">+R552+R553</f>
        <v>0</v>
      </c>
      <c r="T553" s="243">
        <f ca="1">+S553</f>
        <v>0</v>
      </c>
      <c r="U553" s="242">
        <f t="shared" si="24"/>
        <v>2</v>
      </c>
      <c r="V553" s="343" t="str">
        <f>+VLOOKUP(A553,bd_lista!$A$3:$E$590,5,FALSE)</f>
        <v>Gobiernos Autonomos Municipales</v>
      </c>
      <c r="W553" s="395"/>
      <c r="X553" s="242">
        <f>+VLOOKUP(A553,[3]Sheet1!$A$13:$D$744,4,FALSE)</f>
        <v>0</v>
      </c>
      <c r="Y553" s="242" t="e">
        <f>+VLOOKUP(X553,bd_lista!$A$3:$C$590,3,FALSE)</f>
        <v>#N/A</v>
      </c>
      <c r="Z553" s="299"/>
      <c r="AA553" s="300"/>
    </row>
    <row r="554" spans="1:27" customFormat="1" ht="15" hidden="1" customHeight="1">
      <c r="A554" s="32">
        <v>1254</v>
      </c>
      <c r="B554" s="390">
        <f>+A554</f>
        <v>1254</v>
      </c>
      <c r="C554" s="247" t="str">
        <f>+VLOOKUP(A554,bd_lista!$A$3:$C$590,3,FALSE)</f>
        <v>Gobierno Autónomo Municipal de Malla</v>
      </c>
      <c r="D554" s="392" t="str">
        <f>+C554</f>
        <v>Gobierno Autónomo Municipal de Malla</v>
      </c>
      <c r="E554" s="242" t="s">
        <v>1308</v>
      </c>
      <c r="F554" s="243">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3">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3">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3">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3">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3">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3">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3">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3">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3">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3">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3">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3">
        <f t="shared" ca="1" si="23"/>
        <v>0</v>
      </c>
      <c r="S554" s="250"/>
      <c r="T554" s="243">
        <f ca="1">+T555</f>
        <v>0</v>
      </c>
      <c r="U554" s="242">
        <f t="shared" si="24"/>
        <v>1</v>
      </c>
      <c r="V554" s="343" t="str">
        <f>+VLOOKUP(A554,bd_lista!$A$3:$E$590,5,FALSE)</f>
        <v>Gobiernos Autonomos Municipales</v>
      </c>
      <c r="W554" s="394" t="str">
        <f>+V554</f>
        <v>Gobiernos Autonomos Municipales</v>
      </c>
      <c r="X554" s="242">
        <f>+VLOOKUP(A554,[3]Sheet1!$A$13:$D$744,4,FALSE)</f>
        <v>0</v>
      </c>
      <c r="Y554" s="242" t="e">
        <f>+VLOOKUP(X554,bd_lista!$A$3:$C$590,3,FALSE)</f>
        <v>#N/A</v>
      </c>
      <c r="Z554" s="301">
        <f>+X554</f>
        <v>0</v>
      </c>
      <c r="AA554" s="302" t="e">
        <f>+Y554</f>
        <v>#N/A</v>
      </c>
    </row>
    <row r="555" spans="1:27" customFormat="1" ht="15" hidden="1" customHeight="1">
      <c r="A555" s="32">
        <v>1254</v>
      </c>
      <c r="B555" s="391"/>
      <c r="C555" s="247" t="str">
        <f>+VLOOKUP(A555,bd_lista!$A$3:$C$590,3,FALSE)</f>
        <v>Gobierno Autónomo Municipal de Malla</v>
      </c>
      <c r="D555" s="393"/>
      <c r="E555" s="244" t="s">
        <v>1309</v>
      </c>
      <c r="F555" s="243">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3">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3">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3">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3">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3">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3">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3">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3">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3">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3">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3">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3">
        <f t="shared" ca="1" si="23"/>
        <v>0</v>
      </c>
      <c r="S555" s="250">
        <f ca="1">+R554+R555</f>
        <v>0</v>
      </c>
      <c r="T555" s="243">
        <f ca="1">+S555</f>
        <v>0</v>
      </c>
      <c r="U555" s="242">
        <f t="shared" si="24"/>
        <v>2</v>
      </c>
      <c r="V555" s="343" t="str">
        <f>+VLOOKUP(A555,bd_lista!$A$3:$E$590,5,FALSE)</f>
        <v>Gobiernos Autonomos Municipales</v>
      </c>
      <c r="W555" s="395"/>
      <c r="X555" s="242">
        <f>+VLOOKUP(A555,[3]Sheet1!$A$13:$D$744,4,FALSE)</f>
        <v>0</v>
      </c>
      <c r="Y555" s="242" t="e">
        <f>+VLOOKUP(X555,bd_lista!$A$3:$C$590,3,FALSE)</f>
        <v>#N/A</v>
      </c>
      <c r="Z555" s="299"/>
      <c r="AA555" s="300"/>
    </row>
    <row r="556" spans="1:27" customFormat="1" ht="15" hidden="1" customHeight="1">
      <c r="A556" s="32">
        <v>1255</v>
      </c>
      <c r="B556" s="390">
        <f>+A556</f>
        <v>1255</v>
      </c>
      <c r="C556" s="247" t="str">
        <f>+VLOOKUP(A556,bd_lista!$A$3:$C$590,3,FALSE)</f>
        <v>Gobierno Autónomo Municipal de Cairoma</v>
      </c>
      <c r="D556" s="392" t="str">
        <f>+C556</f>
        <v>Gobierno Autónomo Municipal de Cairoma</v>
      </c>
      <c r="E556" s="242" t="s">
        <v>1308</v>
      </c>
      <c r="F556" s="243">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3">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3">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3">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3">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3">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3">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3">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3">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3">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3">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3">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3">
        <f t="shared" ca="1" si="23"/>
        <v>0</v>
      </c>
      <c r="S556" s="250"/>
      <c r="T556" s="243">
        <f ca="1">+T557</f>
        <v>0</v>
      </c>
      <c r="U556" s="242">
        <f t="shared" si="24"/>
        <v>1</v>
      </c>
      <c r="V556" s="343" t="str">
        <f>+VLOOKUP(A556,bd_lista!$A$3:$E$590,5,FALSE)</f>
        <v>Gobiernos Autonomos Municipales</v>
      </c>
      <c r="W556" s="394" t="str">
        <f>+V556</f>
        <v>Gobiernos Autonomos Municipales</v>
      </c>
      <c r="X556" s="242">
        <f>+VLOOKUP(A556,[3]Sheet1!$A$13:$D$744,4,FALSE)</f>
        <v>0</v>
      </c>
      <c r="Y556" s="242" t="e">
        <f>+VLOOKUP(X556,bd_lista!$A$3:$C$590,3,FALSE)</f>
        <v>#N/A</v>
      </c>
      <c r="Z556" s="301">
        <f>+X556</f>
        <v>0</v>
      </c>
      <c r="AA556" s="302" t="e">
        <f>+Y556</f>
        <v>#N/A</v>
      </c>
    </row>
    <row r="557" spans="1:27" customFormat="1" ht="15" hidden="1" customHeight="1">
      <c r="A557" s="32">
        <v>1255</v>
      </c>
      <c r="B557" s="391"/>
      <c r="C557" s="247" t="str">
        <f>+VLOOKUP(A557,bd_lista!$A$3:$C$590,3,FALSE)</f>
        <v>Gobierno Autónomo Municipal de Cairoma</v>
      </c>
      <c r="D557" s="393"/>
      <c r="E557" s="244" t="s">
        <v>1309</v>
      </c>
      <c r="F557" s="243">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3">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3">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3">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3">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3">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3">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3">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3">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3">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3">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3">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3">
        <f t="shared" ca="1" si="23"/>
        <v>0</v>
      </c>
      <c r="S557" s="250">
        <f ca="1">+R556+R557</f>
        <v>0</v>
      </c>
      <c r="T557" s="243">
        <f ca="1">+S557</f>
        <v>0</v>
      </c>
      <c r="U557" s="242">
        <f t="shared" si="24"/>
        <v>2</v>
      </c>
      <c r="V557" s="343" t="str">
        <f>+VLOOKUP(A557,bd_lista!$A$3:$E$590,5,FALSE)</f>
        <v>Gobiernos Autonomos Municipales</v>
      </c>
      <c r="W557" s="395"/>
      <c r="X557" s="242">
        <f>+VLOOKUP(A557,[3]Sheet1!$A$13:$D$744,4,FALSE)</f>
        <v>0</v>
      </c>
      <c r="Y557" s="242" t="e">
        <f>+VLOOKUP(X557,bd_lista!$A$3:$C$590,3,FALSE)</f>
        <v>#N/A</v>
      </c>
      <c r="Z557" s="299"/>
      <c r="AA557" s="300"/>
    </row>
    <row r="558" spans="1:27" customFormat="1" ht="15" hidden="1" customHeight="1">
      <c r="A558" s="32">
        <v>1256</v>
      </c>
      <c r="B558" s="390">
        <f>+A558</f>
        <v>1256</v>
      </c>
      <c r="C558" s="247" t="str">
        <f>+VLOOKUP(A558,bd_lista!$A$3:$C$590,3,FALSE)</f>
        <v>Gobierno Autónomo Municipal de Chulumani (Villa de la Libertad)</v>
      </c>
      <c r="D558" s="392" t="str">
        <f>+C558</f>
        <v>Gobierno Autónomo Municipal de Chulumani (Villa de la Libertad)</v>
      </c>
      <c r="E558" s="242" t="s">
        <v>1308</v>
      </c>
      <c r="F558" s="243">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3">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3">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3">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3">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3">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3">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3">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3">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3">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3">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3">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3">
        <f t="shared" ca="1" si="23"/>
        <v>0</v>
      </c>
      <c r="S558" s="250"/>
      <c r="T558" s="243">
        <f ca="1">+T559</f>
        <v>0</v>
      </c>
      <c r="U558" s="242">
        <f t="shared" si="24"/>
        <v>1</v>
      </c>
      <c r="V558" s="343" t="str">
        <f>+VLOOKUP(A558,bd_lista!$A$3:$E$590,5,FALSE)</f>
        <v>Gobiernos Autonomos Municipales</v>
      </c>
      <c r="W558" s="394" t="str">
        <f>+V558</f>
        <v>Gobiernos Autonomos Municipales</v>
      </c>
      <c r="X558" s="242">
        <f>+VLOOKUP(A558,[3]Sheet1!$A$13:$D$744,4,FALSE)</f>
        <v>0</v>
      </c>
      <c r="Y558" s="242" t="e">
        <f>+VLOOKUP(X558,bd_lista!$A$3:$C$590,3,FALSE)</f>
        <v>#N/A</v>
      </c>
      <c r="Z558" s="301">
        <f>+X558</f>
        <v>0</v>
      </c>
      <c r="AA558" s="302" t="e">
        <f>+Y558</f>
        <v>#N/A</v>
      </c>
    </row>
    <row r="559" spans="1:27" customFormat="1" ht="15" hidden="1" customHeight="1">
      <c r="A559" s="32">
        <v>1256</v>
      </c>
      <c r="B559" s="391"/>
      <c r="C559" s="247" t="str">
        <f>+VLOOKUP(A559,bd_lista!$A$3:$C$590,3,FALSE)</f>
        <v>Gobierno Autónomo Municipal de Chulumani (Villa de la Libertad)</v>
      </c>
      <c r="D559" s="393"/>
      <c r="E559" s="244" t="s">
        <v>1309</v>
      </c>
      <c r="F559" s="243">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3">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3">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3">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3">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3">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3">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3">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3">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3">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3">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3">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3">
        <f t="shared" ca="1" si="23"/>
        <v>0</v>
      </c>
      <c r="S559" s="250">
        <f ca="1">+R558+R559</f>
        <v>0</v>
      </c>
      <c r="T559" s="243">
        <f ca="1">+S559</f>
        <v>0</v>
      </c>
      <c r="U559" s="242">
        <f t="shared" si="24"/>
        <v>2</v>
      </c>
      <c r="V559" s="343" t="str">
        <f>+VLOOKUP(A559,bd_lista!$A$3:$E$590,5,FALSE)</f>
        <v>Gobiernos Autonomos Municipales</v>
      </c>
      <c r="W559" s="395"/>
      <c r="X559" s="242">
        <f>+VLOOKUP(A559,[3]Sheet1!$A$13:$D$744,4,FALSE)</f>
        <v>0</v>
      </c>
      <c r="Y559" s="242" t="e">
        <f>+VLOOKUP(X559,bd_lista!$A$3:$C$590,3,FALSE)</f>
        <v>#N/A</v>
      </c>
      <c r="Z559" s="299"/>
      <c r="AA559" s="300"/>
    </row>
    <row r="560" spans="1:27" customFormat="1" ht="15" hidden="1" customHeight="1">
      <c r="A560" s="32">
        <v>1257</v>
      </c>
      <c r="B560" s="390">
        <f>+A560</f>
        <v>1257</v>
      </c>
      <c r="C560" s="247" t="str">
        <f>+VLOOKUP(A560,bd_lista!$A$3:$C$590,3,FALSE)</f>
        <v>Gobierno Autónomo Municipal de Irupana (Villa de Lanza)</v>
      </c>
      <c r="D560" s="392" t="str">
        <f>+C560</f>
        <v>Gobierno Autónomo Municipal de Irupana (Villa de Lanza)</v>
      </c>
      <c r="E560" s="242" t="s">
        <v>1308</v>
      </c>
      <c r="F560" s="243">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3">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3">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3">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3">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3">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3">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3">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3">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3">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3">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3">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3">
        <f t="shared" ca="1" si="23"/>
        <v>0</v>
      </c>
      <c r="S560" s="250"/>
      <c r="T560" s="243">
        <f ca="1">+T561</f>
        <v>0</v>
      </c>
      <c r="U560" s="242">
        <f t="shared" si="24"/>
        <v>1</v>
      </c>
      <c r="V560" s="343" t="str">
        <f>+VLOOKUP(A560,bd_lista!$A$3:$E$590,5,FALSE)</f>
        <v>Gobiernos Autonomos Municipales</v>
      </c>
      <c r="W560" s="394" t="str">
        <f>+V560</f>
        <v>Gobiernos Autonomos Municipales</v>
      </c>
      <c r="X560" s="242">
        <f>+VLOOKUP(A560,[3]Sheet1!$A$13:$D$744,4,FALSE)</f>
        <v>0</v>
      </c>
      <c r="Y560" s="242" t="e">
        <f>+VLOOKUP(X560,bd_lista!$A$3:$C$590,3,FALSE)</f>
        <v>#N/A</v>
      </c>
      <c r="Z560" s="301">
        <f>+X560</f>
        <v>0</v>
      </c>
      <c r="AA560" s="302" t="e">
        <f>+Y560</f>
        <v>#N/A</v>
      </c>
    </row>
    <row r="561" spans="1:27" customFormat="1" ht="15" hidden="1" customHeight="1">
      <c r="A561" s="32">
        <v>1257</v>
      </c>
      <c r="B561" s="391"/>
      <c r="C561" s="247" t="str">
        <f>+VLOOKUP(A561,bd_lista!$A$3:$C$590,3,FALSE)</f>
        <v>Gobierno Autónomo Municipal de Irupana (Villa de Lanza)</v>
      </c>
      <c r="D561" s="393"/>
      <c r="E561" s="244" t="s">
        <v>1309</v>
      </c>
      <c r="F561" s="243">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3">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3">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3">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3">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3">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3">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3">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3">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3">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3">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3">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3">
        <f t="shared" ca="1" si="23"/>
        <v>0</v>
      </c>
      <c r="S561" s="250">
        <f ca="1">+R560+R561</f>
        <v>0</v>
      </c>
      <c r="T561" s="243">
        <f ca="1">+S561</f>
        <v>0</v>
      </c>
      <c r="U561" s="242">
        <f t="shared" si="24"/>
        <v>2</v>
      </c>
      <c r="V561" s="343" t="str">
        <f>+VLOOKUP(A561,bd_lista!$A$3:$E$590,5,FALSE)</f>
        <v>Gobiernos Autonomos Municipales</v>
      </c>
      <c r="W561" s="395"/>
      <c r="X561" s="242">
        <f>+VLOOKUP(A561,[3]Sheet1!$A$13:$D$744,4,FALSE)</f>
        <v>0</v>
      </c>
      <c r="Y561" s="242" t="e">
        <f>+VLOOKUP(X561,bd_lista!$A$3:$C$590,3,FALSE)</f>
        <v>#N/A</v>
      </c>
      <c r="Z561" s="299"/>
      <c r="AA561" s="300"/>
    </row>
    <row r="562" spans="1:27" customFormat="1" ht="15" hidden="1" customHeight="1">
      <c r="A562" s="32">
        <v>1258</v>
      </c>
      <c r="B562" s="390">
        <f>+A562</f>
        <v>1258</v>
      </c>
      <c r="C562" s="247" t="str">
        <f>+VLOOKUP(A562,bd_lista!$A$3:$C$590,3,FALSE)</f>
        <v>Gobierno Autónomo Municipal de Yanacachi</v>
      </c>
      <c r="D562" s="392" t="str">
        <f>+C562</f>
        <v>Gobierno Autónomo Municipal de Yanacachi</v>
      </c>
      <c r="E562" s="242" t="s">
        <v>1308</v>
      </c>
      <c r="F562" s="243">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3">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3">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3">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3">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3">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3">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3">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3">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3">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3">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3">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3">
        <f t="shared" ca="1" si="23"/>
        <v>0</v>
      </c>
      <c r="S562" s="250"/>
      <c r="T562" s="243">
        <f ca="1">+T563</f>
        <v>0</v>
      </c>
      <c r="U562" s="242">
        <f t="shared" si="24"/>
        <v>1</v>
      </c>
      <c r="V562" s="343" t="str">
        <f>+VLOOKUP(A562,bd_lista!$A$3:$E$590,5,FALSE)</f>
        <v>Gobiernos Autonomos Municipales</v>
      </c>
      <c r="W562" s="394" t="str">
        <f>+V562</f>
        <v>Gobiernos Autonomos Municipales</v>
      </c>
      <c r="X562" s="242">
        <f>+VLOOKUP(A562,[3]Sheet1!$A$13:$D$744,4,FALSE)</f>
        <v>0</v>
      </c>
      <c r="Y562" s="242" t="e">
        <f>+VLOOKUP(X562,bd_lista!$A$3:$C$590,3,FALSE)</f>
        <v>#N/A</v>
      </c>
      <c r="Z562" s="301">
        <f>+X562</f>
        <v>0</v>
      </c>
      <c r="AA562" s="302" t="e">
        <f>+Y562</f>
        <v>#N/A</v>
      </c>
    </row>
    <row r="563" spans="1:27" customFormat="1" ht="15" hidden="1" customHeight="1">
      <c r="A563" s="32">
        <v>1258</v>
      </c>
      <c r="B563" s="391"/>
      <c r="C563" s="247" t="str">
        <f>+VLOOKUP(A563,bd_lista!$A$3:$C$590,3,FALSE)</f>
        <v>Gobierno Autónomo Municipal de Yanacachi</v>
      </c>
      <c r="D563" s="393"/>
      <c r="E563" s="244" t="s">
        <v>1309</v>
      </c>
      <c r="F563" s="243">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3">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3">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3">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3">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3">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3">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3">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3">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3">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3">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3">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3">
        <f t="shared" ca="1" si="23"/>
        <v>0</v>
      </c>
      <c r="S563" s="250">
        <f ca="1">+R562+R563</f>
        <v>0</v>
      </c>
      <c r="T563" s="243">
        <f ca="1">+S563</f>
        <v>0</v>
      </c>
      <c r="U563" s="242">
        <f t="shared" si="24"/>
        <v>2</v>
      </c>
      <c r="V563" s="343" t="str">
        <f>+VLOOKUP(A563,bd_lista!$A$3:$E$590,5,FALSE)</f>
        <v>Gobiernos Autonomos Municipales</v>
      </c>
      <c r="W563" s="395"/>
      <c r="X563" s="242">
        <f>+VLOOKUP(A563,[3]Sheet1!$A$13:$D$744,4,FALSE)</f>
        <v>0</v>
      </c>
      <c r="Y563" s="242" t="e">
        <f>+VLOOKUP(X563,bd_lista!$A$3:$C$590,3,FALSE)</f>
        <v>#N/A</v>
      </c>
      <c r="Z563" s="299"/>
      <c r="AA563" s="300"/>
    </row>
    <row r="564" spans="1:27" customFormat="1" ht="15" hidden="1" customHeight="1">
      <c r="A564" s="32">
        <v>1259</v>
      </c>
      <c r="B564" s="390">
        <f>+A564</f>
        <v>1259</v>
      </c>
      <c r="C564" s="247" t="str">
        <f>+VLOOKUP(A564,bd_lista!$A$3:$C$590,3,FALSE)</f>
        <v>Gobierno Autónomo Municipal de Palos Blancos</v>
      </c>
      <c r="D564" s="392" t="str">
        <f>+C564</f>
        <v>Gobierno Autónomo Municipal de Palos Blancos</v>
      </c>
      <c r="E564" s="242" t="s">
        <v>1308</v>
      </c>
      <c r="F564" s="243">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3">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3">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3">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3">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3">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3">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3">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3">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3">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3">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3">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3">
        <f t="shared" ca="1" si="23"/>
        <v>0</v>
      </c>
      <c r="S564" s="250"/>
      <c r="T564" s="243">
        <f ca="1">+T565</f>
        <v>0</v>
      </c>
      <c r="U564" s="242">
        <f t="shared" si="24"/>
        <v>1</v>
      </c>
      <c r="V564" s="343" t="str">
        <f>+VLOOKUP(A564,bd_lista!$A$3:$E$590,5,FALSE)</f>
        <v>Gobiernos Autonomos Municipales</v>
      </c>
      <c r="W564" s="394" t="str">
        <f>+V564</f>
        <v>Gobiernos Autonomos Municipales</v>
      </c>
      <c r="X564" s="242">
        <f>+VLOOKUP(A564,[3]Sheet1!$A$13:$D$744,4,FALSE)</f>
        <v>0</v>
      </c>
      <c r="Y564" s="242" t="e">
        <f>+VLOOKUP(X564,bd_lista!$A$3:$C$590,3,FALSE)</f>
        <v>#N/A</v>
      </c>
      <c r="Z564" s="301">
        <f>+X564</f>
        <v>0</v>
      </c>
      <c r="AA564" s="302" t="e">
        <f>+Y564</f>
        <v>#N/A</v>
      </c>
    </row>
    <row r="565" spans="1:27" customFormat="1" ht="15" hidden="1" customHeight="1">
      <c r="A565" s="32">
        <v>1259</v>
      </c>
      <c r="B565" s="391"/>
      <c r="C565" s="247" t="str">
        <f>+VLOOKUP(A565,bd_lista!$A$3:$C$590,3,FALSE)</f>
        <v>Gobierno Autónomo Municipal de Palos Blancos</v>
      </c>
      <c r="D565" s="393"/>
      <c r="E565" s="244" t="s">
        <v>1309</v>
      </c>
      <c r="F565" s="243">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3">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3">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3">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3">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3">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3">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3">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3">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3">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3">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3">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3">
        <f t="shared" ca="1" si="23"/>
        <v>0</v>
      </c>
      <c r="S565" s="250">
        <f ca="1">+R564+R565</f>
        <v>0</v>
      </c>
      <c r="T565" s="243">
        <f ca="1">+S565</f>
        <v>0</v>
      </c>
      <c r="U565" s="242">
        <f t="shared" si="24"/>
        <v>2</v>
      </c>
      <c r="V565" s="343" t="str">
        <f>+VLOOKUP(A565,bd_lista!$A$3:$E$590,5,FALSE)</f>
        <v>Gobiernos Autonomos Municipales</v>
      </c>
      <c r="W565" s="395"/>
      <c r="X565" s="242">
        <f>+VLOOKUP(A565,[3]Sheet1!$A$13:$D$744,4,FALSE)</f>
        <v>0</v>
      </c>
      <c r="Y565" s="242" t="e">
        <f>+VLOOKUP(X565,bd_lista!$A$3:$C$590,3,FALSE)</f>
        <v>#N/A</v>
      </c>
      <c r="Z565" s="299"/>
      <c r="AA565" s="300"/>
    </row>
    <row r="566" spans="1:27" customFormat="1" ht="27" hidden="1" customHeight="1">
      <c r="A566" s="32">
        <v>1260</v>
      </c>
      <c r="B566" s="390">
        <f>+A566</f>
        <v>1260</v>
      </c>
      <c r="C566" s="247" t="str">
        <f>+VLOOKUP(A566,bd_lista!$A$3:$C$590,3,FALSE)</f>
        <v>Gobierno Autónomo Municipal de La Asunta</v>
      </c>
      <c r="D566" s="392" t="str">
        <f>+C566</f>
        <v>Gobierno Autónomo Municipal de La Asunta</v>
      </c>
      <c r="E566" s="242" t="s">
        <v>1308</v>
      </c>
      <c r="F566" s="243">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3">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3">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3">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3">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3">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3">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3">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3">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3">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3">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3">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3">
        <f t="shared" ca="1" si="23"/>
        <v>0</v>
      </c>
      <c r="S566" s="250"/>
      <c r="T566" s="243">
        <f ca="1">+T567</f>
        <v>0</v>
      </c>
      <c r="U566" s="242">
        <f t="shared" si="24"/>
        <v>1</v>
      </c>
      <c r="V566" s="343" t="str">
        <f>+VLOOKUP(A566,bd_lista!$A$3:$E$590,5,FALSE)</f>
        <v>Gobiernos Autonomos Municipales</v>
      </c>
      <c r="W566" s="394" t="str">
        <f>+V566</f>
        <v>Gobiernos Autonomos Municipales</v>
      </c>
      <c r="X566" s="242">
        <f>+VLOOKUP(A566,[3]Sheet1!$A$13:$D$744,4,FALSE)</f>
        <v>0</v>
      </c>
      <c r="Y566" s="242" t="e">
        <f>+VLOOKUP(X566,bd_lista!$A$3:$C$590,3,FALSE)</f>
        <v>#N/A</v>
      </c>
      <c r="Z566" s="301">
        <f>+X566</f>
        <v>0</v>
      </c>
      <c r="AA566" s="302" t="e">
        <f>+Y566</f>
        <v>#N/A</v>
      </c>
    </row>
    <row r="567" spans="1:27" customFormat="1" ht="27" hidden="1" customHeight="1">
      <c r="A567" s="32">
        <v>1260</v>
      </c>
      <c r="B567" s="391"/>
      <c r="C567" s="247" t="str">
        <f>+VLOOKUP(A567,bd_lista!$A$3:$C$590,3,FALSE)</f>
        <v>Gobierno Autónomo Municipal de La Asunta</v>
      </c>
      <c r="D567" s="393"/>
      <c r="E567" s="244" t="s">
        <v>1309</v>
      </c>
      <c r="F567" s="243">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3">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3">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3">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3">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3">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3">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3">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3">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3">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3">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3">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3">
        <f t="shared" ca="1" si="23"/>
        <v>0</v>
      </c>
      <c r="S567" s="250">
        <f ca="1">+R566+R567</f>
        <v>0</v>
      </c>
      <c r="T567" s="243">
        <f ca="1">+S567</f>
        <v>0</v>
      </c>
      <c r="U567" s="242">
        <f t="shared" si="24"/>
        <v>2</v>
      </c>
      <c r="V567" s="343" t="str">
        <f>+VLOOKUP(A567,bd_lista!$A$3:$E$590,5,FALSE)</f>
        <v>Gobiernos Autonomos Municipales</v>
      </c>
      <c r="W567" s="395"/>
      <c r="X567" s="242">
        <f>+VLOOKUP(A567,[3]Sheet1!$A$13:$D$744,4,FALSE)</f>
        <v>0</v>
      </c>
      <c r="Y567" s="242" t="e">
        <f>+VLOOKUP(X567,bd_lista!$A$3:$C$590,3,FALSE)</f>
        <v>#N/A</v>
      </c>
      <c r="Z567" s="299"/>
      <c r="AA567" s="300"/>
    </row>
    <row r="568" spans="1:27" customFormat="1" ht="15" hidden="1" customHeight="1">
      <c r="A568" s="32">
        <v>1261</v>
      </c>
      <c r="B568" s="390">
        <f>+A568</f>
        <v>1261</v>
      </c>
      <c r="C568" s="247" t="str">
        <f>+VLOOKUP(A568,bd_lista!$A$3:$C$590,3,FALSE)</f>
        <v>Gobierno Autónomo Municipal de Pucarani</v>
      </c>
      <c r="D568" s="392" t="str">
        <f>+C568</f>
        <v>Gobierno Autónomo Municipal de Pucarani</v>
      </c>
      <c r="E568" s="242" t="s">
        <v>1308</v>
      </c>
      <c r="F568" s="243">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3">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3">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3">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3">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3">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3">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3">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3">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3">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3">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3">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3">
        <f t="shared" ca="1" si="23"/>
        <v>0</v>
      </c>
      <c r="S568" s="250"/>
      <c r="T568" s="243">
        <f ca="1">+T569</f>
        <v>0</v>
      </c>
      <c r="U568" s="242">
        <f t="shared" si="24"/>
        <v>1</v>
      </c>
      <c r="V568" s="343" t="str">
        <f>+VLOOKUP(A568,bd_lista!$A$3:$E$590,5,FALSE)</f>
        <v>Gobiernos Autonomos Municipales</v>
      </c>
      <c r="W568" s="394" t="str">
        <f>+V568</f>
        <v>Gobiernos Autonomos Municipales</v>
      </c>
      <c r="X568" s="242">
        <f>+VLOOKUP(A568,[3]Sheet1!$A$13:$D$744,4,FALSE)</f>
        <v>0</v>
      </c>
      <c r="Y568" s="242" t="e">
        <f>+VLOOKUP(X568,bd_lista!$A$3:$C$590,3,FALSE)</f>
        <v>#N/A</v>
      </c>
      <c r="Z568" s="301">
        <f>+X568</f>
        <v>0</v>
      </c>
      <c r="AA568" s="302" t="e">
        <f>+Y568</f>
        <v>#N/A</v>
      </c>
    </row>
    <row r="569" spans="1:27" customFormat="1" ht="15" hidden="1" customHeight="1">
      <c r="A569" s="32">
        <v>1261</v>
      </c>
      <c r="B569" s="391"/>
      <c r="C569" s="247" t="str">
        <f>+VLOOKUP(A569,bd_lista!$A$3:$C$590,3,FALSE)</f>
        <v>Gobierno Autónomo Municipal de Pucarani</v>
      </c>
      <c r="D569" s="393"/>
      <c r="E569" s="244" t="s">
        <v>1309</v>
      </c>
      <c r="F569" s="243">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3">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3">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3">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3">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3">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3">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3">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3">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3">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3">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3">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3">
        <f t="shared" ca="1" si="23"/>
        <v>0</v>
      </c>
      <c r="S569" s="250">
        <f ca="1">+R568+R569</f>
        <v>0</v>
      </c>
      <c r="T569" s="243">
        <f ca="1">+S569</f>
        <v>0</v>
      </c>
      <c r="U569" s="242">
        <f t="shared" si="24"/>
        <v>2</v>
      </c>
      <c r="V569" s="343" t="str">
        <f>+VLOOKUP(A569,bd_lista!$A$3:$E$590,5,FALSE)</f>
        <v>Gobiernos Autonomos Municipales</v>
      </c>
      <c r="W569" s="395"/>
      <c r="X569" s="242">
        <f>+VLOOKUP(A569,[3]Sheet1!$A$13:$D$744,4,FALSE)</f>
        <v>0</v>
      </c>
      <c r="Y569" s="242" t="e">
        <f>+VLOOKUP(X569,bd_lista!$A$3:$C$590,3,FALSE)</f>
        <v>#N/A</v>
      </c>
      <c r="Z569" s="299"/>
      <c r="AA569" s="300"/>
    </row>
    <row r="570" spans="1:27" customFormat="1" ht="15" hidden="1" customHeight="1">
      <c r="A570" s="32">
        <v>1262</v>
      </c>
      <c r="B570" s="390">
        <f>+A570</f>
        <v>1262</v>
      </c>
      <c r="C570" s="247" t="str">
        <f>+VLOOKUP(A570,bd_lista!$A$3:$C$590,3,FALSE)</f>
        <v>Gobierno Autónomo Municipal de Laja</v>
      </c>
      <c r="D570" s="392" t="str">
        <f>+C570</f>
        <v>Gobierno Autónomo Municipal de Laja</v>
      </c>
      <c r="E570" s="242" t="s">
        <v>1308</v>
      </c>
      <c r="F570" s="243">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3">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3">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3">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3">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3">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3">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3">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3">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3">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3">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3">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3">
        <f t="shared" ca="1" si="23"/>
        <v>0</v>
      </c>
      <c r="S570" s="250"/>
      <c r="T570" s="243">
        <f ca="1">+T571</f>
        <v>0</v>
      </c>
      <c r="U570" s="242">
        <f t="shared" si="24"/>
        <v>1</v>
      </c>
      <c r="V570" s="343" t="str">
        <f>+VLOOKUP(A570,bd_lista!$A$3:$E$590,5,FALSE)</f>
        <v>Gobiernos Autonomos Municipales</v>
      </c>
      <c r="W570" s="394" t="str">
        <f>+V570</f>
        <v>Gobiernos Autonomos Municipales</v>
      </c>
      <c r="X570" s="242">
        <f>+VLOOKUP(A570,[3]Sheet1!$A$13:$D$744,4,FALSE)</f>
        <v>0</v>
      </c>
      <c r="Y570" s="242" t="e">
        <f>+VLOOKUP(X570,bd_lista!$A$3:$C$590,3,FALSE)</f>
        <v>#N/A</v>
      </c>
      <c r="Z570" s="301">
        <f>+X570</f>
        <v>0</v>
      </c>
      <c r="AA570" s="302" t="e">
        <f>+Y570</f>
        <v>#N/A</v>
      </c>
    </row>
    <row r="571" spans="1:27" customFormat="1" ht="15" hidden="1" customHeight="1">
      <c r="A571" s="32">
        <v>1262</v>
      </c>
      <c r="B571" s="391"/>
      <c r="C571" s="247" t="str">
        <f>+VLOOKUP(A571,bd_lista!$A$3:$C$590,3,FALSE)</f>
        <v>Gobierno Autónomo Municipal de Laja</v>
      </c>
      <c r="D571" s="393"/>
      <c r="E571" s="244" t="s">
        <v>1309</v>
      </c>
      <c r="F571" s="243">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3">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3">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3">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3">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3">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3">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3">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3">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3">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3">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3">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3">
        <f t="shared" ca="1" si="23"/>
        <v>0</v>
      </c>
      <c r="S571" s="250">
        <f ca="1">+R570+R571</f>
        <v>0</v>
      </c>
      <c r="T571" s="243">
        <f ca="1">+S571</f>
        <v>0</v>
      </c>
      <c r="U571" s="242">
        <f t="shared" si="24"/>
        <v>2</v>
      </c>
      <c r="V571" s="343" t="str">
        <f>+VLOOKUP(A571,bd_lista!$A$3:$E$590,5,FALSE)</f>
        <v>Gobiernos Autonomos Municipales</v>
      </c>
      <c r="W571" s="395"/>
      <c r="X571" s="242">
        <f>+VLOOKUP(A571,[3]Sheet1!$A$13:$D$744,4,FALSE)</f>
        <v>0</v>
      </c>
      <c r="Y571" s="242" t="e">
        <f>+VLOOKUP(X571,bd_lista!$A$3:$C$590,3,FALSE)</f>
        <v>#N/A</v>
      </c>
      <c r="Z571" s="299"/>
      <c r="AA571" s="300"/>
    </row>
    <row r="572" spans="1:27" customFormat="1" ht="15" hidden="1" customHeight="1">
      <c r="A572" s="32">
        <v>1263</v>
      </c>
      <c r="B572" s="390">
        <f>+A572</f>
        <v>1263</v>
      </c>
      <c r="C572" s="247" t="str">
        <f>+VLOOKUP(A572,bd_lista!$A$3:$C$590,3,FALSE)</f>
        <v>Gobierno Autónomo Municipal de Batallas</v>
      </c>
      <c r="D572" s="392" t="str">
        <f>+C572</f>
        <v>Gobierno Autónomo Municipal de Batallas</v>
      </c>
      <c r="E572" s="242" t="s">
        <v>1308</v>
      </c>
      <c r="F572" s="243">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3">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3">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3">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3">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3">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3">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3">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3">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3">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3">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3">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3">
        <f t="shared" ca="1" si="23"/>
        <v>0</v>
      </c>
      <c r="S572" s="250"/>
      <c r="T572" s="243">
        <f ca="1">+T573</f>
        <v>0</v>
      </c>
      <c r="U572" s="242">
        <f t="shared" si="24"/>
        <v>1</v>
      </c>
      <c r="V572" s="343" t="str">
        <f>+VLOOKUP(A572,bd_lista!$A$3:$E$590,5,FALSE)</f>
        <v>Gobiernos Autonomos Municipales</v>
      </c>
      <c r="W572" s="394" t="str">
        <f>+V572</f>
        <v>Gobiernos Autonomos Municipales</v>
      </c>
      <c r="X572" s="242">
        <f>+VLOOKUP(A572,[3]Sheet1!$A$13:$D$744,4,FALSE)</f>
        <v>0</v>
      </c>
      <c r="Y572" s="242" t="e">
        <f>+VLOOKUP(X572,bd_lista!$A$3:$C$590,3,FALSE)</f>
        <v>#N/A</v>
      </c>
      <c r="Z572" s="301">
        <f>+X572</f>
        <v>0</v>
      </c>
      <c r="AA572" s="302" t="e">
        <f>+Y572</f>
        <v>#N/A</v>
      </c>
    </row>
    <row r="573" spans="1:27" customFormat="1" ht="15" hidden="1" customHeight="1">
      <c r="A573" s="32">
        <v>1263</v>
      </c>
      <c r="B573" s="391"/>
      <c r="C573" s="247" t="str">
        <f>+VLOOKUP(A573,bd_lista!$A$3:$C$590,3,FALSE)</f>
        <v>Gobierno Autónomo Municipal de Batallas</v>
      </c>
      <c r="D573" s="393"/>
      <c r="E573" s="244" t="s">
        <v>1309</v>
      </c>
      <c r="F573" s="243">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3">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3">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3">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3">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3">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3">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3">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3">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3">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3">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3">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3">
        <f t="shared" ca="1" si="23"/>
        <v>0</v>
      </c>
      <c r="S573" s="250">
        <f ca="1">+R572+R573</f>
        <v>0</v>
      </c>
      <c r="T573" s="243">
        <f ca="1">+S573</f>
        <v>0</v>
      </c>
      <c r="U573" s="242">
        <f t="shared" si="24"/>
        <v>2</v>
      </c>
      <c r="V573" s="343" t="str">
        <f>+VLOOKUP(A573,bd_lista!$A$3:$E$590,5,FALSE)</f>
        <v>Gobiernos Autonomos Municipales</v>
      </c>
      <c r="W573" s="395"/>
      <c r="X573" s="242">
        <f>+VLOOKUP(A573,[3]Sheet1!$A$13:$D$744,4,FALSE)</f>
        <v>0</v>
      </c>
      <c r="Y573" s="242" t="e">
        <f>+VLOOKUP(X573,bd_lista!$A$3:$C$590,3,FALSE)</f>
        <v>#N/A</v>
      </c>
      <c r="Z573" s="299"/>
      <c r="AA573" s="300"/>
    </row>
    <row r="574" spans="1:27" customFormat="1" ht="15" hidden="1" customHeight="1">
      <c r="A574" s="32">
        <v>1264</v>
      </c>
      <c r="B574" s="390">
        <f>+A574</f>
        <v>1264</v>
      </c>
      <c r="C574" s="247" t="str">
        <f>+VLOOKUP(A574,bd_lista!$A$3:$C$590,3,FALSE)</f>
        <v>Gobierno Autónomo Municipal de Puerto Pérez</v>
      </c>
      <c r="D574" s="392" t="str">
        <f>+C574</f>
        <v>Gobierno Autónomo Municipal de Puerto Pérez</v>
      </c>
      <c r="E574" s="242" t="s">
        <v>1308</v>
      </c>
      <c r="F574" s="243">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3">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3">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3">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3">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3">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3">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3">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3">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3">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3">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3">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3">
        <f t="shared" ca="1" si="23"/>
        <v>0</v>
      </c>
      <c r="S574" s="250"/>
      <c r="T574" s="243">
        <f ca="1">+T575</f>
        <v>0</v>
      </c>
      <c r="U574" s="242">
        <f t="shared" si="24"/>
        <v>1</v>
      </c>
      <c r="V574" s="343" t="str">
        <f>+VLOOKUP(A574,bd_lista!$A$3:$E$590,5,FALSE)</f>
        <v>Gobiernos Autonomos Municipales</v>
      </c>
      <c r="W574" s="394" t="str">
        <f>+V574</f>
        <v>Gobiernos Autonomos Municipales</v>
      </c>
      <c r="X574" s="242">
        <f>+VLOOKUP(A574,[3]Sheet1!$A$13:$D$744,4,FALSE)</f>
        <v>0</v>
      </c>
      <c r="Y574" s="242" t="e">
        <f>+VLOOKUP(X574,bd_lista!$A$3:$C$590,3,FALSE)</f>
        <v>#N/A</v>
      </c>
      <c r="Z574" s="301">
        <f>+X574</f>
        <v>0</v>
      </c>
      <c r="AA574" s="302" t="e">
        <f>+Y574</f>
        <v>#N/A</v>
      </c>
    </row>
    <row r="575" spans="1:27" customFormat="1" ht="15" hidden="1" customHeight="1">
      <c r="A575" s="32">
        <v>1264</v>
      </c>
      <c r="B575" s="391"/>
      <c r="C575" s="247" t="str">
        <f>+VLOOKUP(A575,bd_lista!$A$3:$C$590,3,FALSE)</f>
        <v>Gobierno Autónomo Municipal de Puerto Pérez</v>
      </c>
      <c r="D575" s="393"/>
      <c r="E575" s="244" t="s">
        <v>1309</v>
      </c>
      <c r="F575" s="243">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3">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3">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3">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3">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3">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3">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3">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3">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3">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3">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3">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3">
        <f t="shared" ca="1" si="23"/>
        <v>0</v>
      </c>
      <c r="S575" s="250">
        <f ca="1">+R574+R575</f>
        <v>0</v>
      </c>
      <c r="T575" s="243">
        <f ca="1">+S575</f>
        <v>0</v>
      </c>
      <c r="U575" s="242">
        <f t="shared" si="24"/>
        <v>2</v>
      </c>
      <c r="V575" s="343" t="str">
        <f>+VLOOKUP(A575,bd_lista!$A$3:$E$590,5,FALSE)</f>
        <v>Gobiernos Autonomos Municipales</v>
      </c>
      <c r="W575" s="395"/>
      <c r="X575" s="242">
        <f>+VLOOKUP(A575,[3]Sheet1!$A$13:$D$744,4,FALSE)</f>
        <v>0</v>
      </c>
      <c r="Y575" s="242" t="e">
        <f>+VLOOKUP(X575,bd_lista!$A$3:$C$590,3,FALSE)</f>
        <v>#N/A</v>
      </c>
      <c r="Z575" s="299"/>
      <c r="AA575" s="300"/>
    </row>
    <row r="576" spans="1:27" customFormat="1" ht="15" hidden="1" customHeight="1">
      <c r="A576" s="32">
        <v>1265</v>
      </c>
      <c r="B576" s="390">
        <f>+A576</f>
        <v>1265</v>
      </c>
      <c r="C576" s="247" t="str">
        <f>+VLOOKUP(A576,bd_lista!$A$3:$C$590,3,FALSE)</f>
        <v>Gobierno Autónomo Municipal de Coroico</v>
      </c>
      <c r="D576" s="392" t="str">
        <f>+C576</f>
        <v>Gobierno Autónomo Municipal de Coroico</v>
      </c>
      <c r="E576" s="242" t="s">
        <v>1308</v>
      </c>
      <c r="F576" s="243">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3">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3">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3">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3">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3">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3">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3">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3">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3">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3">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3">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3">
        <f t="shared" ca="1" si="23"/>
        <v>0</v>
      </c>
      <c r="S576" s="250"/>
      <c r="T576" s="243">
        <f ca="1">+T577</f>
        <v>0</v>
      </c>
      <c r="U576" s="242">
        <f t="shared" si="24"/>
        <v>1</v>
      </c>
      <c r="V576" s="343" t="str">
        <f>+VLOOKUP(A576,bd_lista!$A$3:$E$590,5,FALSE)</f>
        <v>Gobiernos Autonomos Municipales</v>
      </c>
      <c r="W576" s="394" t="str">
        <f>+V576</f>
        <v>Gobiernos Autonomos Municipales</v>
      </c>
      <c r="X576" s="242">
        <f>+VLOOKUP(A576,[3]Sheet1!$A$13:$D$744,4,FALSE)</f>
        <v>0</v>
      </c>
      <c r="Y576" s="242" t="e">
        <f>+VLOOKUP(X576,bd_lista!$A$3:$C$590,3,FALSE)</f>
        <v>#N/A</v>
      </c>
      <c r="Z576" s="301">
        <f>+X576</f>
        <v>0</v>
      </c>
      <c r="AA576" s="302" t="e">
        <f>+Y576</f>
        <v>#N/A</v>
      </c>
    </row>
    <row r="577" spans="1:27" customFormat="1" ht="15" hidden="1" customHeight="1">
      <c r="A577" s="32">
        <v>1265</v>
      </c>
      <c r="B577" s="391"/>
      <c r="C577" s="247" t="str">
        <f>+VLOOKUP(A577,bd_lista!$A$3:$C$590,3,FALSE)</f>
        <v>Gobierno Autónomo Municipal de Coroico</v>
      </c>
      <c r="D577" s="393"/>
      <c r="E577" s="244" t="s">
        <v>1309</v>
      </c>
      <c r="F577" s="243">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3">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3">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3">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3">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3">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3">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3">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3">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3">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3">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3">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3">
        <f t="shared" ca="1" si="23"/>
        <v>0</v>
      </c>
      <c r="S577" s="250">
        <f ca="1">+R576+R577</f>
        <v>0</v>
      </c>
      <c r="T577" s="243">
        <f ca="1">+S577</f>
        <v>0</v>
      </c>
      <c r="U577" s="242">
        <f t="shared" si="24"/>
        <v>2</v>
      </c>
      <c r="V577" s="343" t="str">
        <f>+VLOOKUP(A577,bd_lista!$A$3:$E$590,5,FALSE)</f>
        <v>Gobiernos Autonomos Municipales</v>
      </c>
      <c r="W577" s="395"/>
      <c r="X577" s="242">
        <f>+VLOOKUP(A577,[3]Sheet1!$A$13:$D$744,4,FALSE)</f>
        <v>0</v>
      </c>
      <c r="Y577" s="242" t="e">
        <f>+VLOOKUP(X577,bd_lista!$A$3:$C$590,3,FALSE)</f>
        <v>#N/A</v>
      </c>
      <c r="Z577" s="299"/>
      <c r="AA577" s="300"/>
    </row>
    <row r="578" spans="1:27" customFormat="1" ht="15" hidden="1" customHeight="1">
      <c r="A578" s="32">
        <v>1266</v>
      </c>
      <c r="B578" s="390">
        <f>+A578</f>
        <v>1266</v>
      </c>
      <c r="C578" s="247" t="str">
        <f>+VLOOKUP(A578,bd_lista!$A$3:$C$590,3,FALSE)</f>
        <v>Gobierno Autónomo Municipal de Coripata</v>
      </c>
      <c r="D578" s="392" t="str">
        <f>+C578</f>
        <v>Gobierno Autónomo Municipal de Coripata</v>
      </c>
      <c r="E578" s="242" t="s">
        <v>1308</v>
      </c>
      <c r="F578" s="243">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3">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3">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3">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3">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3">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3">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3">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3">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3">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3">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3">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3">
        <f t="shared" ca="1" si="23"/>
        <v>0</v>
      </c>
      <c r="S578" s="250"/>
      <c r="T578" s="243">
        <f ca="1">+T579</f>
        <v>0</v>
      </c>
      <c r="U578" s="242">
        <f t="shared" si="24"/>
        <v>1</v>
      </c>
      <c r="V578" s="343" t="str">
        <f>+VLOOKUP(A578,bd_lista!$A$3:$E$590,5,FALSE)</f>
        <v>Gobiernos Autonomos Municipales</v>
      </c>
      <c r="W578" s="394" t="str">
        <f>+V578</f>
        <v>Gobiernos Autonomos Municipales</v>
      </c>
      <c r="X578" s="242">
        <f>+VLOOKUP(A578,[3]Sheet1!$A$13:$D$744,4,FALSE)</f>
        <v>0</v>
      </c>
      <c r="Y578" s="242" t="e">
        <f>+VLOOKUP(X578,bd_lista!$A$3:$C$590,3,FALSE)</f>
        <v>#N/A</v>
      </c>
      <c r="Z578" s="301">
        <f>+X578</f>
        <v>0</v>
      </c>
      <c r="AA578" s="302" t="e">
        <f>+Y578</f>
        <v>#N/A</v>
      </c>
    </row>
    <row r="579" spans="1:27" customFormat="1" ht="15" hidden="1" customHeight="1">
      <c r="A579" s="32">
        <v>1266</v>
      </c>
      <c r="B579" s="391"/>
      <c r="C579" s="247" t="str">
        <f>+VLOOKUP(A579,bd_lista!$A$3:$C$590,3,FALSE)</f>
        <v>Gobierno Autónomo Municipal de Coripata</v>
      </c>
      <c r="D579" s="393"/>
      <c r="E579" s="244" t="s">
        <v>1309</v>
      </c>
      <c r="F579" s="243">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3">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3">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3">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3">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3">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3">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3">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3">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3">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3">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3">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3">
        <f t="shared" ca="1" si="23"/>
        <v>0</v>
      </c>
      <c r="S579" s="250">
        <f ca="1">+R578+R579</f>
        <v>0</v>
      </c>
      <c r="T579" s="243">
        <f ca="1">+S579</f>
        <v>0</v>
      </c>
      <c r="U579" s="242">
        <f t="shared" si="24"/>
        <v>2</v>
      </c>
      <c r="V579" s="343" t="str">
        <f>+VLOOKUP(A579,bd_lista!$A$3:$E$590,5,FALSE)</f>
        <v>Gobiernos Autonomos Municipales</v>
      </c>
      <c r="W579" s="395"/>
      <c r="X579" s="242">
        <f>+VLOOKUP(A579,[3]Sheet1!$A$13:$D$744,4,FALSE)</f>
        <v>0</v>
      </c>
      <c r="Y579" s="242" t="e">
        <f>+VLOOKUP(X579,bd_lista!$A$3:$C$590,3,FALSE)</f>
        <v>#N/A</v>
      </c>
      <c r="Z579" s="299"/>
      <c r="AA579" s="300"/>
    </row>
    <row r="580" spans="1:27" customFormat="1" ht="15" hidden="1" customHeight="1">
      <c r="A580" s="32">
        <v>1267</v>
      </c>
      <c r="B580" s="390">
        <f>+A580</f>
        <v>1267</v>
      </c>
      <c r="C580" s="247" t="str">
        <f>+VLOOKUP(A580,bd_lista!$A$3:$C$590,3,FALSE)</f>
        <v>Gobierno Autónomo Municipal de Ixiamas</v>
      </c>
      <c r="D580" s="392" t="str">
        <f>+C580</f>
        <v>Gobierno Autónomo Municipal de Ixiamas</v>
      </c>
      <c r="E580" s="242" t="s">
        <v>1308</v>
      </c>
      <c r="F580" s="243">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3">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3">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3">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3">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3">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3">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3">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3">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3">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3">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3">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3">
        <f t="shared" ca="1" si="23"/>
        <v>0</v>
      </c>
      <c r="S580" s="250"/>
      <c r="T580" s="243">
        <f ca="1">+T581</f>
        <v>0</v>
      </c>
      <c r="U580" s="242">
        <f t="shared" si="24"/>
        <v>1</v>
      </c>
      <c r="V580" s="343" t="str">
        <f>+VLOOKUP(A580,bd_lista!$A$3:$E$590,5,FALSE)</f>
        <v>Gobiernos Autonomos Municipales</v>
      </c>
      <c r="W580" s="394" t="str">
        <f>+V580</f>
        <v>Gobiernos Autonomos Municipales</v>
      </c>
      <c r="X580" s="242">
        <f>+VLOOKUP(A580,[3]Sheet1!$A$13:$D$744,4,FALSE)</f>
        <v>0</v>
      </c>
      <c r="Y580" s="242" t="e">
        <f>+VLOOKUP(X580,bd_lista!$A$3:$C$590,3,FALSE)</f>
        <v>#N/A</v>
      </c>
      <c r="Z580" s="301">
        <f>+X580</f>
        <v>0</v>
      </c>
      <c r="AA580" s="302" t="e">
        <f>+Y580</f>
        <v>#N/A</v>
      </c>
    </row>
    <row r="581" spans="1:27" customFormat="1" ht="15" hidden="1" customHeight="1">
      <c r="A581" s="32">
        <v>1267</v>
      </c>
      <c r="B581" s="391"/>
      <c r="C581" s="247" t="str">
        <f>+VLOOKUP(A581,bd_lista!$A$3:$C$590,3,FALSE)</f>
        <v>Gobierno Autónomo Municipal de Ixiamas</v>
      </c>
      <c r="D581" s="393"/>
      <c r="E581" s="244" t="s">
        <v>1309</v>
      </c>
      <c r="F581" s="243">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3">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3">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3">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3">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3">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3">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3">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3">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3">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3">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3">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3">
        <f t="shared" ca="1" si="23"/>
        <v>0</v>
      </c>
      <c r="S581" s="250">
        <f ca="1">+R580+R581</f>
        <v>0</v>
      </c>
      <c r="T581" s="243">
        <f ca="1">+S581</f>
        <v>0</v>
      </c>
      <c r="U581" s="242">
        <f t="shared" si="24"/>
        <v>2</v>
      </c>
      <c r="V581" s="343" t="str">
        <f>+VLOOKUP(A581,bd_lista!$A$3:$E$590,5,FALSE)</f>
        <v>Gobiernos Autonomos Municipales</v>
      </c>
      <c r="W581" s="395"/>
      <c r="X581" s="242">
        <f>+VLOOKUP(A581,[3]Sheet1!$A$13:$D$744,4,FALSE)</f>
        <v>0</v>
      </c>
      <c r="Y581" s="242" t="e">
        <f>+VLOOKUP(X581,bd_lista!$A$3:$C$590,3,FALSE)</f>
        <v>#N/A</v>
      </c>
      <c r="Z581" s="299"/>
      <c r="AA581" s="300"/>
    </row>
    <row r="582" spans="1:27" customFormat="1" ht="15" hidden="1" customHeight="1">
      <c r="A582" s="32">
        <v>1268</v>
      </c>
      <c r="B582" s="390">
        <f>+A582</f>
        <v>1268</v>
      </c>
      <c r="C582" s="247" t="str">
        <f>+VLOOKUP(A582,bd_lista!$A$3:$C$590,3,FALSE)</f>
        <v>Gobierno Autónomo Municipal de San Buenaventura</v>
      </c>
      <c r="D582" s="392" t="str">
        <f>+C582</f>
        <v>Gobierno Autónomo Municipal de San Buenaventura</v>
      </c>
      <c r="E582" s="242" t="s">
        <v>1308</v>
      </c>
      <c r="F582" s="243">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3">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3">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3">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3">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3">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3">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3">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3">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3">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3">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3">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3">
        <f t="shared" ca="1" si="23"/>
        <v>0</v>
      </c>
      <c r="S582" s="250"/>
      <c r="T582" s="243">
        <f ca="1">+T583</f>
        <v>0</v>
      </c>
      <c r="U582" s="242">
        <f t="shared" si="24"/>
        <v>1</v>
      </c>
      <c r="V582" s="343" t="str">
        <f>+VLOOKUP(A582,bd_lista!$A$3:$E$590,5,FALSE)</f>
        <v>Gobiernos Autonomos Municipales</v>
      </c>
      <c r="W582" s="394" t="str">
        <f>+V582</f>
        <v>Gobiernos Autonomos Municipales</v>
      </c>
      <c r="X582" s="242">
        <f>+VLOOKUP(A582,[3]Sheet1!$A$13:$D$744,4,FALSE)</f>
        <v>0</v>
      </c>
      <c r="Y582" s="242" t="e">
        <f>+VLOOKUP(X582,bd_lista!$A$3:$C$590,3,FALSE)</f>
        <v>#N/A</v>
      </c>
      <c r="Z582" s="301">
        <f>+X582</f>
        <v>0</v>
      </c>
      <c r="AA582" s="302" t="e">
        <f>+Y582</f>
        <v>#N/A</v>
      </c>
    </row>
    <row r="583" spans="1:27" customFormat="1" ht="15" hidden="1" customHeight="1">
      <c r="A583" s="32">
        <v>1268</v>
      </c>
      <c r="B583" s="391"/>
      <c r="C583" s="247" t="str">
        <f>+VLOOKUP(A583,bd_lista!$A$3:$C$590,3,FALSE)</f>
        <v>Gobierno Autónomo Municipal de San Buenaventura</v>
      </c>
      <c r="D583" s="393"/>
      <c r="E583" s="244" t="s">
        <v>1309</v>
      </c>
      <c r="F583" s="243">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3">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3">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3">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3">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3">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3">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3">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3">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3">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3">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3">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3">
        <f t="shared" ca="1" si="23"/>
        <v>0</v>
      </c>
      <c r="S583" s="250">
        <f ca="1">+R582+R583</f>
        <v>0</v>
      </c>
      <c r="T583" s="243">
        <f ca="1">+S583</f>
        <v>0</v>
      </c>
      <c r="U583" s="242">
        <f t="shared" si="24"/>
        <v>2</v>
      </c>
      <c r="V583" s="343" t="str">
        <f>+VLOOKUP(A583,bd_lista!$A$3:$E$590,5,FALSE)</f>
        <v>Gobiernos Autonomos Municipales</v>
      </c>
      <c r="W583" s="395"/>
      <c r="X583" s="242">
        <f>+VLOOKUP(A583,[3]Sheet1!$A$13:$D$744,4,FALSE)</f>
        <v>0</v>
      </c>
      <c r="Y583" s="242" t="e">
        <f>+VLOOKUP(X583,bd_lista!$A$3:$C$590,3,FALSE)</f>
        <v>#N/A</v>
      </c>
      <c r="Z583" s="299"/>
      <c r="AA583" s="300"/>
    </row>
    <row r="584" spans="1:27" customFormat="1" ht="15" hidden="1" customHeight="1">
      <c r="A584" s="32">
        <v>1269</v>
      </c>
      <c r="B584" s="390">
        <f>+A584</f>
        <v>1269</v>
      </c>
      <c r="C584" s="247" t="str">
        <f>+VLOOKUP(A584,bd_lista!$A$3:$C$590,3,FALSE)</f>
        <v>Gobierno Autónomo Municipal de General Juan José Pérez (Charazani)</v>
      </c>
      <c r="D584" s="392" t="str">
        <f>+C584</f>
        <v>Gobierno Autónomo Municipal de General Juan José Pérez (Charazani)</v>
      </c>
      <c r="E584" s="242" t="s">
        <v>1308</v>
      </c>
      <c r="F584" s="243">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3">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3">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3">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3">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3">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3">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3">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3">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3">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3">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3">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3">
        <f t="shared" ca="1" si="23"/>
        <v>0</v>
      </c>
      <c r="S584" s="250"/>
      <c r="T584" s="243">
        <f ca="1">+T585</f>
        <v>0</v>
      </c>
      <c r="U584" s="242">
        <f t="shared" si="24"/>
        <v>1</v>
      </c>
      <c r="V584" s="343" t="str">
        <f>+VLOOKUP(A584,bd_lista!$A$3:$E$590,5,FALSE)</f>
        <v>Gobiernos Autonomos Municipales</v>
      </c>
      <c r="W584" s="394" t="str">
        <f>+V584</f>
        <v>Gobiernos Autonomos Municipales</v>
      </c>
      <c r="X584" s="242">
        <f>+VLOOKUP(A584,[3]Sheet1!$A$13:$D$744,4,FALSE)</f>
        <v>0</v>
      </c>
      <c r="Y584" s="242" t="e">
        <f>+VLOOKUP(X584,bd_lista!$A$3:$C$590,3,FALSE)</f>
        <v>#N/A</v>
      </c>
      <c r="Z584" s="301">
        <f>+X584</f>
        <v>0</v>
      </c>
      <c r="AA584" s="302" t="e">
        <f>+Y584</f>
        <v>#N/A</v>
      </c>
    </row>
    <row r="585" spans="1:27" customFormat="1" ht="15" hidden="1" customHeight="1">
      <c r="A585" s="32">
        <v>1269</v>
      </c>
      <c r="B585" s="391"/>
      <c r="C585" s="247" t="str">
        <f>+VLOOKUP(A585,bd_lista!$A$3:$C$590,3,FALSE)</f>
        <v>Gobierno Autónomo Municipal de General Juan José Pérez (Charazani)</v>
      </c>
      <c r="D585" s="393"/>
      <c r="E585" s="244" t="s">
        <v>1309</v>
      </c>
      <c r="F585" s="243">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3">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3">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3">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3">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3">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3">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3">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3">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3">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3">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3">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3">
        <f t="shared" ca="1" si="23"/>
        <v>0</v>
      </c>
      <c r="S585" s="250">
        <f ca="1">+R584+R585</f>
        <v>0</v>
      </c>
      <c r="T585" s="243">
        <f ca="1">+S585</f>
        <v>0</v>
      </c>
      <c r="U585" s="242">
        <f t="shared" si="24"/>
        <v>2</v>
      </c>
      <c r="V585" s="343" t="str">
        <f>+VLOOKUP(A585,bd_lista!$A$3:$E$590,5,FALSE)</f>
        <v>Gobiernos Autonomos Municipales</v>
      </c>
      <c r="W585" s="395"/>
      <c r="X585" s="242">
        <f>+VLOOKUP(A585,[3]Sheet1!$A$13:$D$744,4,FALSE)</f>
        <v>0</v>
      </c>
      <c r="Y585" s="242" t="e">
        <f>+VLOOKUP(X585,bd_lista!$A$3:$C$590,3,FALSE)</f>
        <v>#N/A</v>
      </c>
      <c r="Z585" s="299"/>
      <c r="AA585" s="300"/>
    </row>
    <row r="586" spans="1:27" customFormat="1" ht="15" hidden="1" customHeight="1">
      <c r="A586" s="32">
        <v>1270</v>
      </c>
      <c r="B586" s="390">
        <f>+A586</f>
        <v>1270</v>
      </c>
      <c r="C586" s="247" t="str">
        <f>+VLOOKUP(A586,bd_lista!$A$3:$C$590,3,FALSE)</f>
        <v>Gobierno Autónomo Municipal de Curva</v>
      </c>
      <c r="D586" s="392" t="str">
        <f>+C586</f>
        <v>Gobierno Autónomo Municipal de Curva</v>
      </c>
      <c r="E586" s="242" t="s">
        <v>1308</v>
      </c>
      <c r="F586" s="243">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3">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3">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3">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3">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3">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3">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3">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3">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3">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3">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3">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3">
        <f t="shared" ca="1" si="23"/>
        <v>0</v>
      </c>
      <c r="S586" s="250"/>
      <c r="T586" s="243">
        <f ca="1">+T587</f>
        <v>0</v>
      </c>
      <c r="U586" s="242">
        <f t="shared" si="24"/>
        <v>1</v>
      </c>
      <c r="V586" s="343" t="str">
        <f>+VLOOKUP(A586,bd_lista!$A$3:$E$590,5,FALSE)</f>
        <v>Gobiernos Autonomos Municipales</v>
      </c>
      <c r="W586" s="394" t="str">
        <f>+V586</f>
        <v>Gobiernos Autonomos Municipales</v>
      </c>
      <c r="X586" s="242">
        <f>+VLOOKUP(A586,[3]Sheet1!$A$13:$D$744,4,FALSE)</f>
        <v>0</v>
      </c>
      <c r="Y586" s="242" t="e">
        <f>+VLOOKUP(X586,bd_lista!$A$3:$C$590,3,FALSE)</f>
        <v>#N/A</v>
      </c>
      <c r="Z586" s="301">
        <f>+X586</f>
        <v>0</v>
      </c>
      <c r="AA586" s="302" t="e">
        <f>+Y586</f>
        <v>#N/A</v>
      </c>
    </row>
    <row r="587" spans="1:27" customFormat="1" ht="15" hidden="1" customHeight="1">
      <c r="A587" s="32">
        <v>1270</v>
      </c>
      <c r="B587" s="391"/>
      <c r="C587" s="247" t="str">
        <f>+VLOOKUP(A587,bd_lista!$A$3:$C$590,3,FALSE)</f>
        <v>Gobierno Autónomo Municipal de Curva</v>
      </c>
      <c r="D587" s="393"/>
      <c r="E587" s="244" t="s">
        <v>1309</v>
      </c>
      <c r="F587" s="243">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3">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3">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3">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3">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3">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3">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3">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3">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3">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3">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3">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3">
        <f t="shared" ca="1" si="23"/>
        <v>0</v>
      </c>
      <c r="S587" s="250">
        <f ca="1">+R586+R587</f>
        <v>0</v>
      </c>
      <c r="T587" s="243">
        <f ca="1">+S587</f>
        <v>0</v>
      </c>
      <c r="U587" s="242">
        <f t="shared" si="24"/>
        <v>2</v>
      </c>
      <c r="V587" s="343" t="str">
        <f>+VLOOKUP(A587,bd_lista!$A$3:$E$590,5,FALSE)</f>
        <v>Gobiernos Autonomos Municipales</v>
      </c>
      <c r="W587" s="395"/>
      <c r="X587" s="242">
        <f>+VLOOKUP(A587,[3]Sheet1!$A$13:$D$744,4,FALSE)</f>
        <v>0</v>
      </c>
      <c r="Y587" s="242" t="e">
        <f>+VLOOKUP(X587,bd_lista!$A$3:$C$590,3,FALSE)</f>
        <v>#N/A</v>
      </c>
      <c r="Z587" s="299"/>
      <c r="AA587" s="300"/>
    </row>
    <row r="588" spans="1:27" customFormat="1" ht="27" hidden="1" customHeight="1">
      <c r="A588" s="32">
        <v>1271</v>
      </c>
      <c r="B588" s="390">
        <f>+A588</f>
        <v>1271</v>
      </c>
      <c r="C588" s="247" t="str">
        <f>+VLOOKUP(A588,bd_lista!$A$3:$C$590,3,FALSE)</f>
        <v>Gobierno Autónomo Municipal de San Pedro de Curahuara</v>
      </c>
      <c r="D588" s="392" t="str">
        <f>+C588</f>
        <v>Gobierno Autónomo Municipal de San Pedro de Curahuara</v>
      </c>
      <c r="E588" s="242" t="s">
        <v>1308</v>
      </c>
      <c r="F588" s="243">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3">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3">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3">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3">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3">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3">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3">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3">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3">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3">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3">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3">
        <f t="shared" ca="1" si="23"/>
        <v>0</v>
      </c>
      <c r="S588" s="250"/>
      <c r="T588" s="243">
        <f ca="1">+T589</f>
        <v>0</v>
      </c>
      <c r="U588" s="242">
        <f t="shared" si="24"/>
        <v>1</v>
      </c>
      <c r="V588" s="343" t="str">
        <f>+VLOOKUP(A588,bd_lista!$A$3:$E$590,5,FALSE)</f>
        <v>Gobiernos Autonomos Municipales</v>
      </c>
      <c r="W588" s="394" t="str">
        <f>+V588</f>
        <v>Gobiernos Autonomos Municipales</v>
      </c>
      <c r="X588" s="242">
        <f>+VLOOKUP(A588,[3]Sheet1!$A$13:$D$744,4,FALSE)</f>
        <v>0</v>
      </c>
      <c r="Y588" s="242" t="e">
        <f>+VLOOKUP(X588,bd_lista!$A$3:$C$590,3,FALSE)</f>
        <v>#N/A</v>
      </c>
      <c r="Z588" s="301">
        <f>+X588</f>
        <v>0</v>
      </c>
      <c r="AA588" s="302" t="e">
        <f>+Y588</f>
        <v>#N/A</v>
      </c>
    </row>
    <row r="589" spans="1:27" customFormat="1" ht="27" hidden="1" customHeight="1">
      <c r="A589" s="32">
        <v>1271</v>
      </c>
      <c r="B589" s="391"/>
      <c r="C589" s="247" t="str">
        <f>+VLOOKUP(A589,bd_lista!$A$3:$C$590,3,FALSE)</f>
        <v>Gobierno Autónomo Municipal de San Pedro de Curahuara</v>
      </c>
      <c r="D589" s="393"/>
      <c r="E589" s="244" t="s">
        <v>1309</v>
      </c>
      <c r="F589" s="243">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3">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3">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3">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3">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3">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3">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3">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3">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3">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3">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3">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3">
        <f t="shared" ca="1" si="23"/>
        <v>0</v>
      </c>
      <c r="S589" s="250">
        <f ca="1">+R588+R589</f>
        <v>0</v>
      </c>
      <c r="T589" s="243">
        <f ca="1">+S589</f>
        <v>0</v>
      </c>
      <c r="U589" s="242">
        <f t="shared" si="24"/>
        <v>2</v>
      </c>
      <c r="V589" s="343" t="str">
        <f>+VLOOKUP(A589,bd_lista!$A$3:$E$590,5,FALSE)</f>
        <v>Gobiernos Autonomos Municipales</v>
      </c>
      <c r="W589" s="395"/>
      <c r="X589" s="242">
        <f>+VLOOKUP(A589,[3]Sheet1!$A$13:$D$744,4,FALSE)</f>
        <v>0</v>
      </c>
      <c r="Y589" s="242" t="e">
        <f>+VLOOKUP(X589,bd_lista!$A$3:$C$590,3,FALSE)</f>
        <v>#N/A</v>
      </c>
      <c r="Z589" s="299"/>
      <c r="AA589" s="300"/>
    </row>
    <row r="590" spans="1:27" customFormat="1" ht="27" hidden="1" customHeight="1">
      <c r="A590" s="32">
        <v>1272</v>
      </c>
      <c r="B590" s="390">
        <f>+A590</f>
        <v>1272</v>
      </c>
      <c r="C590" s="247" t="str">
        <f>+VLOOKUP(A590,bd_lista!$A$3:$C$590,3,FALSE)</f>
        <v>Gobierno Autónomo Municipal de Papel Pampa</v>
      </c>
      <c r="D590" s="392" t="str">
        <f>+C590</f>
        <v>Gobierno Autónomo Municipal de Papel Pampa</v>
      </c>
      <c r="E590" s="242" t="s">
        <v>1308</v>
      </c>
      <c r="F590" s="243">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3">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3">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3">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3">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3">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3">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3">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3">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3">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3">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3">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3">
        <f t="shared" ca="1" si="23"/>
        <v>0</v>
      </c>
      <c r="S590" s="250"/>
      <c r="T590" s="243">
        <f ca="1">+T591</f>
        <v>0</v>
      </c>
      <c r="U590" s="242">
        <f t="shared" si="24"/>
        <v>1</v>
      </c>
      <c r="V590" s="343" t="str">
        <f>+VLOOKUP(A590,bd_lista!$A$3:$E$590,5,FALSE)</f>
        <v>Gobiernos Autonomos Municipales</v>
      </c>
      <c r="W590" s="394" t="str">
        <f>+V590</f>
        <v>Gobiernos Autonomos Municipales</v>
      </c>
      <c r="X590" s="242">
        <f>+VLOOKUP(A590,[3]Sheet1!$A$13:$D$744,4,FALSE)</f>
        <v>0</v>
      </c>
      <c r="Y590" s="242" t="e">
        <f>+VLOOKUP(X590,bd_lista!$A$3:$C$590,3,FALSE)</f>
        <v>#N/A</v>
      </c>
      <c r="Z590" s="301">
        <f>+X590</f>
        <v>0</v>
      </c>
      <c r="AA590" s="302" t="e">
        <f>+Y590</f>
        <v>#N/A</v>
      </c>
    </row>
    <row r="591" spans="1:27" customFormat="1" ht="27" hidden="1" customHeight="1">
      <c r="A591" s="32">
        <v>1272</v>
      </c>
      <c r="B591" s="391"/>
      <c r="C591" s="247" t="str">
        <f>+VLOOKUP(A591,bd_lista!$A$3:$C$590,3,FALSE)</f>
        <v>Gobierno Autónomo Municipal de Papel Pampa</v>
      </c>
      <c r="D591" s="393"/>
      <c r="E591" s="244" t="s">
        <v>1309</v>
      </c>
      <c r="F591" s="243">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3">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3">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3">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3">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3">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3">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3">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3">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3">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3">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3">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3">
        <f t="shared" ca="1" si="23"/>
        <v>0</v>
      </c>
      <c r="S591" s="250">
        <f ca="1">+R590+R591</f>
        <v>0</v>
      </c>
      <c r="T591" s="243">
        <f ca="1">+S591</f>
        <v>0</v>
      </c>
      <c r="U591" s="242">
        <f t="shared" si="24"/>
        <v>2</v>
      </c>
      <c r="V591" s="343" t="str">
        <f>+VLOOKUP(A591,bd_lista!$A$3:$E$590,5,FALSE)</f>
        <v>Gobiernos Autonomos Municipales</v>
      </c>
      <c r="W591" s="395"/>
      <c r="X591" s="242">
        <f>+VLOOKUP(A591,[3]Sheet1!$A$13:$D$744,4,FALSE)</f>
        <v>0</v>
      </c>
      <c r="Y591" s="242" t="e">
        <f>+VLOOKUP(X591,bd_lista!$A$3:$C$590,3,FALSE)</f>
        <v>#N/A</v>
      </c>
      <c r="Z591" s="299"/>
      <c r="AA591" s="300"/>
    </row>
    <row r="592" spans="1:27" customFormat="1" ht="15" hidden="1" customHeight="1">
      <c r="A592" s="32">
        <v>1273</v>
      </c>
      <c r="B592" s="390">
        <f>+A592</f>
        <v>1273</v>
      </c>
      <c r="C592" s="247" t="str">
        <f>+VLOOKUP(A592,bd_lista!$A$3:$C$590,3,FALSE)</f>
        <v>Gobierno Autónomo Municipal de Chacarilla</v>
      </c>
      <c r="D592" s="392" t="str">
        <f>+C592</f>
        <v>Gobierno Autónomo Municipal de Chacarilla</v>
      </c>
      <c r="E592" s="242" t="s">
        <v>1308</v>
      </c>
      <c r="F592" s="243">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3">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3">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3">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3">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3">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3">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3">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3">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3">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3">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3">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3">
        <f t="shared" ca="1" si="23"/>
        <v>0</v>
      </c>
      <c r="S592" s="250"/>
      <c r="T592" s="243">
        <f ca="1">+T593</f>
        <v>0</v>
      </c>
      <c r="U592" s="242">
        <f t="shared" si="24"/>
        <v>1</v>
      </c>
      <c r="V592" s="343" t="str">
        <f>+VLOOKUP(A592,bd_lista!$A$3:$E$590,5,FALSE)</f>
        <v>Gobiernos Autonomos Municipales</v>
      </c>
      <c r="W592" s="394" t="str">
        <f>+V592</f>
        <v>Gobiernos Autonomos Municipales</v>
      </c>
      <c r="X592" s="242">
        <f>+VLOOKUP(A592,[3]Sheet1!$A$13:$D$744,4,FALSE)</f>
        <v>0</v>
      </c>
      <c r="Y592" s="242" t="e">
        <f>+VLOOKUP(X592,bd_lista!$A$3:$C$590,3,FALSE)</f>
        <v>#N/A</v>
      </c>
      <c r="Z592" s="301">
        <f>+X592</f>
        <v>0</v>
      </c>
      <c r="AA592" s="302" t="e">
        <f>+Y592</f>
        <v>#N/A</v>
      </c>
    </row>
    <row r="593" spans="1:27" customFormat="1" ht="15" hidden="1" customHeight="1">
      <c r="A593" s="32">
        <v>1273</v>
      </c>
      <c r="B593" s="391"/>
      <c r="C593" s="247" t="str">
        <f>+VLOOKUP(A593,bd_lista!$A$3:$C$590,3,FALSE)</f>
        <v>Gobierno Autónomo Municipal de Chacarilla</v>
      </c>
      <c r="D593" s="393"/>
      <c r="E593" s="244" t="s">
        <v>1309</v>
      </c>
      <c r="F593" s="243">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3">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3">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3">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3">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3">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3">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3">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3">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3">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3">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3">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3">
        <f t="shared" ca="1" si="23"/>
        <v>0</v>
      </c>
      <c r="S593" s="250">
        <f ca="1">+R592+R593</f>
        <v>0</v>
      </c>
      <c r="T593" s="243">
        <f ca="1">+S593</f>
        <v>0</v>
      </c>
      <c r="U593" s="242">
        <f t="shared" si="24"/>
        <v>2</v>
      </c>
      <c r="V593" s="343" t="str">
        <f>+VLOOKUP(A593,bd_lista!$A$3:$E$590,5,FALSE)</f>
        <v>Gobiernos Autonomos Municipales</v>
      </c>
      <c r="W593" s="395"/>
      <c r="X593" s="242">
        <f>+VLOOKUP(A593,[3]Sheet1!$A$13:$D$744,4,FALSE)</f>
        <v>0</v>
      </c>
      <c r="Y593" s="242" t="e">
        <f>+VLOOKUP(X593,bd_lista!$A$3:$C$590,3,FALSE)</f>
        <v>#N/A</v>
      </c>
      <c r="Z593" s="299"/>
      <c r="AA593" s="300"/>
    </row>
    <row r="594" spans="1:27" customFormat="1" ht="15" hidden="1" customHeight="1">
      <c r="A594" s="32">
        <v>1274</v>
      </c>
      <c r="B594" s="390">
        <f>+A594</f>
        <v>1274</v>
      </c>
      <c r="C594" s="247" t="str">
        <f>+VLOOKUP(A594,bd_lista!$A$3:$C$590,3,FALSE)</f>
        <v>Gobierno Autónomo Municipal de Santiago de Machaca</v>
      </c>
      <c r="D594" s="392" t="str">
        <f>+C594</f>
        <v>Gobierno Autónomo Municipal de Santiago de Machaca</v>
      </c>
      <c r="E594" s="242" t="s">
        <v>1308</v>
      </c>
      <c r="F594" s="243">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3">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3">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3">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3">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3">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3">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3">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3">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3">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3">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3">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3">
        <f t="shared" ca="1" si="23"/>
        <v>0</v>
      </c>
      <c r="S594" s="250"/>
      <c r="T594" s="243">
        <f ca="1">+T595</f>
        <v>0</v>
      </c>
      <c r="U594" s="242">
        <f t="shared" si="24"/>
        <v>1</v>
      </c>
      <c r="V594" s="343" t="str">
        <f>+VLOOKUP(A594,bd_lista!$A$3:$E$590,5,FALSE)</f>
        <v>Gobiernos Autonomos Municipales</v>
      </c>
      <c r="W594" s="394" t="str">
        <f>+V594</f>
        <v>Gobiernos Autonomos Municipales</v>
      </c>
      <c r="X594" s="242">
        <f>+VLOOKUP(A594,[3]Sheet1!$A$13:$D$744,4,FALSE)</f>
        <v>0</v>
      </c>
      <c r="Y594" s="242" t="e">
        <f>+VLOOKUP(X594,bd_lista!$A$3:$C$590,3,FALSE)</f>
        <v>#N/A</v>
      </c>
      <c r="Z594" s="301">
        <f>+X594</f>
        <v>0</v>
      </c>
      <c r="AA594" s="302" t="e">
        <f>+Y594</f>
        <v>#N/A</v>
      </c>
    </row>
    <row r="595" spans="1:27" customFormat="1" ht="15" hidden="1" customHeight="1">
      <c r="A595" s="32">
        <v>1274</v>
      </c>
      <c r="B595" s="391"/>
      <c r="C595" s="247" t="str">
        <f>+VLOOKUP(A595,bd_lista!$A$3:$C$590,3,FALSE)</f>
        <v>Gobierno Autónomo Municipal de Santiago de Machaca</v>
      </c>
      <c r="D595" s="393"/>
      <c r="E595" s="244" t="s">
        <v>1309</v>
      </c>
      <c r="F595" s="243">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3">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3">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3">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3">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3">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3">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3">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3">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3">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3">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3">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3">
        <f t="shared" ca="1" si="23"/>
        <v>0</v>
      </c>
      <c r="S595" s="250">
        <f ca="1">+R594+R595</f>
        <v>0</v>
      </c>
      <c r="T595" s="243">
        <f ca="1">+S595</f>
        <v>0</v>
      </c>
      <c r="U595" s="242">
        <f t="shared" si="24"/>
        <v>2</v>
      </c>
      <c r="V595" s="343" t="str">
        <f>+VLOOKUP(A595,bd_lista!$A$3:$E$590,5,FALSE)</f>
        <v>Gobiernos Autonomos Municipales</v>
      </c>
      <c r="W595" s="395"/>
      <c r="X595" s="242">
        <f>+VLOOKUP(A595,[3]Sheet1!$A$13:$D$744,4,FALSE)</f>
        <v>0</v>
      </c>
      <c r="Y595" s="242" t="e">
        <f>+VLOOKUP(X595,bd_lista!$A$3:$C$590,3,FALSE)</f>
        <v>#N/A</v>
      </c>
      <c r="Z595" s="299"/>
      <c r="AA595" s="300"/>
    </row>
    <row r="596" spans="1:27" customFormat="1" ht="15" hidden="1" customHeight="1">
      <c r="A596" s="32">
        <v>1275</v>
      </c>
      <c r="B596" s="390">
        <f>+A596</f>
        <v>1275</v>
      </c>
      <c r="C596" s="247" t="str">
        <f>+VLOOKUP(A596,bd_lista!$A$3:$C$590,3,FALSE)</f>
        <v>Gobierno Autónomo Municipal de Catacora</v>
      </c>
      <c r="D596" s="392" t="str">
        <f>+C596</f>
        <v>Gobierno Autónomo Municipal de Catacora</v>
      </c>
      <c r="E596" s="242" t="s">
        <v>1308</v>
      </c>
      <c r="F596" s="243">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3">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3">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3">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3">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3">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3">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3">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3">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3">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3">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3">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3">
        <f t="shared" ca="1" si="23"/>
        <v>0</v>
      </c>
      <c r="S596" s="250"/>
      <c r="T596" s="243">
        <f ca="1">+T597</f>
        <v>0</v>
      </c>
      <c r="U596" s="242">
        <f t="shared" si="24"/>
        <v>1</v>
      </c>
      <c r="V596" s="343" t="str">
        <f>+VLOOKUP(A596,bd_lista!$A$3:$E$590,5,FALSE)</f>
        <v>Gobiernos Autonomos Municipales</v>
      </c>
      <c r="W596" s="394" t="str">
        <f>+V596</f>
        <v>Gobiernos Autonomos Municipales</v>
      </c>
      <c r="X596" s="242">
        <f>+VLOOKUP(A596,[3]Sheet1!$A$13:$D$744,4,FALSE)</f>
        <v>0</v>
      </c>
      <c r="Y596" s="242" t="e">
        <f>+VLOOKUP(X596,bd_lista!$A$3:$C$590,3,FALSE)</f>
        <v>#N/A</v>
      </c>
      <c r="Z596" s="301">
        <f>+X596</f>
        <v>0</v>
      </c>
      <c r="AA596" s="302" t="e">
        <f>+Y596</f>
        <v>#N/A</v>
      </c>
    </row>
    <row r="597" spans="1:27" customFormat="1" ht="15" hidden="1" customHeight="1">
      <c r="A597" s="32">
        <v>1275</v>
      </c>
      <c r="B597" s="391"/>
      <c r="C597" s="247" t="str">
        <f>+VLOOKUP(A597,bd_lista!$A$3:$C$590,3,FALSE)</f>
        <v>Gobierno Autónomo Municipal de Catacora</v>
      </c>
      <c r="D597" s="393"/>
      <c r="E597" s="244" t="s">
        <v>1309</v>
      </c>
      <c r="F597" s="243">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3">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3">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3">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3">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3">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3">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3">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3">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3">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3">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3">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3">
        <f t="shared" ca="1" si="23"/>
        <v>0</v>
      </c>
      <c r="S597" s="250">
        <f ca="1">+R596+R597</f>
        <v>0</v>
      </c>
      <c r="T597" s="243">
        <f ca="1">+S597</f>
        <v>0</v>
      </c>
      <c r="U597" s="242">
        <f t="shared" si="24"/>
        <v>2</v>
      </c>
      <c r="V597" s="343" t="str">
        <f>+VLOOKUP(A597,bd_lista!$A$3:$E$590,5,FALSE)</f>
        <v>Gobiernos Autonomos Municipales</v>
      </c>
      <c r="W597" s="395"/>
      <c r="X597" s="242">
        <f>+VLOOKUP(A597,[3]Sheet1!$A$13:$D$744,4,FALSE)</f>
        <v>0</v>
      </c>
      <c r="Y597" s="242" t="e">
        <f>+VLOOKUP(X597,bd_lista!$A$3:$C$590,3,FALSE)</f>
        <v>#N/A</v>
      </c>
      <c r="Z597" s="299"/>
      <c r="AA597" s="300"/>
    </row>
    <row r="598" spans="1:27" customFormat="1" ht="15" hidden="1" customHeight="1">
      <c r="A598" s="32">
        <v>1276</v>
      </c>
      <c r="B598" s="390">
        <f>+A598</f>
        <v>1276</v>
      </c>
      <c r="C598" s="247" t="str">
        <f>+VLOOKUP(A598,bd_lista!$A$3:$C$590,3,FALSE)</f>
        <v>Gobierno Autónomo Municipal de Mapiri</v>
      </c>
      <c r="D598" s="392" t="str">
        <f>+C598</f>
        <v>Gobierno Autónomo Municipal de Mapiri</v>
      </c>
      <c r="E598" s="242" t="s">
        <v>1308</v>
      </c>
      <c r="F598" s="243">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3">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3">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3">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3">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3">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3">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3">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3">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3">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3">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3">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3">
        <f t="shared" ca="1" si="23"/>
        <v>0</v>
      </c>
      <c r="S598" s="250"/>
      <c r="T598" s="243">
        <f ca="1">+T599</f>
        <v>0</v>
      </c>
      <c r="U598" s="242">
        <f t="shared" si="24"/>
        <v>1</v>
      </c>
      <c r="V598" s="343" t="str">
        <f>+VLOOKUP(A598,bd_lista!$A$3:$E$590,5,FALSE)</f>
        <v>Gobiernos Autonomos Municipales</v>
      </c>
      <c r="W598" s="394" t="str">
        <f>+V598</f>
        <v>Gobiernos Autonomos Municipales</v>
      </c>
      <c r="X598" s="242">
        <f>+VLOOKUP(A598,[3]Sheet1!$A$13:$D$744,4,FALSE)</f>
        <v>0</v>
      </c>
      <c r="Y598" s="242" t="e">
        <f>+VLOOKUP(X598,bd_lista!$A$3:$C$590,3,FALSE)</f>
        <v>#N/A</v>
      </c>
      <c r="Z598" s="301">
        <f>+X598</f>
        <v>0</v>
      </c>
      <c r="AA598" s="302" t="e">
        <f>+Y598</f>
        <v>#N/A</v>
      </c>
    </row>
    <row r="599" spans="1:27" customFormat="1" ht="15" hidden="1" customHeight="1">
      <c r="A599" s="32">
        <v>1276</v>
      </c>
      <c r="B599" s="391"/>
      <c r="C599" s="247" t="str">
        <f>+VLOOKUP(A599,bd_lista!$A$3:$C$590,3,FALSE)</f>
        <v>Gobierno Autónomo Municipal de Mapiri</v>
      </c>
      <c r="D599" s="393"/>
      <c r="E599" s="244" t="s">
        <v>1309</v>
      </c>
      <c r="F599" s="243">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3">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3">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3">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3">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3">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3">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3">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3">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3">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3">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3">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3">
        <f t="shared" ca="1" si="23"/>
        <v>0</v>
      </c>
      <c r="S599" s="250">
        <f ca="1">+R598+R599</f>
        <v>0</v>
      </c>
      <c r="T599" s="243">
        <f ca="1">+S599</f>
        <v>0</v>
      </c>
      <c r="U599" s="242">
        <f t="shared" si="24"/>
        <v>2</v>
      </c>
      <c r="V599" s="343" t="str">
        <f>+VLOOKUP(A599,bd_lista!$A$3:$E$590,5,FALSE)</f>
        <v>Gobiernos Autonomos Municipales</v>
      </c>
      <c r="W599" s="395"/>
      <c r="X599" s="242">
        <f>+VLOOKUP(A599,[3]Sheet1!$A$13:$D$744,4,FALSE)</f>
        <v>0</v>
      </c>
      <c r="Y599" s="242" t="e">
        <f>+VLOOKUP(X599,bd_lista!$A$3:$C$590,3,FALSE)</f>
        <v>#N/A</v>
      </c>
      <c r="Z599" s="299"/>
      <c r="AA599" s="300"/>
    </row>
    <row r="600" spans="1:27" customFormat="1" ht="15" hidden="1" customHeight="1">
      <c r="A600" s="32">
        <v>1277</v>
      </c>
      <c r="B600" s="390">
        <f>+A600</f>
        <v>1277</v>
      </c>
      <c r="C600" s="247" t="str">
        <f>+VLOOKUP(A600,bd_lista!$A$3:$C$590,3,FALSE)</f>
        <v>Gobierno Autónomo Municipal de Teoponte</v>
      </c>
      <c r="D600" s="392" t="str">
        <f>+C600</f>
        <v>Gobierno Autónomo Municipal de Teoponte</v>
      </c>
      <c r="E600" s="242" t="s">
        <v>1308</v>
      </c>
      <c r="F600" s="243">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3">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3">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3">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3">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3">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3">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3">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3">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3">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3">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3">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3">
        <f t="shared" ca="1" si="23"/>
        <v>0</v>
      </c>
      <c r="S600" s="250"/>
      <c r="T600" s="243">
        <f ca="1">+T601</f>
        <v>0</v>
      </c>
      <c r="U600" s="242">
        <f t="shared" si="24"/>
        <v>1</v>
      </c>
      <c r="V600" s="343" t="str">
        <f>+VLOOKUP(A600,bd_lista!$A$3:$E$590,5,FALSE)</f>
        <v>Gobiernos Autonomos Municipales</v>
      </c>
      <c r="W600" s="394" t="str">
        <f>+V600</f>
        <v>Gobiernos Autonomos Municipales</v>
      </c>
      <c r="X600" s="242">
        <f>+VLOOKUP(A600,[3]Sheet1!$A$13:$D$744,4,FALSE)</f>
        <v>0</v>
      </c>
      <c r="Y600" s="242" t="e">
        <f>+VLOOKUP(X600,bd_lista!$A$3:$C$590,3,FALSE)</f>
        <v>#N/A</v>
      </c>
      <c r="Z600" s="301">
        <f>+X600</f>
        <v>0</v>
      </c>
      <c r="AA600" s="302" t="e">
        <f>+Y600</f>
        <v>#N/A</v>
      </c>
    </row>
    <row r="601" spans="1:27" customFormat="1" ht="15" hidden="1" customHeight="1">
      <c r="A601" s="32">
        <v>1277</v>
      </c>
      <c r="B601" s="391"/>
      <c r="C601" s="247" t="str">
        <f>+VLOOKUP(A601,bd_lista!$A$3:$C$590,3,FALSE)</f>
        <v>Gobierno Autónomo Municipal de Teoponte</v>
      </c>
      <c r="D601" s="393"/>
      <c r="E601" s="244" t="s">
        <v>1309</v>
      </c>
      <c r="F601" s="243">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3">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3">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3">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3">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3">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3">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3">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3">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3">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3">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3">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3">
        <f t="shared" ca="1" si="23"/>
        <v>0</v>
      </c>
      <c r="S601" s="250">
        <f ca="1">+R600+R601</f>
        <v>0</v>
      </c>
      <c r="T601" s="243">
        <f ca="1">+S601</f>
        <v>0</v>
      </c>
      <c r="U601" s="242">
        <f t="shared" si="24"/>
        <v>2</v>
      </c>
      <c r="V601" s="343" t="str">
        <f>+VLOOKUP(A601,bd_lista!$A$3:$E$590,5,FALSE)</f>
        <v>Gobiernos Autonomos Municipales</v>
      </c>
      <c r="W601" s="395"/>
      <c r="X601" s="242">
        <f>+VLOOKUP(A601,[3]Sheet1!$A$13:$D$744,4,FALSE)</f>
        <v>0</v>
      </c>
      <c r="Y601" s="242" t="e">
        <f>+VLOOKUP(X601,bd_lista!$A$3:$C$590,3,FALSE)</f>
        <v>#N/A</v>
      </c>
      <c r="Z601" s="299"/>
      <c r="AA601" s="300"/>
    </row>
    <row r="602" spans="1:27" customFormat="1" ht="15" hidden="1" customHeight="1">
      <c r="A602" s="32">
        <v>1278</v>
      </c>
      <c r="B602" s="390">
        <f>+A602</f>
        <v>1278</v>
      </c>
      <c r="C602" s="247" t="str">
        <f>+VLOOKUP(A602,bd_lista!$A$3:$C$590,3,FALSE)</f>
        <v>Gobierno Autónomo Municipal de San Andrés de Machaca</v>
      </c>
      <c r="D602" s="392" t="str">
        <f>+C602</f>
        <v>Gobierno Autónomo Municipal de San Andrés de Machaca</v>
      </c>
      <c r="E602" s="242" t="s">
        <v>1308</v>
      </c>
      <c r="F602" s="243">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3">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3">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3">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3">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3">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3">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3">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3">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3">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3">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3">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3">
        <f t="shared" ca="1" si="23"/>
        <v>0</v>
      </c>
      <c r="S602" s="250"/>
      <c r="T602" s="243">
        <f ca="1">+T603</f>
        <v>0</v>
      </c>
      <c r="U602" s="242">
        <f t="shared" si="24"/>
        <v>1</v>
      </c>
      <c r="V602" s="343" t="str">
        <f>+VLOOKUP(A602,bd_lista!$A$3:$E$590,5,FALSE)</f>
        <v>Gobiernos Autonomos Municipales</v>
      </c>
      <c r="W602" s="394" t="str">
        <f>+V602</f>
        <v>Gobiernos Autonomos Municipales</v>
      </c>
      <c r="X602" s="242">
        <f>+VLOOKUP(A602,[3]Sheet1!$A$13:$D$744,4,FALSE)</f>
        <v>0</v>
      </c>
      <c r="Y602" s="242" t="e">
        <f>+VLOOKUP(X602,bd_lista!$A$3:$C$590,3,FALSE)</f>
        <v>#N/A</v>
      </c>
      <c r="Z602" s="301">
        <f>+X602</f>
        <v>0</v>
      </c>
      <c r="AA602" s="302" t="e">
        <f>+Y602</f>
        <v>#N/A</v>
      </c>
    </row>
    <row r="603" spans="1:27" customFormat="1" ht="15" hidden="1" customHeight="1">
      <c r="A603" s="32">
        <v>1278</v>
      </c>
      <c r="B603" s="391"/>
      <c r="C603" s="247" t="str">
        <f>+VLOOKUP(A603,bd_lista!$A$3:$C$590,3,FALSE)</f>
        <v>Gobierno Autónomo Municipal de San Andrés de Machaca</v>
      </c>
      <c r="D603" s="393"/>
      <c r="E603" s="244" t="s">
        <v>1309</v>
      </c>
      <c r="F603" s="243">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3">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3">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3">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3">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3">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3">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3">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3">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3">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3">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3">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3">
        <f t="shared" ca="1" si="23"/>
        <v>0</v>
      </c>
      <c r="S603" s="250">
        <f ca="1">+R602+R603</f>
        <v>0</v>
      </c>
      <c r="T603" s="243">
        <f ca="1">+S603</f>
        <v>0</v>
      </c>
      <c r="U603" s="242">
        <f t="shared" si="24"/>
        <v>2</v>
      </c>
      <c r="V603" s="343" t="str">
        <f>+VLOOKUP(A603,bd_lista!$A$3:$E$590,5,FALSE)</f>
        <v>Gobiernos Autonomos Municipales</v>
      </c>
      <c r="W603" s="395"/>
      <c r="X603" s="242">
        <f>+VLOOKUP(A603,[3]Sheet1!$A$13:$D$744,4,FALSE)</f>
        <v>0</v>
      </c>
      <c r="Y603" s="242" t="e">
        <f>+VLOOKUP(X603,bd_lista!$A$3:$C$590,3,FALSE)</f>
        <v>#N/A</v>
      </c>
      <c r="Z603" s="299"/>
      <c r="AA603" s="300"/>
    </row>
    <row r="604" spans="1:27" customFormat="1" ht="15" hidden="1" customHeight="1">
      <c r="A604" s="32">
        <v>1279</v>
      </c>
      <c r="B604" s="390">
        <f>+A604</f>
        <v>1279</v>
      </c>
      <c r="C604" s="247" t="str">
        <f>+VLOOKUP(A604,bd_lista!$A$3:$C$590,3,FALSE)</f>
        <v>Gobierno Autónomo Municipal de Jesús de Machaca</v>
      </c>
      <c r="D604" s="392" t="str">
        <f>+C604</f>
        <v>Gobierno Autónomo Municipal de Jesús de Machaca</v>
      </c>
      <c r="E604" s="242" t="s">
        <v>1308</v>
      </c>
      <c r="F604" s="243">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3">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3">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3">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3">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3">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3">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3">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3">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3">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3">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3">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3">
        <f t="shared" ca="1" si="23"/>
        <v>0</v>
      </c>
      <c r="S604" s="250"/>
      <c r="T604" s="243">
        <f ca="1">+T605</f>
        <v>0</v>
      </c>
      <c r="U604" s="242">
        <f t="shared" si="24"/>
        <v>1</v>
      </c>
      <c r="V604" s="343" t="str">
        <f>+VLOOKUP(A604,bd_lista!$A$3:$E$590,5,FALSE)</f>
        <v>Gobiernos Autonomos Municipales</v>
      </c>
      <c r="W604" s="394" t="str">
        <f>+V604</f>
        <v>Gobiernos Autonomos Municipales</v>
      </c>
      <c r="X604" s="242">
        <f>+VLOOKUP(A604,[3]Sheet1!$A$13:$D$744,4,FALSE)</f>
        <v>0</v>
      </c>
      <c r="Y604" s="242" t="e">
        <f>+VLOOKUP(X604,bd_lista!$A$3:$C$590,3,FALSE)</f>
        <v>#N/A</v>
      </c>
      <c r="Z604" s="301">
        <f>+X604</f>
        <v>0</v>
      </c>
      <c r="AA604" s="302" t="e">
        <f>+Y604</f>
        <v>#N/A</v>
      </c>
    </row>
    <row r="605" spans="1:27" customFormat="1" ht="15" hidden="1" customHeight="1">
      <c r="A605" s="32">
        <v>1279</v>
      </c>
      <c r="B605" s="391"/>
      <c r="C605" s="247" t="str">
        <f>+VLOOKUP(A605,bd_lista!$A$3:$C$590,3,FALSE)</f>
        <v>Gobierno Autónomo Municipal de Jesús de Machaca</v>
      </c>
      <c r="D605" s="393"/>
      <c r="E605" s="244" t="s">
        <v>1309</v>
      </c>
      <c r="F605" s="243">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3">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3">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3">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3">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3">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3">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3">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3">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3">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3">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3">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3">
        <f t="shared" ca="1" si="23"/>
        <v>0</v>
      </c>
      <c r="S605" s="250">
        <f ca="1">+R604+R605</f>
        <v>0</v>
      </c>
      <c r="T605" s="243">
        <f ca="1">+S605</f>
        <v>0</v>
      </c>
      <c r="U605" s="242">
        <f t="shared" si="24"/>
        <v>2</v>
      </c>
      <c r="V605" s="343" t="str">
        <f>+VLOOKUP(A605,bd_lista!$A$3:$E$590,5,FALSE)</f>
        <v>Gobiernos Autonomos Municipales</v>
      </c>
      <c r="W605" s="395"/>
      <c r="X605" s="242">
        <f>+VLOOKUP(A605,[3]Sheet1!$A$13:$D$744,4,FALSE)</f>
        <v>0</v>
      </c>
      <c r="Y605" s="242" t="e">
        <f>+VLOOKUP(X605,bd_lista!$A$3:$C$590,3,FALSE)</f>
        <v>#N/A</v>
      </c>
      <c r="Z605" s="299"/>
      <c r="AA605" s="300"/>
    </row>
    <row r="606" spans="1:27" customFormat="1" ht="15" hidden="1" customHeight="1">
      <c r="A606" s="32">
        <v>1280</v>
      </c>
      <c r="B606" s="390">
        <f>+A606</f>
        <v>1280</v>
      </c>
      <c r="C606" s="247" t="str">
        <f>+VLOOKUP(A606,bd_lista!$A$3:$C$590,3,FALSE)</f>
        <v>Gobierno Autónomo Municipal de Taraco</v>
      </c>
      <c r="D606" s="392" t="str">
        <f>+C606</f>
        <v>Gobierno Autónomo Municipal de Taraco</v>
      </c>
      <c r="E606" s="242" t="s">
        <v>1308</v>
      </c>
      <c r="F606" s="243">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3">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3">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3">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3">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3">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3">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3">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3">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3">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3">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3">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3">
        <f t="shared" ref="R606:R669" ca="1" si="25">+SUM(F606:Q606)</f>
        <v>0</v>
      </c>
      <c r="S606" s="250"/>
      <c r="T606" s="243">
        <f ca="1">+T607</f>
        <v>0</v>
      </c>
      <c r="U606" s="242">
        <f t="shared" ref="U606:U669" si="26">+IF(E606="Débitos",1,2)</f>
        <v>1</v>
      </c>
      <c r="V606" s="343" t="str">
        <f>+VLOOKUP(A606,bd_lista!$A$3:$E$590,5,FALSE)</f>
        <v>Gobiernos Autonomos Municipales</v>
      </c>
      <c r="W606" s="394" t="str">
        <f>+V606</f>
        <v>Gobiernos Autonomos Municipales</v>
      </c>
      <c r="X606" s="242">
        <f>+VLOOKUP(A606,[3]Sheet1!$A$13:$D$744,4,FALSE)</f>
        <v>0</v>
      </c>
      <c r="Y606" s="242" t="e">
        <f>+VLOOKUP(X606,bd_lista!$A$3:$C$590,3,FALSE)</f>
        <v>#N/A</v>
      </c>
      <c r="Z606" s="301">
        <f>+X606</f>
        <v>0</v>
      </c>
      <c r="AA606" s="302" t="e">
        <f>+Y606</f>
        <v>#N/A</v>
      </c>
    </row>
    <row r="607" spans="1:27" customFormat="1" ht="15" hidden="1" customHeight="1">
      <c r="A607" s="32">
        <v>1280</v>
      </c>
      <c r="B607" s="391"/>
      <c r="C607" s="247" t="str">
        <f>+VLOOKUP(A607,bd_lista!$A$3:$C$590,3,FALSE)</f>
        <v>Gobierno Autónomo Municipal de Taraco</v>
      </c>
      <c r="D607" s="393"/>
      <c r="E607" s="244" t="s">
        <v>1309</v>
      </c>
      <c r="F607" s="243">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3">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3">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3">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3">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3">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3">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3">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3">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3">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3">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3">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3">
        <f t="shared" ca="1" si="25"/>
        <v>0</v>
      </c>
      <c r="S607" s="250">
        <f ca="1">+R606+R607</f>
        <v>0</v>
      </c>
      <c r="T607" s="243">
        <f ca="1">+S607</f>
        <v>0</v>
      </c>
      <c r="U607" s="242">
        <f t="shared" si="26"/>
        <v>2</v>
      </c>
      <c r="V607" s="343" t="str">
        <f>+VLOOKUP(A607,bd_lista!$A$3:$E$590,5,FALSE)</f>
        <v>Gobiernos Autonomos Municipales</v>
      </c>
      <c r="W607" s="395"/>
      <c r="X607" s="242">
        <f>+VLOOKUP(A607,[3]Sheet1!$A$13:$D$744,4,FALSE)</f>
        <v>0</v>
      </c>
      <c r="Y607" s="242" t="e">
        <f>+VLOOKUP(X607,bd_lista!$A$3:$C$590,3,FALSE)</f>
        <v>#N/A</v>
      </c>
      <c r="Z607" s="299"/>
      <c r="AA607" s="300"/>
    </row>
    <row r="608" spans="1:27" customFormat="1" ht="15" hidden="1" customHeight="1">
      <c r="A608" s="32">
        <v>1281</v>
      </c>
      <c r="B608" s="390">
        <f>+A608</f>
        <v>1281</v>
      </c>
      <c r="C608" s="247" t="str">
        <f>+VLOOKUP(A608,bd_lista!$A$3:$C$590,3,FALSE)</f>
        <v>Gobierno Autónomo Municipal de Huarina</v>
      </c>
      <c r="D608" s="392" t="str">
        <f>+C608</f>
        <v>Gobierno Autónomo Municipal de Huarina</v>
      </c>
      <c r="E608" s="242" t="s">
        <v>1308</v>
      </c>
      <c r="F608" s="243">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3">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3">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3">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3">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3">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3">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3">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3">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3">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3">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3">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3">
        <f t="shared" ca="1" si="25"/>
        <v>0</v>
      </c>
      <c r="S608" s="250"/>
      <c r="T608" s="243">
        <f ca="1">+T609</f>
        <v>0</v>
      </c>
      <c r="U608" s="242">
        <f t="shared" si="26"/>
        <v>1</v>
      </c>
      <c r="V608" s="343" t="str">
        <f>+VLOOKUP(A608,bd_lista!$A$3:$E$590,5,FALSE)</f>
        <v>Gobiernos Autonomos Municipales</v>
      </c>
      <c r="W608" s="394" t="str">
        <f>+V608</f>
        <v>Gobiernos Autonomos Municipales</v>
      </c>
      <c r="X608" s="242">
        <f>+VLOOKUP(A608,[3]Sheet1!$A$13:$D$744,4,FALSE)</f>
        <v>0</v>
      </c>
      <c r="Y608" s="242" t="e">
        <f>+VLOOKUP(X608,bd_lista!$A$3:$C$590,3,FALSE)</f>
        <v>#N/A</v>
      </c>
      <c r="Z608" s="301">
        <f>+X608</f>
        <v>0</v>
      </c>
      <c r="AA608" s="302" t="e">
        <f>+Y608</f>
        <v>#N/A</v>
      </c>
    </row>
    <row r="609" spans="1:27" customFormat="1" ht="15" hidden="1" customHeight="1">
      <c r="A609" s="32">
        <v>1281</v>
      </c>
      <c r="B609" s="391"/>
      <c r="C609" s="247" t="str">
        <f>+VLOOKUP(A609,bd_lista!$A$3:$C$590,3,FALSE)</f>
        <v>Gobierno Autónomo Municipal de Huarina</v>
      </c>
      <c r="D609" s="393"/>
      <c r="E609" s="244" t="s">
        <v>1309</v>
      </c>
      <c r="F609" s="243">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3">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3">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3">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3">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3">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3">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3">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3">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3">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3">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3">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3">
        <f t="shared" ca="1" si="25"/>
        <v>0</v>
      </c>
      <c r="S609" s="250">
        <f ca="1">+R608+R609</f>
        <v>0</v>
      </c>
      <c r="T609" s="243">
        <f ca="1">+S609</f>
        <v>0</v>
      </c>
      <c r="U609" s="242">
        <f t="shared" si="26"/>
        <v>2</v>
      </c>
      <c r="V609" s="343" t="str">
        <f>+VLOOKUP(A609,bd_lista!$A$3:$E$590,5,FALSE)</f>
        <v>Gobiernos Autonomos Municipales</v>
      </c>
      <c r="W609" s="395"/>
      <c r="X609" s="242">
        <f>+VLOOKUP(A609,[3]Sheet1!$A$13:$D$744,4,FALSE)</f>
        <v>0</v>
      </c>
      <c r="Y609" s="242" t="e">
        <f>+VLOOKUP(X609,bd_lista!$A$3:$C$590,3,FALSE)</f>
        <v>#N/A</v>
      </c>
      <c r="Z609" s="299"/>
      <c r="AA609" s="300"/>
    </row>
    <row r="610" spans="1:27" customFormat="1" ht="15" hidden="1" customHeight="1">
      <c r="A610" s="32">
        <v>1282</v>
      </c>
      <c r="B610" s="390">
        <f>+A610</f>
        <v>1282</v>
      </c>
      <c r="C610" s="247" t="str">
        <f>+VLOOKUP(A610,bd_lista!$A$3:$C$590,3,FALSE)</f>
        <v>Gobierno Autónomo Municipal de Santiago de Huata</v>
      </c>
      <c r="D610" s="392" t="str">
        <f>+C610</f>
        <v>Gobierno Autónomo Municipal de Santiago de Huata</v>
      </c>
      <c r="E610" s="242" t="s">
        <v>1308</v>
      </c>
      <c r="F610" s="243">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3">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3">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3">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3">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3">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3">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3">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3">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3">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3">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3">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3">
        <f t="shared" ca="1" si="25"/>
        <v>0</v>
      </c>
      <c r="S610" s="250"/>
      <c r="T610" s="243">
        <f ca="1">+T611</f>
        <v>0</v>
      </c>
      <c r="U610" s="242">
        <f t="shared" si="26"/>
        <v>1</v>
      </c>
      <c r="V610" s="343" t="str">
        <f>+VLOOKUP(A610,bd_lista!$A$3:$E$590,5,FALSE)</f>
        <v>Gobiernos Autonomos Municipales</v>
      </c>
      <c r="W610" s="394" t="str">
        <f>+V610</f>
        <v>Gobiernos Autonomos Municipales</v>
      </c>
      <c r="X610" s="242">
        <f>+VLOOKUP(A610,[3]Sheet1!$A$13:$D$744,4,FALSE)</f>
        <v>0</v>
      </c>
      <c r="Y610" s="242" t="e">
        <f>+VLOOKUP(X610,bd_lista!$A$3:$C$590,3,FALSE)</f>
        <v>#N/A</v>
      </c>
      <c r="Z610" s="301">
        <f>+X610</f>
        <v>0</v>
      </c>
      <c r="AA610" s="302" t="e">
        <f>+Y610</f>
        <v>#N/A</v>
      </c>
    </row>
    <row r="611" spans="1:27" customFormat="1" ht="15" hidden="1" customHeight="1">
      <c r="A611" s="32">
        <v>1282</v>
      </c>
      <c r="B611" s="391"/>
      <c r="C611" s="247" t="str">
        <f>+VLOOKUP(A611,bd_lista!$A$3:$C$590,3,FALSE)</f>
        <v>Gobierno Autónomo Municipal de Santiago de Huata</v>
      </c>
      <c r="D611" s="393"/>
      <c r="E611" s="244" t="s">
        <v>1309</v>
      </c>
      <c r="F611" s="243">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3">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3">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3">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3">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3">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3">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3">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3">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3">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3">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3">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3">
        <f t="shared" ca="1" si="25"/>
        <v>0</v>
      </c>
      <c r="S611" s="250">
        <f ca="1">+R610+R611</f>
        <v>0</v>
      </c>
      <c r="T611" s="243">
        <f ca="1">+S611</f>
        <v>0</v>
      </c>
      <c r="U611" s="242">
        <f t="shared" si="26"/>
        <v>2</v>
      </c>
      <c r="V611" s="343" t="str">
        <f>+VLOOKUP(A611,bd_lista!$A$3:$E$590,5,FALSE)</f>
        <v>Gobiernos Autonomos Municipales</v>
      </c>
      <c r="W611" s="395"/>
      <c r="X611" s="242">
        <f>+VLOOKUP(A611,[3]Sheet1!$A$13:$D$744,4,FALSE)</f>
        <v>0</v>
      </c>
      <c r="Y611" s="242" t="e">
        <f>+VLOOKUP(X611,bd_lista!$A$3:$C$590,3,FALSE)</f>
        <v>#N/A</v>
      </c>
      <c r="Z611" s="299"/>
      <c r="AA611" s="300"/>
    </row>
    <row r="612" spans="1:27" customFormat="1" ht="27" hidden="1" customHeight="1">
      <c r="A612" s="32">
        <v>1283</v>
      </c>
      <c r="B612" s="390">
        <f>+A612</f>
        <v>1283</v>
      </c>
      <c r="C612" s="247" t="str">
        <f>+VLOOKUP(A612,bd_lista!$A$3:$C$590,3,FALSE)</f>
        <v>Gobierno Autónomo Municipal de Escoma</v>
      </c>
      <c r="D612" s="392" t="str">
        <f>+C612</f>
        <v>Gobierno Autónomo Municipal de Escoma</v>
      </c>
      <c r="E612" s="242" t="s">
        <v>1308</v>
      </c>
      <c r="F612" s="243">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3">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3">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3">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3">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3">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3">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3">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3">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3">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3">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3">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3">
        <f t="shared" ca="1" si="25"/>
        <v>0</v>
      </c>
      <c r="S612" s="250"/>
      <c r="T612" s="243">
        <f ca="1">+T613</f>
        <v>0</v>
      </c>
      <c r="U612" s="242">
        <f t="shared" si="26"/>
        <v>1</v>
      </c>
      <c r="V612" s="343" t="str">
        <f>+VLOOKUP(A612,bd_lista!$A$3:$E$590,5,FALSE)</f>
        <v>Gobiernos Autonomos Municipales</v>
      </c>
      <c r="W612" s="394" t="str">
        <f>+V612</f>
        <v>Gobiernos Autonomos Municipales</v>
      </c>
      <c r="X612" s="242">
        <f>+VLOOKUP(A612,[3]Sheet1!$A$13:$D$744,4,FALSE)</f>
        <v>0</v>
      </c>
      <c r="Y612" s="242" t="e">
        <f>+VLOOKUP(X612,bd_lista!$A$3:$C$590,3,FALSE)</f>
        <v>#N/A</v>
      </c>
      <c r="Z612" s="301">
        <f>+X612</f>
        <v>0</v>
      </c>
      <c r="AA612" s="302" t="e">
        <f>+Y612</f>
        <v>#N/A</v>
      </c>
    </row>
    <row r="613" spans="1:27" customFormat="1" ht="27" hidden="1" customHeight="1">
      <c r="A613" s="32">
        <v>1283</v>
      </c>
      <c r="B613" s="391"/>
      <c r="C613" s="247" t="str">
        <f>+VLOOKUP(A613,bd_lista!$A$3:$C$590,3,FALSE)</f>
        <v>Gobierno Autónomo Municipal de Escoma</v>
      </c>
      <c r="D613" s="393"/>
      <c r="E613" s="244" t="s">
        <v>1309</v>
      </c>
      <c r="F613" s="243">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3">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3">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3">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3">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3">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3">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3">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3">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3">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3">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3">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3">
        <f t="shared" ca="1" si="25"/>
        <v>0</v>
      </c>
      <c r="S613" s="250">
        <f ca="1">+R612+R613</f>
        <v>0</v>
      </c>
      <c r="T613" s="243">
        <f ca="1">+S613</f>
        <v>0</v>
      </c>
      <c r="U613" s="242">
        <f t="shared" si="26"/>
        <v>2</v>
      </c>
      <c r="V613" s="343" t="str">
        <f>+VLOOKUP(A613,bd_lista!$A$3:$E$590,5,FALSE)</f>
        <v>Gobiernos Autonomos Municipales</v>
      </c>
      <c r="W613" s="395"/>
      <c r="X613" s="242">
        <f>+VLOOKUP(A613,[3]Sheet1!$A$13:$D$744,4,FALSE)</f>
        <v>0</v>
      </c>
      <c r="Y613" s="242" t="e">
        <f>+VLOOKUP(X613,bd_lista!$A$3:$C$590,3,FALSE)</f>
        <v>#N/A</v>
      </c>
      <c r="Z613" s="299"/>
      <c r="AA613" s="300"/>
    </row>
    <row r="614" spans="1:27" customFormat="1" ht="27" hidden="1" customHeight="1">
      <c r="A614" s="32">
        <v>1284</v>
      </c>
      <c r="B614" s="390">
        <f>+A614</f>
        <v>1284</v>
      </c>
      <c r="C614" s="247" t="str">
        <f>+VLOOKUP(A614,bd_lista!$A$3:$C$590,3,FALSE)</f>
        <v>Gobierno Autónomo Municipal de Humanata</v>
      </c>
      <c r="D614" s="392" t="str">
        <f>+C614</f>
        <v>Gobierno Autónomo Municipal de Humanata</v>
      </c>
      <c r="E614" s="242" t="s">
        <v>1308</v>
      </c>
      <c r="F614" s="243">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3">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3">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3">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3">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3">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3">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3">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3">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3">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3">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3">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3">
        <f t="shared" ca="1" si="25"/>
        <v>0</v>
      </c>
      <c r="S614" s="250"/>
      <c r="T614" s="243">
        <f ca="1">+T615</f>
        <v>0</v>
      </c>
      <c r="U614" s="242">
        <f t="shared" si="26"/>
        <v>1</v>
      </c>
      <c r="V614" s="343" t="str">
        <f>+VLOOKUP(A614,bd_lista!$A$3:$E$590,5,FALSE)</f>
        <v>Gobiernos Autonomos Municipales</v>
      </c>
      <c r="W614" s="394" t="str">
        <f>+V614</f>
        <v>Gobiernos Autonomos Municipales</v>
      </c>
      <c r="X614" s="242">
        <f>+VLOOKUP(A614,[3]Sheet1!$A$13:$D$744,4,FALSE)</f>
        <v>0</v>
      </c>
      <c r="Y614" s="242" t="e">
        <f>+VLOOKUP(X614,bd_lista!$A$3:$C$590,3,FALSE)</f>
        <v>#N/A</v>
      </c>
      <c r="Z614" s="301">
        <f>+X614</f>
        <v>0</v>
      </c>
      <c r="AA614" s="302" t="e">
        <f>+Y614</f>
        <v>#N/A</v>
      </c>
    </row>
    <row r="615" spans="1:27" customFormat="1" ht="27" hidden="1" customHeight="1">
      <c r="A615" s="32">
        <v>1284</v>
      </c>
      <c r="B615" s="391"/>
      <c r="C615" s="247" t="str">
        <f>+VLOOKUP(A615,bd_lista!$A$3:$C$590,3,FALSE)</f>
        <v>Gobierno Autónomo Municipal de Humanata</v>
      </c>
      <c r="D615" s="393"/>
      <c r="E615" s="244" t="s">
        <v>1309</v>
      </c>
      <c r="F615" s="243">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3">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3">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3">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3">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3">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3">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3">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3">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3">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3">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3">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3">
        <f t="shared" ca="1" si="25"/>
        <v>0</v>
      </c>
      <c r="S615" s="250">
        <f ca="1">+R614+R615</f>
        <v>0</v>
      </c>
      <c r="T615" s="243">
        <f ca="1">+S615</f>
        <v>0</v>
      </c>
      <c r="U615" s="242">
        <f t="shared" si="26"/>
        <v>2</v>
      </c>
      <c r="V615" s="343" t="str">
        <f>+VLOOKUP(A615,bd_lista!$A$3:$E$590,5,FALSE)</f>
        <v>Gobiernos Autonomos Municipales</v>
      </c>
      <c r="W615" s="395"/>
      <c r="X615" s="242">
        <f>+VLOOKUP(A615,[3]Sheet1!$A$13:$D$744,4,FALSE)</f>
        <v>0</v>
      </c>
      <c r="Y615" s="242" t="e">
        <f>+VLOOKUP(X615,bd_lista!$A$3:$C$590,3,FALSE)</f>
        <v>#N/A</v>
      </c>
      <c r="Z615" s="299"/>
      <c r="AA615" s="300"/>
    </row>
    <row r="616" spans="1:27" customFormat="1" ht="15" hidden="1" customHeight="1">
      <c r="A616" s="32">
        <v>1285</v>
      </c>
      <c r="B616" s="390">
        <f>+A616</f>
        <v>1285</v>
      </c>
      <c r="C616" s="247" t="str">
        <f>+VLOOKUP(A616,bd_lista!$A$3:$C$590,3,FALSE)</f>
        <v>Gobierno Autónomo Municipal de Alto Beni</v>
      </c>
      <c r="D616" s="392" t="str">
        <f>+C616</f>
        <v>Gobierno Autónomo Municipal de Alto Beni</v>
      </c>
      <c r="E616" s="242" t="s">
        <v>1308</v>
      </c>
      <c r="F616" s="243">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3">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3">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3">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3">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3">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3">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3">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3">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3">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3">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3">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3">
        <f t="shared" ca="1" si="25"/>
        <v>0</v>
      </c>
      <c r="S616" s="250"/>
      <c r="T616" s="243">
        <f ca="1">+T617</f>
        <v>0</v>
      </c>
      <c r="U616" s="242">
        <f t="shared" si="26"/>
        <v>1</v>
      </c>
      <c r="V616" s="343" t="str">
        <f>+VLOOKUP(A616,bd_lista!$A$3:$E$590,5,FALSE)</f>
        <v>Gobiernos Autonomos Municipales</v>
      </c>
      <c r="W616" s="394" t="str">
        <f>+V616</f>
        <v>Gobiernos Autonomos Municipales</v>
      </c>
      <c r="X616" s="242">
        <f>+VLOOKUP(A616,[3]Sheet1!$A$13:$D$744,4,FALSE)</f>
        <v>0</v>
      </c>
      <c r="Y616" s="242" t="e">
        <f>+VLOOKUP(X616,bd_lista!$A$3:$C$590,3,FALSE)</f>
        <v>#N/A</v>
      </c>
      <c r="Z616" s="301">
        <f>+X616</f>
        <v>0</v>
      </c>
      <c r="AA616" s="302" t="e">
        <f>+Y616</f>
        <v>#N/A</v>
      </c>
    </row>
    <row r="617" spans="1:27" customFormat="1" ht="15" hidden="1" customHeight="1">
      <c r="A617" s="32">
        <v>1285</v>
      </c>
      <c r="B617" s="391"/>
      <c r="C617" s="247" t="str">
        <f>+VLOOKUP(A617,bd_lista!$A$3:$C$590,3,FALSE)</f>
        <v>Gobierno Autónomo Municipal de Alto Beni</v>
      </c>
      <c r="D617" s="393"/>
      <c r="E617" s="244" t="s">
        <v>1309</v>
      </c>
      <c r="F617" s="243">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3">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3">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3">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3">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3">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3">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3">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3">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3">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3">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3">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3">
        <f t="shared" ca="1" si="25"/>
        <v>0</v>
      </c>
      <c r="S617" s="250">
        <f ca="1">+R616+R617</f>
        <v>0</v>
      </c>
      <c r="T617" s="243">
        <f ca="1">+S617</f>
        <v>0</v>
      </c>
      <c r="U617" s="242">
        <f t="shared" si="26"/>
        <v>2</v>
      </c>
      <c r="V617" s="343" t="str">
        <f>+VLOOKUP(A617,bd_lista!$A$3:$E$590,5,FALSE)</f>
        <v>Gobiernos Autonomos Municipales</v>
      </c>
      <c r="W617" s="395"/>
      <c r="X617" s="242">
        <f>+VLOOKUP(A617,[3]Sheet1!$A$13:$D$744,4,FALSE)</f>
        <v>0</v>
      </c>
      <c r="Y617" s="242" t="e">
        <f>+VLOOKUP(X617,bd_lista!$A$3:$C$590,3,FALSE)</f>
        <v>#N/A</v>
      </c>
      <c r="Z617" s="299"/>
      <c r="AA617" s="300"/>
    </row>
    <row r="618" spans="1:27" customFormat="1" ht="15" hidden="1" customHeight="1">
      <c r="A618" s="32">
        <v>1286</v>
      </c>
      <c r="B618" s="390">
        <f>+A618</f>
        <v>1286</v>
      </c>
      <c r="C618" s="247" t="str">
        <f>+VLOOKUP(A618,bd_lista!$A$3:$C$590,3,FALSE)</f>
        <v>Gobierno Autónomo Municipal de Huatajata</v>
      </c>
      <c r="D618" s="392" t="str">
        <f>+C618</f>
        <v>Gobierno Autónomo Municipal de Huatajata</v>
      </c>
      <c r="E618" s="242" t="s">
        <v>1308</v>
      </c>
      <c r="F618" s="243">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3">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3">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3">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3">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3">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3">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3">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3">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3">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3">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3">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3">
        <f t="shared" ca="1" si="25"/>
        <v>0</v>
      </c>
      <c r="S618" s="250"/>
      <c r="T618" s="243">
        <f ca="1">+T619</f>
        <v>0</v>
      </c>
      <c r="U618" s="242">
        <f t="shared" si="26"/>
        <v>1</v>
      </c>
      <c r="V618" s="343" t="str">
        <f>+VLOOKUP(A618,bd_lista!$A$3:$E$590,5,FALSE)</f>
        <v>Gobiernos Autonomos Municipales</v>
      </c>
      <c r="W618" s="394" t="str">
        <f>+V618</f>
        <v>Gobiernos Autonomos Municipales</v>
      </c>
      <c r="X618" s="242">
        <f>+VLOOKUP(A618,[3]Sheet1!$A$13:$D$744,4,FALSE)</f>
        <v>0</v>
      </c>
      <c r="Y618" s="242" t="e">
        <f>+VLOOKUP(X618,bd_lista!$A$3:$C$590,3,FALSE)</f>
        <v>#N/A</v>
      </c>
      <c r="Z618" s="301">
        <f>+X618</f>
        <v>0</v>
      </c>
      <c r="AA618" s="302" t="e">
        <f>+Y618</f>
        <v>#N/A</v>
      </c>
    </row>
    <row r="619" spans="1:27" customFormat="1" ht="15" hidden="1" customHeight="1">
      <c r="A619" s="32">
        <v>1286</v>
      </c>
      <c r="B619" s="391"/>
      <c r="C619" s="247" t="str">
        <f>+VLOOKUP(A619,bd_lista!$A$3:$C$590,3,FALSE)</f>
        <v>Gobierno Autónomo Municipal de Huatajata</v>
      </c>
      <c r="D619" s="393"/>
      <c r="E619" s="244" t="s">
        <v>1309</v>
      </c>
      <c r="F619" s="243">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3">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3">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3">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3">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3">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3">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3">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3">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3">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3">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3">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3">
        <f t="shared" ca="1" si="25"/>
        <v>0</v>
      </c>
      <c r="S619" s="250">
        <f ca="1">+R618+R619</f>
        <v>0</v>
      </c>
      <c r="T619" s="243">
        <f ca="1">+S619</f>
        <v>0</v>
      </c>
      <c r="U619" s="242">
        <f t="shared" si="26"/>
        <v>2</v>
      </c>
      <c r="V619" s="343" t="str">
        <f>+VLOOKUP(A619,bd_lista!$A$3:$E$590,5,FALSE)</f>
        <v>Gobiernos Autonomos Municipales</v>
      </c>
      <c r="W619" s="395"/>
      <c r="X619" s="242">
        <f>+VLOOKUP(A619,[3]Sheet1!$A$13:$D$744,4,FALSE)</f>
        <v>0</v>
      </c>
      <c r="Y619" s="242" t="e">
        <f>+VLOOKUP(X619,bd_lista!$A$3:$C$590,3,FALSE)</f>
        <v>#N/A</v>
      </c>
      <c r="Z619" s="299"/>
      <c r="AA619" s="300"/>
    </row>
    <row r="620" spans="1:27" customFormat="1" ht="15" hidden="1" customHeight="1">
      <c r="A620" s="32">
        <v>1287</v>
      </c>
      <c r="B620" s="390">
        <f>+A620</f>
        <v>1287</v>
      </c>
      <c r="C620" s="247" t="str">
        <f>+VLOOKUP(A620,bd_lista!$A$3:$C$590,3,FALSE)</f>
        <v>Gobierno Autónomo Municipal de Chua Cocani</v>
      </c>
      <c r="D620" s="392" t="str">
        <f>+C620</f>
        <v>Gobierno Autónomo Municipal de Chua Cocani</v>
      </c>
      <c r="E620" s="242" t="s">
        <v>1308</v>
      </c>
      <c r="F620" s="243">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3">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3">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3">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3">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3">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3">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3">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3">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3">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3">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3">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3">
        <f t="shared" ca="1" si="25"/>
        <v>0</v>
      </c>
      <c r="S620" s="250"/>
      <c r="T620" s="243">
        <f ca="1">+T621</f>
        <v>0</v>
      </c>
      <c r="U620" s="242">
        <f t="shared" si="26"/>
        <v>1</v>
      </c>
      <c r="V620" s="343" t="str">
        <f>+VLOOKUP(A620,bd_lista!$A$3:$E$590,5,FALSE)</f>
        <v>Gobiernos Autonomos Municipales</v>
      </c>
      <c r="W620" s="394" t="str">
        <f>+V620</f>
        <v>Gobiernos Autonomos Municipales</v>
      </c>
      <c r="X620" s="242">
        <f>+VLOOKUP(A620,[3]Sheet1!$A$13:$D$744,4,FALSE)</f>
        <v>0</v>
      </c>
      <c r="Y620" s="242" t="e">
        <f>+VLOOKUP(X620,bd_lista!$A$3:$C$590,3,FALSE)</f>
        <v>#N/A</v>
      </c>
      <c r="Z620" s="301">
        <f>+X620</f>
        <v>0</v>
      </c>
      <c r="AA620" s="302" t="e">
        <f>+Y620</f>
        <v>#N/A</v>
      </c>
    </row>
    <row r="621" spans="1:27" customFormat="1" ht="15" hidden="1" customHeight="1">
      <c r="A621" s="32">
        <v>1287</v>
      </c>
      <c r="B621" s="391"/>
      <c r="C621" s="247" t="str">
        <f>+VLOOKUP(A621,bd_lista!$A$3:$C$590,3,FALSE)</f>
        <v>Gobierno Autónomo Municipal de Chua Cocani</v>
      </c>
      <c r="D621" s="393"/>
      <c r="E621" s="244" t="s">
        <v>1309</v>
      </c>
      <c r="F621" s="243">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3">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3">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3">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3">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3">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3">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3">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3">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3">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3">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3">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3">
        <f t="shared" ca="1" si="25"/>
        <v>0</v>
      </c>
      <c r="S621" s="250">
        <f ca="1">+R620+R621</f>
        <v>0</v>
      </c>
      <c r="T621" s="243">
        <f ca="1">+S621</f>
        <v>0</v>
      </c>
      <c r="U621" s="242">
        <f t="shared" si="26"/>
        <v>2</v>
      </c>
      <c r="V621" s="343" t="str">
        <f>+VLOOKUP(A621,bd_lista!$A$3:$E$590,5,FALSE)</f>
        <v>Gobiernos Autonomos Municipales</v>
      </c>
      <c r="W621" s="395"/>
      <c r="X621" s="242">
        <f>+VLOOKUP(A621,[3]Sheet1!$A$13:$D$744,4,FALSE)</f>
        <v>0</v>
      </c>
      <c r="Y621" s="242" t="e">
        <f>+VLOOKUP(X621,bd_lista!$A$3:$C$590,3,FALSE)</f>
        <v>#N/A</v>
      </c>
      <c r="Z621" s="299"/>
      <c r="AA621" s="300"/>
    </row>
    <row r="622" spans="1:27" customFormat="1" ht="15" hidden="1" customHeight="1">
      <c r="A622" s="32">
        <v>1303</v>
      </c>
      <c r="B622" s="390">
        <f>+A622</f>
        <v>1303</v>
      </c>
      <c r="C622" s="247" t="str">
        <f>+VLOOKUP(A622,bd_lista!$A$3:$C$590,3,FALSE)</f>
        <v>Gobierno Autónomo Municipal de Sipe Sipe</v>
      </c>
      <c r="D622" s="392" t="str">
        <f>+C622</f>
        <v>Gobierno Autónomo Municipal de Sipe Sipe</v>
      </c>
      <c r="E622" s="242" t="s">
        <v>1308</v>
      </c>
      <c r="F622" s="243">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3">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3">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3">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3">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3">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3">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3">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3">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3">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3">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3">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3">
        <f t="shared" ca="1" si="25"/>
        <v>0</v>
      </c>
      <c r="S622" s="250"/>
      <c r="T622" s="243">
        <f ca="1">+T623</f>
        <v>0</v>
      </c>
      <c r="U622" s="242">
        <f t="shared" si="26"/>
        <v>1</v>
      </c>
      <c r="V622" s="343" t="str">
        <f>+VLOOKUP(A622,bd_lista!$A$3:$E$590,5,FALSE)</f>
        <v>Gobiernos Autonomos Municipales</v>
      </c>
      <c r="W622" s="394" t="str">
        <f>+V622</f>
        <v>Gobiernos Autonomos Municipales</v>
      </c>
      <c r="X622" s="242">
        <f>+VLOOKUP(A622,[3]Sheet1!$A$13:$D$744,4,FALSE)</f>
        <v>0</v>
      </c>
      <c r="Y622" s="242" t="e">
        <f>+VLOOKUP(X622,bd_lista!$A$3:$C$590,3,FALSE)</f>
        <v>#N/A</v>
      </c>
      <c r="Z622" s="301">
        <f>+X622</f>
        <v>0</v>
      </c>
      <c r="AA622" s="302" t="e">
        <f>+Y622</f>
        <v>#N/A</v>
      </c>
    </row>
    <row r="623" spans="1:27" customFormat="1" ht="15" hidden="1" customHeight="1">
      <c r="A623" s="32">
        <v>1303</v>
      </c>
      <c r="B623" s="391"/>
      <c r="C623" s="247" t="str">
        <f>+VLOOKUP(A623,bd_lista!$A$3:$C$590,3,FALSE)</f>
        <v>Gobierno Autónomo Municipal de Sipe Sipe</v>
      </c>
      <c r="D623" s="393"/>
      <c r="E623" s="244" t="s">
        <v>1309</v>
      </c>
      <c r="F623" s="243">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3">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3">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3">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3">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3">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3">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3">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3">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3">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3">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3">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3">
        <f t="shared" ca="1" si="25"/>
        <v>0</v>
      </c>
      <c r="S623" s="250">
        <f ca="1">+R622+R623</f>
        <v>0</v>
      </c>
      <c r="T623" s="243">
        <f ca="1">+S623</f>
        <v>0</v>
      </c>
      <c r="U623" s="242">
        <f t="shared" si="26"/>
        <v>2</v>
      </c>
      <c r="V623" s="343" t="str">
        <f>+VLOOKUP(A623,bd_lista!$A$3:$E$590,5,FALSE)</f>
        <v>Gobiernos Autonomos Municipales</v>
      </c>
      <c r="W623" s="395"/>
      <c r="X623" s="242">
        <f>+VLOOKUP(A623,[3]Sheet1!$A$13:$D$744,4,FALSE)</f>
        <v>0</v>
      </c>
      <c r="Y623" s="242" t="e">
        <f>+VLOOKUP(X623,bd_lista!$A$3:$C$590,3,FALSE)</f>
        <v>#N/A</v>
      </c>
      <c r="Z623" s="299"/>
      <c r="AA623" s="300"/>
    </row>
    <row r="624" spans="1:27" customFormat="1" ht="15" hidden="1" customHeight="1">
      <c r="A624" s="32">
        <v>1304</v>
      </c>
      <c r="B624" s="390">
        <f>+A624</f>
        <v>1304</v>
      </c>
      <c r="C624" s="247" t="str">
        <f>+VLOOKUP(A624,bd_lista!$A$3:$C$590,3,FALSE)</f>
        <v>Gobierno Autónomo Municipal de Tiquipaya</v>
      </c>
      <c r="D624" s="392" t="str">
        <f>+C624</f>
        <v>Gobierno Autónomo Municipal de Tiquipaya</v>
      </c>
      <c r="E624" s="242" t="s">
        <v>1308</v>
      </c>
      <c r="F624" s="243">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3">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3">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3">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3">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3">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3">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3">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3">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3">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3">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3">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3">
        <f t="shared" ca="1" si="25"/>
        <v>0</v>
      </c>
      <c r="S624" s="250"/>
      <c r="T624" s="243">
        <f ca="1">+T625</f>
        <v>0</v>
      </c>
      <c r="U624" s="242">
        <f t="shared" si="26"/>
        <v>1</v>
      </c>
      <c r="V624" s="343" t="str">
        <f>+VLOOKUP(A624,bd_lista!$A$3:$E$590,5,FALSE)</f>
        <v>Gobiernos Autonomos Municipales</v>
      </c>
      <c r="W624" s="394" t="str">
        <f>+V624</f>
        <v>Gobiernos Autonomos Municipales</v>
      </c>
      <c r="X624" s="242">
        <f>+VLOOKUP(A624,[3]Sheet1!$A$13:$D$744,4,FALSE)</f>
        <v>0</v>
      </c>
      <c r="Y624" s="242" t="e">
        <f>+VLOOKUP(X624,bd_lista!$A$3:$C$590,3,FALSE)</f>
        <v>#N/A</v>
      </c>
      <c r="Z624" s="301">
        <f>+X624</f>
        <v>0</v>
      </c>
      <c r="AA624" s="302" t="e">
        <f>+Y624</f>
        <v>#N/A</v>
      </c>
    </row>
    <row r="625" spans="1:27" customFormat="1" ht="15" hidden="1" customHeight="1">
      <c r="A625" s="32">
        <v>1304</v>
      </c>
      <c r="B625" s="391"/>
      <c r="C625" s="247" t="str">
        <f>+VLOOKUP(A625,bd_lista!$A$3:$C$590,3,FALSE)</f>
        <v>Gobierno Autónomo Municipal de Tiquipaya</v>
      </c>
      <c r="D625" s="393"/>
      <c r="E625" s="244" t="s">
        <v>1309</v>
      </c>
      <c r="F625" s="243">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3">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3">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3">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3">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3">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3">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3">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3">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3">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3">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3">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3">
        <f t="shared" ca="1" si="25"/>
        <v>0</v>
      </c>
      <c r="S625" s="250">
        <f ca="1">+R624+R625</f>
        <v>0</v>
      </c>
      <c r="T625" s="243">
        <f ca="1">+S625</f>
        <v>0</v>
      </c>
      <c r="U625" s="242">
        <f t="shared" si="26"/>
        <v>2</v>
      </c>
      <c r="V625" s="343" t="str">
        <f>+VLOOKUP(A625,bd_lista!$A$3:$E$590,5,FALSE)</f>
        <v>Gobiernos Autonomos Municipales</v>
      </c>
      <c r="W625" s="395"/>
      <c r="X625" s="242">
        <f>+VLOOKUP(A625,[3]Sheet1!$A$13:$D$744,4,FALSE)</f>
        <v>0</v>
      </c>
      <c r="Y625" s="242" t="e">
        <f>+VLOOKUP(X625,bd_lista!$A$3:$C$590,3,FALSE)</f>
        <v>#N/A</v>
      </c>
      <c r="Z625" s="299"/>
      <c r="AA625" s="300"/>
    </row>
    <row r="626" spans="1:27" customFormat="1" ht="15" hidden="1" customHeight="1">
      <c r="A626" s="32">
        <v>1305</v>
      </c>
      <c r="B626" s="390">
        <f>+A626</f>
        <v>1305</v>
      </c>
      <c r="C626" s="247" t="str">
        <f>+VLOOKUP(A626,bd_lista!$A$3:$C$590,3,FALSE)</f>
        <v>Gobierno Autónomo Municipal de Vinto</v>
      </c>
      <c r="D626" s="392" t="str">
        <f>+C626</f>
        <v>Gobierno Autónomo Municipal de Vinto</v>
      </c>
      <c r="E626" s="242" t="s">
        <v>1308</v>
      </c>
      <c r="F626" s="243">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3">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3">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3">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3">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3">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3">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3">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3">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3">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3">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3">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3">
        <f t="shared" ca="1" si="25"/>
        <v>0</v>
      </c>
      <c r="S626" s="250"/>
      <c r="T626" s="243">
        <f ca="1">+T627</f>
        <v>0</v>
      </c>
      <c r="U626" s="242">
        <f t="shared" si="26"/>
        <v>1</v>
      </c>
      <c r="V626" s="343" t="str">
        <f>+VLOOKUP(A626,bd_lista!$A$3:$E$590,5,FALSE)</f>
        <v>Gobiernos Autonomos Municipales</v>
      </c>
      <c r="W626" s="394" t="str">
        <f>+V626</f>
        <v>Gobiernos Autonomos Municipales</v>
      </c>
      <c r="X626" s="242">
        <f>+VLOOKUP(A626,[3]Sheet1!$A$13:$D$744,4,FALSE)</f>
        <v>0</v>
      </c>
      <c r="Y626" s="242" t="e">
        <f>+VLOOKUP(X626,bd_lista!$A$3:$C$590,3,FALSE)</f>
        <v>#N/A</v>
      </c>
      <c r="Z626" s="301">
        <f>+X626</f>
        <v>0</v>
      </c>
      <c r="AA626" s="302" t="e">
        <f>+Y626</f>
        <v>#N/A</v>
      </c>
    </row>
    <row r="627" spans="1:27" customFormat="1" ht="15" hidden="1" customHeight="1">
      <c r="A627" s="32">
        <v>1305</v>
      </c>
      <c r="B627" s="391"/>
      <c r="C627" s="247" t="str">
        <f>+VLOOKUP(A627,bd_lista!$A$3:$C$590,3,FALSE)</f>
        <v>Gobierno Autónomo Municipal de Vinto</v>
      </c>
      <c r="D627" s="393"/>
      <c r="E627" s="244" t="s">
        <v>1309</v>
      </c>
      <c r="F627" s="243">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3">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3">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3">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3">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3">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3">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3">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3">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3">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3">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3">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3">
        <f t="shared" ca="1" si="25"/>
        <v>0</v>
      </c>
      <c r="S627" s="250">
        <f ca="1">+R626+R627</f>
        <v>0</v>
      </c>
      <c r="T627" s="243">
        <f ca="1">+S627</f>
        <v>0</v>
      </c>
      <c r="U627" s="242">
        <f t="shared" si="26"/>
        <v>2</v>
      </c>
      <c r="V627" s="343" t="str">
        <f>+VLOOKUP(A627,bd_lista!$A$3:$E$590,5,FALSE)</f>
        <v>Gobiernos Autonomos Municipales</v>
      </c>
      <c r="W627" s="395"/>
      <c r="X627" s="242">
        <f>+VLOOKUP(A627,[3]Sheet1!$A$13:$D$744,4,FALSE)</f>
        <v>0</v>
      </c>
      <c r="Y627" s="242" t="e">
        <f>+VLOOKUP(X627,bd_lista!$A$3:$C$590,3,FALSE)</f>
        <v>#N/A</v>
      </c>
      <c r="Z627" s="299"/>
      <c r="AA627" s="300"/>
    </row>
    <row r="628" spans="1:27" customFormat="1" ht="15" hidden="1" customHeight="1">
      <c r="A628" s="32">
        <v>1306</v>
      </c>
      <c r="B628" s="390">
        <f>+A628</f>
        <v>1306</v>
      </c>
      <c r="C628" s="247" t="str">
        <f>+VLOOKUP(A628,bd_lista!$A$3:$C$590,3,FALSE)</f>
        <v>Gobierno Autónomo Municipal de Colcapirhua</v>
      </c>
      <c r="D628" s="392" t="str">
        <f>+C628</f>
        <v>Gobierno Autónomo Municipal de Colcapirhua</v>
      </c>
      <c r="E628" s="242" t="s">
        <v>1308</v>
      </c>
      <c r="F628" s="243">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3">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3">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3">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3">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3">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3">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3">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3">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3">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3">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3">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3">
        <f t="shared" ca="1" si="25"/>
        <v>0</v>
      </c>
      <c r="S628" s="250"/>
      <c r="T628" s="243">
        <f ca="1">+T629</f>
        <v>0</v>
      </c>
      <c r="U628" s="242">
        <f t="shared" si="26"/>
        <v>1</v>
      </c>
      <c r="V628" s="343" t="str">
        <f>+VLOOKUP(A628,bd_lista!$A$3:$E$590,5,FALSE)</f>
        <v>Gobiernos Autonomos Municipales</v>
      </c>
      <c r="W628" s="394" t="str">
        <f>+V628</f>
        <v>Gobiernos Autonomos Municipales</v>
      </c>
      <c r="X628" s="242">
        <f>+VLOOKUP(A628,[3]Sheet1!$A$13:$D$744,4,FALSE)</f>
        <v>0</v>
      </c>
      <c r="Y628" s="242" t="e">
        <f>+VLOOKUP(X628,bd_lista!$A$3:$C$590,3,FALSE)</f>
        <v>#N/A</v>
      </c>
      <c r="Z628" s="301">
        <f>+X628</f>
        <v>0</v>
      </c>
      <c r="AA628" s="302" t="e">
        <f>+Y628</f>
        <v>#N/A</v>
      </c>
    </row>
    <row r="629" spans="1:27" customFormat="1" ht="15" hidden="1" customHeight="1">
      <c r="A629" s="32">
        <v>1306</v>
      </c>
      <c r="B629" s="391"/>
      <c r="C629" s="247" t="str">
        <f>+VLOOKUP(A629,bd_lista!$A$3:$C$590,3,FALSE)</f>
        <v>Gobierno Autónomo Municipal de Colcapirhua</v>
      </c>
      <c r="D629" s="393"/>
      <c r="E629" s="244" t="s">
        <v>1309</v>
      </c>
      <c r="F629" s="243">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3">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3">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3">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3">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3">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3">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3">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3">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3">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3">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3">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3">
        <f t="shared" ca="1" si="25"/>
        <v>0</v>
      </c>
      <c r="S629" s="250">
        <f ca="1">+R628+R629</f>
        <v>0</v>
      </c>
      <c r="T629" s="243">
        <f ca="1">+S629</f>
        <v>0</v>
      </c>
      <c r="U629" s="242">
        <f t="shared" si="26"/>
        <v>2</v>
      </c>
      <c r="V629" s="343" t="str">
        <f>+VLOOKUP(A629,bd_lista!$A$3:$E$590,5,FALSE)</f>
        <v>Gobiernos Autonomos Municipales</v>
      </c>
      <c r="W629" s="395"/>
      <c r="X629" s="242">
        <f>+VLOOKUP(A629,[3]Sheet1!$A$13:$D$744,4,FALSE)</f>
        <v>0</v>
      </c>
      <c r="Y629" s="242" t="e">
        <f>+VLOOKUP(X629,bd_lista!$A$3:$C$590,3,FALSE)</f>
        <v>#N/A</v>
      </c>
      <c r="Z629" s="299"/>
      <c r="AA629" s="300"/>
    </row>
    <row r="630" spans="1:27" customFormat="1" ht="15" hidden="1" customHeight="1">
      <c r="A630" s="32">
        <v>1307</v>
      </c>
      <c r="B630" s="390">
        <f>+A630</f>
        <v>1307</v>
      </c>
      <c r="C630" s="247" t="str">
        <f>+VLOOKUP(A630,bd_lista!$A$3:$C$590,3,FALSE)</f>
        <v>Gobierno Autónomo Municipal de Aiquile</v>
      </c>
      <c r="D630" s="392" t="str">
        <f>+C630</f>
        <v>Gobierno Autónomo Municipal de Aiquile</v>
      </c>
      <c r="E630" s="242" t="s">
        <v>1308</v>
      </c>
      <c r="F630" s="243">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3">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3">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3">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3">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3">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3">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3">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3">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3">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3">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3">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3">
        <f t="shared" ca="1" si="25"/>
        <v>0</v>
      </c>
      <c r="S630" s="250"/>
      <c r="T630" s="243">
        <f ca="1">+T631</f>
        <v>0</v>
      </c>
      <c r="U630" s="242">
        <f t="shared" si="26"/>
        <v>1</v>
      </c>
      <c r="V630" s="343" t="str">
        <f>+VLOOKUP(A630,bd_lista!$A$3:$E$590,5,FALSE)</f>
        <v>Gobiernos Autonomos Municipales</v>
      </c>
      <c r="W630" s="394" t="str">
        <f>+V630</f>
        <v>Gobiernos Autonomos Municipales</v>
      </c>
      <c r="X630" s="242">
        <f>+VLOOKUP(A630,[3]Sheet1!$A$13:$D$744,4,FALSE)</f>
        <v>0</v>
      </c>
      <c r="Y630" s="242" t="e">
        <f>+VLOOKUP(X630,bd_lista!$A$3:$C$590,3,FALSE)</f>
        <v>#N/A</v>
      </c>
      <c r="Z630" s="301">
        <f>+X630</f>
        <v>0</v>
      </c>
      <c r="AA630" s="302" t="e">
        <f>+Y630</f>
        <v>#N/A</v>
      </c>
    </row>
    <row r="631" spans="1:27" customFormat="1" ht="15" hidden="1" customHeight="1">
      <c r="A631" s="32">
        <v>1307</v>
      </c>
      <c r="B631" s="391"/>
      <c r="C631" s="247" t="str">
        <f>+VLOOKUP(A631,bd_lista!$A$3:$C$590,3,FALSE)</f>
        <v>Gobierno Autónomo Municipal de Aiquile</v>
      </c>
      <c r="D631" s="393"/>
      <c r="E631" s="244" t="s">
        <v>1309</v>
      </c>
      <c r="F631" s="243">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3">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3">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3">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3">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3">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3">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3">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3">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3">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3">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3">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3">
        <f t="shared" ca="1" si="25"/>
        <v>0</v>
      </c>
      <c r="S631" s="250">
        <f ca="1">+R630+R631</f>
        <v>0</v>
      </c>
      <c r="T631" s="243">
        <f ca="1">+S631</f>
        <v>0</v>
      </c>
      <c r="U631" s="242">
        <f t="shared" si="26"/>
        <v>2</v>
      </c>
      <c r="V631" s="343" t="str">
        <f>+VLOOKUP(A631,bd_lista!$A$3:$E$590,5,FALSE)</f>
        <v>Gobiernos Autonomos Municipales</v>
      </c>
      <c r="W631" s="395"/>
      <c r="X631" s="242">
        <f>+VLOOKUP(A631,[3]Sheet1!$A$13:$D$744,4,FALSE)</f>
        <v>0</v>
      </c>
      <c r="Y631" s="242" t="e">
        <f>+VLOOKUP(X631,bd_lista!$A$3:$C$590,3,FALSE)</f>
        <v>#N/A</v>
      </c>
      <c r="Z631" s="299"/>
      <c r="AA631" s="300"/>
    </row>
    <row r="632" spans="1:27" customFormat="1" ht="15" hidden="1" customHeight="1">
      <c r="A632" s="32">
        <v>1308</v>
      </c>
      <c r="B632" s="390">
        <f>+A632</f>
        <v>1308</v>
      </c>
      <c r="C632" s="247" t="str">
        <f>+VLOOKUP(A632,bd_lista!$A$3:$C$590,3,FALSE)</f>
        <v>Gobierno Autónomo Municipal de Pasorapa</v>
      </c>
      <c r="D632" s="392" t="str">
        <f>+C632</f>
        <v>Gobierno Autónomo Municipal de Pasorapa</v>
      </c>
      <c r="E632" s="242" t="s">
        <v>1308</v>
      </c>
      <c r="F632" s="243">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3">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3">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3">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3">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3">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3">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3">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3">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3">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3">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3">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3">
        <f t="shared" ca="1" si="25"/>
        <v>0</v>
      </c>
      <c r="S632" s="250"/>
      <c r="T632" s="243">
        <f ca="1">+T633</f>
        <v>0</v>
      </c>
      <c r="U632" s="242">
        <f t="shared" si="26"/>
        <v>1</v>
      </c>
      <c r="V632" s="343" t="str">
        <f>+VLOOKUP(A632,bd_lista!$A$3:$E$590,5,FALSE)</f>
        <v>Gobiernos Autonomos Municipales</v>
      </c>
      <c r="W632" s="394" t="str">
        <f>+V632</f>
        <v>Gobiernos Autonomos Municipales</v>
      </c>
      <c r="X632" s="242">
        <f>+VLOOKUP(A632,[3]Sheet1!$A$13:$D$744,4,FALSE)</f>
        <v>0</v>
      </c>
      <c r="Y632" s="242" t="e">
        <f>+VLOOKUP(X632,bd_lista!$A$3:$C$590,3,FALSE)</f>
        <v>#N/A</v>
      </c>
      <c r="Z632" s="301">
        <f>+X632</f>
        <v>0</v>
      </c>
      <c r="AA632" s="302" t="e">
        <f>+Y632</f>
        <v>#N/A</v>
      </c>
    </row>
    <row r="633" spans="1:27" customFormat="1" ht="15" hidden="1" customHeight="1">
      <c r="A633" s="32">
        <v>1308</v>
      </c>
      <c r="B633" s="391"/>
      <c r="C633" s="247" t="str">
        <f>+VLOOKUP(A633,bd_lista!$A$3:$C$590,3,FALSE)</f>
        <v>Gobierno Autónomo Municipal de Pasorapa</v>
      </c>
      <c r="D633" s="393"/>
      <c r="E633" s="244" t="s">
        <v>1309</v>
      </c>
      <c r="F633" s="243">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3">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3">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3">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3">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3">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3">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3">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3">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3">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3">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3">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3">
        <f t="shared" ca="1" si="25"/>
        <v>0</v>
      </c>
      <c r="S633" s="250">
        <f ca="1">+R632+R633</f>
        <v>0</v>
      </c>
      <c r="T633" s="243">
        <f ca="1">+S633</f>
        <v>0</v>
      </c>
      <c r="U633" s="242">
        <f t="shared" si="26"/>
        <v>2</v>
      </c>
      <c r="V633" s="343" t="str">
        <f>+VLOOKUP(A633,bd_lista!$A$3:$E$590,5,FALSE)</f>
        <v>Gobiernos Autonomos Municipales</v>
      </c>
      <c r="W633" s="395"/>
      <c r="X633" s="242">
        <f>+VLOOKUP(A633,[3]Sheet1!$A$13:$D$744,4,FALSE)</f>
        <v>0</v>
      </c>
      <c r="Y633" s="242" t="e">
        <f>+VLOOKUP(X633,bd_lista!$A$3:$C$590,3,FALSE)</f>
        <v>#N/A</v>
      </c>
      <c r="Z633" s="299"/>
      <c r="AA633" s="300"/>
    </row>
    <row r="634" spans="1:27" customFormat="1" ht="15" hidden="1" customHeight="1">
      <c r="A634" s="32">
        <v>1309</v>
      </c>
      <c r="B634" s="390">
        <f>+A634</f>
        <v>1309</v>
      </c>
      <c r="C634" s="247" t="str">
        <f>+VLOOKUP(A634,bd_lista!$A$3:$C$590,3,FALSE)</f>
        <v>Gobierno Autónomo Municipal de Omereque</v>
      </c>
      <c r="D634" s="392" t="str">
        <f>+C634</f>
        <v>Gobierno Autónomo Municipal de Omereque</v>
      </c>
      <c r="E634" s="242" t="s">
        <v>1308</v>
      </c>
      <c r="F634" s="243">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3">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3">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3">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3">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3">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3">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3">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3">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3">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3">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3">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3">
        <f t="shared" ca="1" si="25"/>
        <v>0</v>
      </c>
      <c r="S634" s="250"/>
      <c r="T634" s="243">
        <f ca="1">+T635</f>
        <v>0</v>
      </c>
      <c r="U634" s="242">
        <f t="shared" si="26"/>
        <v>1</v>
      </c>
      <c r="V634" s="343" t="str">
        <f>+VLOOKUP(A634,bd_lista!$A$3:$E$590,5,FALSE)</f>
        <v>Gobiernos Autonomos Municipales</v>
      </c>
      <c r="W634" s="394" t="str">
        <f>+V634</f>
        <v>Gobiernos Autonomos Municipales</v>
      </c>
      <c r="X634" s="242">
        <f>+VLOOKUP(A634,[3]Sheet1!$A$13:$D$744,4,FALSE)</f>
        <v>0</v>
      </c>
      <c r="Y634" s="242" t="e">
        <f>+VLOOKUP(X634,bd_lista!$A$3:$C$590,3,FALSE)</f>
        <v>#N/A</v>
      </c>
      <c r="Z634" s="301">
        <f>+X634</f>
        <v>0</v>
      </c>
      <c r="AA634" s="302" t="e">
        <f>+Y634</f>
        <v>#N/A</v>
      </c>
    </row>
    <row r="635" spans="1:27" customFormat="1" ht="15" hidden="1" customHeight="1">
      <c r="A635" s="32">
        <v>1309</v>
      </c>
      <c r="B635" s="391"/>
      <c r="C635" s="247" t="str">
        <f>+VLOOKUP(A635,bd_lista!$A$3:$C$590,3,FALSE)</f>
        <v>Gobierno Autónomo Municipal de Omereque</v>
      </c>
      <c r="D635" s="393"/>
      <c r="E635" s="244" t="s">
        <v>1309</v>
      </c>
      <c r="F635" s="243">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3">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3">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3">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3">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3">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3">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3">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3">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3">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3">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3">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3">
        <f t="shared" ca="1" si="25"/>
        <v>0</v>
      </c>
      <c r="S635" s="250">
        <f ca="1">+R634+R635</f>
        <v>0</v>
      </c>
      <c r="T635" s="243">
        <f ca="1">+S635</f>
        <v>0</v>
      </c>
      <c r="U635" s="242">
        <f t="shared" si="26"/>
        <v>2</v>
      </c>
      <c r="V635" s="343" t="str">
        <f>+VLOOKUP(A635,bd_lista!$A$3:$E$590,5,FALSE)</f>
        <v>Gobiernos Autonomos Municipales</v>
      </c>
      <c r="W635" s="395"/>
      <c r="X635" s="242">
        <f>+VLOOKUP(A635,[3]Sheet1!$A$13:$D$744,4,FALSE)</f>
        <v>0</v>
      </c>
      <c r="Y635" s="242" t="e">
        <f>+VLOOKUP(X635,bd_lista!$A$3:$C$590,3,FALSE)</f>
        <v>#N/A</v>
      </c>
      <c r="Z635" s="299"/>
      <c r="AA635" s="300"/>
    </row>
    <row r="636" spans="1:27" customFormat="1" ht="15" hidden="1" customHeight="1">
      <c r="A636" s="32">
        <v>1310</v>
      </c>
      <c r="B636" s="390">
        <f>+A636</f>
        <v>1310</v>
      </c>
      <c r="C636" s="247" t="str">
        <f>+VLOOKUP(A636,bd_lista!$A$3:$C$590,3,FALSE)</f>
        <v>Gobierno Autónomo Municipal de Independencia</v>
      </c>
      <c r="D636" s="392" t="str">
        <f>+C636</f>
        <v>Gobierno Autónomo Municipal de Independencia</v>
      </c>
      <c r="E636" s="242" t="s">
        <v>1308</v>
      </c>
      <c r="F636" s="243">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3">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3">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3">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3">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3">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3">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3">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3">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3">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3">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3">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3">
        <f t="shared" ca="1" si="25"/>
        <v>0</v>
      </c>
      <c r="S636" s="250"/>
      <c r="T636" s="243">
        <f ca="1">+T637</f>
        <v>0</v>
      </c>
      <c r="U636" s="242">
        <f t="shared" si="26"/>
        <v>1</v>
      </c>
      <c r="V636" s="343" t="str">
        <f>+VLOOKUP(A636,bd_lista!$A$3:$E$590,5,FALSE)</f>
        <v>Gobiernos Autonomos Municipales</v>
      </c>
      <c r="W636" s="394" t="str">
        <f>+V636</f>
        <v>Gobiernos Autonomos Municipales</v>
      </c>
      <c r="X636" s="242">
        <f>+VLOOKUP(A636,[3]Sheet1!$A$13:$D$744,4,FALSE)</f>
        <v>0</v>
      </c>
      <c r="Y636" s="242" t="e">
        <f>+VLOOKUP(X636,bd_lista!$A$3:$C$590,3,FALSE)</f>
        <v>#N/A</v>
      </c>
      <c r="Z636" s="301">
        <f>+X636</f>
        <v>0</v>
      </c>
      <c r="AA636" s="302" t="e">
        <f>+Y636</f>
        <v>#N/A</v>
      </c>
    </row>
    <row r="637" spans="1:27" customFormat="1" ht="15" hidden="1" customHeight="1">
      <c r="A637" s="32">
        <v>1310</v>
      </c>
      <c r="B637" s="391"/>
      <c r="C637" s="247" t="str">
        <f>+VLOOKUP(A637,bd_lista!$A$3:$C$590,3,FALSE)</f>
        <v>Gobierno Autónomo Municipal de Independencia</v>
      </c>
      <c r="D637" s="393"/>
      <c r="E637" s="244" t="s">
        <v>1309</v>
      </c>
      <c r="F637" s="243">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3">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3">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3">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3">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3">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3">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3">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3">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3">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3">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3">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3">
        <f t="shared" ca="1" si="25"/>
        <v>0</v>
      </c>
      <c r="S637" s="250">
        <f ca="1">+R636+R637</f>
        <v>0</v>
      </c>
      <c r="T637" s="243">
        <f ca="1">+S637</f>
        <v>0</v>
      </c>
      <c r="U637" s="242">
        <f t="shared" si="26"/>
        <v>2</v>
      </c>
      <c r="V637" s="343" t="str">
        <f>+VLOOKUP(A637,bd_lista!$A$3:$E$590,5,FALSE)</f>
        <v>Gobiernos Autonomos Municipales</v>
      </c>
      <c r="W637" s="395"/>
      <c r="X637" s="242">
        <f>+VLOOKUP(A637,[3]Sheet1!$A$13:$D$744,4,FALSE)</f>
        <v>0</v>
      </c>
      <c r="Y637" s="242" t="e">
        <f>+VLOOKUP(X637,bd_lista!$A$3:$C$590,3,FALSE)</f>
        <v>#N/A</v>
      </c>
      <c r="Z637" s="299"/>
      <c r="AA637" s="300"/>
    </row>
    <row r="638" spans="1:27" customFormat="1" ht="27" hidden="1" customHeight="1">
      <c r="A638" s="32">
        <v>1311</v>
      </c>
      <c r="B638" s="390">
        <f>+A638</f>
        <v>1311</v>
      </c>
      <c r="C638" s="247" t="str">
        <f>+VLOOKUP(A638,bd_lista!$A$3:$C$590,3,FALSE)</f>
        <v>Gobierno Autónomo Municipal de Morochata</v>
      </c>
      <c r="D638" s="392" t="str">
        <f>+C638</f>
        <v>Gobierno Autónomo Municipal de Morochata</v>
      </c>
      <c r="E638" s="242" t="s">
        <v>1308</v>
      </c>
      <c r="F638" s="243">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3">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3">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3">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3">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3">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3">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3">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3">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3">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3">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3">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3">
        <f t="shared" ca="1" si="25"/>
        <v>0</v>
      </c>
      <c r="S638" s="250"/>
      <c r="T638" s="243">
        <f ca="1">+T639</f>
        <v>0</v>
      </c>
      <c r="U638" s="242">
        <f t="shared" si="26"/>
        <v>1</v>
      </c>
      <c r="V638" s="343" t="str">
        <f>+VLOOKUP(A638,bd_lista!$A$3:$E$590,5,FALSE)</f>
        <v>Gobiernos Autonomos Municipales</v>
      </c>
      <c r="W638" s="394" t="str">
        <f>+V638</f>
        <v>Gobiernos Autonomos Municipales</v>
      </c>
      <c r="X638" s="242">
        <f>+VLOOKUP(A638,[3]Sheet1!$A$13:$D$744,4,FALSE)</f>
        <v>0</v>
      </c>
      <c r="Y638" s="242" t="e">
        <f>+VLOOKUP(X638,bd_lista!$A$3:$C$590,3,FALSE)</f>
        <v>#N/A</v>
      </c>
      <c r="Z638" s="301">
        <f>+X638</f>
        <v>0</v>
      </c>
      <c r="AA638" s="302" t="e">
        <f>+Y638</f>
        <v>#N/A</v>
      </c>
    </row>
    <row r="639" spans="1:27" customFormat="1" ht="27" hidden="1" customHeight="1">
      <c r="A639" s="32">
        <v>1311</v>
      </c>
      <c r="B639" s="391"/>
      <c r="C639" s="247" t="str">
        <f>+VLOOKUP(A639,bd_lista!$A$3:$C$590,3,FALSE)</f>
        <v>Gobierno Autónomo Municipal de Morochata</v>
      </c>
      <c r="D639" s="393"/>
      <c r="E639" s="244" t="s">
        <v>1309</v>
      </c>
      <c r="F639" s="243">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3">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3">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3">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3">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3">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3">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3">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3">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3">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3">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3">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3">
        <f t="shared" ca="1" si="25"/>
        <v>0</v>
      </c>
      <c r="S639" s="250">
        <f ca="1">+R638+R639</f>
        <v>0</v>
      </c>
      <c r="T639" s="243">
        <f ca="1">+S639</f>
        <v>0</v>
      </c>
      <c r="U639" s="242">
        <f t="shared" si="26"/>
        <v>2</v>
      </c>
      <c r="V639" s="343" t="str">
        <f>+VLOOKUP(A639,bd_lista!$A$3:$E$590,5,FALSE)</f>
        <v>Gobiernos Autonomos Municipales</v>
      </c>
      <c r="W639" s="395"/>
      <c r="X639" s="242">
        <f>+VLOOKUP(A639,[3]Sheet1!$A$13:$D$744,4,FALSE)</f>
        <v>0</v>
      </c>
      <c r="Y639" s="242" t="e">
        <f>+VLOOKUP(X639,bd_lista!$A$3:$C$590,3,FALSE)</f>
        <v>#N/A</v>
      </c>
      <c r="Z639" s="299"/>
      <c r="AA639" s="300"/>
    </row>
    <row r="640" spans="1:27" customFormat="1" ht="15" hidden="1" customHeight="1">
      <c r="A640" s="32">
        <v>1312</v>
      </c>
      <c r="B640" s="390">
        <f>+A640</f>
        <v>1312</v>
      </c>
      <c r="C640" s="247" t="str">
        <f>+VLOOKUP(A640,bd_lista!$A$3:$C$590,3,FALSE)</f>
        <v>Gobierno Autónomo Municipal de Sacaba</v>
      </c>
      <c r="D640" s="392" t="str">
        <f>+C640</f>
        <v>Gobierno Autónomo Municipal de Sacaba</v>
      </c>
      <c r="E640" s="242" t="s">
        <v>1308</v>
      </c>
      <c r="F640" s="243">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3">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3">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3">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3">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3">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3">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3">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3">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3">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3">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3">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3">
        <f t="shared" ca="1" si="25"/>
        <v>0</v>
      </c>
      <c r="S640" s="250"/>
      <c r="T640" s="243">
        <f ca="1">+T641</f>
        <v>0</v>
      </c>
      <c r="U640" s="242">
        <f t="shared" si="26"/>
        <v>1</v>
      </c>
      <c r="V640" s="343" t="str">
        <f>+VLOOKUP(A640,bd_lista!$A$3:$E$590,5,FALSE)</f>
        <v>Gobiernos Autonomos Municipales</v>
      </c>
      <c r="W640" s="394" t="str">
        <f>+V640</f>
        <v>Gobiernos Autonomos Municipales</v>
      </c>
      <c r="X640" s="242">
        <f>+VLOOKUP(A640,[3]Sheet1!$A$13:$D$744,4,FALSE)</f>
        <v>0</v>
      </c>
      <c r="Y640" s="242" t="e">
        <f>+VLOOKUP(X640,bd_lista!$A$3:$C$590,3,FALSE)</f>
        <v>#N/A</v>
      </c>
      <c r="Z640" s="301">
        <f>+X640</f>
        <v>0</v>
      </c>
      <c r="AA640" s="302" t="e">
        <f>+Y640</f>
        <v>#N/A</v>
      </c>
    </row>
    <row r="641" spans="1:27" customFormat="1" ht="15" hidden="1" customHeight="1">
      <c r="A641" s="32">
        <v>1312</v>
      </c>
      <c r="B641" s="391"/>
      <c r="C641" s="247" t="str">
        <f>+VLOOKUP(A641,bd_lista!$A$3:$C$590,3,FALSE)</f>
        <v>Gobierno Autónomo Municipal de Sacaba</v>
      </c>
      <c r="D641" s="393"/>
      <c r="E641" s="244" t="s">
        <v>1309</v>
      </c>
      <c r="F641" s="243">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3">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3">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3">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3">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3">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3">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3">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3">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3">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3">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3">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3">
        <f t="shared" ca="1" si="25"/>
        <v>0</v>
      </c>
      <c r="S641" s="250">
        <f ca="1">+R640+R641</f>
        <v>0</v>
      </c>
      <c r="T641" s="243">
        <f ca="1">+S641</f>
        <v>0</v>
      </c>
      <c r="U641" s="242">
        <f t="shared" si="26"/>
        <v>2</v>
      </c>
      <c r="V641" s="343" t="str">
        <f>+VLOOKUP(A641,bd_lista!$A$3:$E$590,5,FALSE)</f>
        <v>Gobiernos Autonomos Municipales</v>
      </c>
      <c r="W641" s="395"/>
      <c r="X641" s="242">
        <f>+VLOOKUP(A641,[3]Sheet1!$A$13:$D$744,4,FALSE)</f>
        <v>0</v>
      </c>
      <c r="Y641" s="242" t="e">
        <f>+VLOOKUP(X641,bd_lista!$A$3:$C$590,3,FALSE)</f>
        <v>#N/A</v>
      </c>
      <c r="Z641" s="299"/>
      <c r="AA641" s="300"/>
    </row>
    <row r="642" spans="1:27" customFormat="1" ht="27" hidden="1" customHeight="1">
      <c r="A642" s="32">
        <v>1313</v>
      </c>
      <c r="B642" s="390">
        <f>+A642</f>
        <v>1313</v>
      </c>
      <c r="C642" s="247" t="str">
        <f>+VLOOKUP(A642,bd_lista!$A$3:$C$590,3,FALSE)</f>
        <v>Gobierno Autónomo Municipal de Colomi</v>
      </c>
      <c r="D642" s="392" t="str">
        <f>+C642</f>
        <v>Gobierno Autónomo Municipal de Colomi</v>
      </c>
      <c r="E642" s="242" t="s">
        <v>1308</v>
      </c>
      <c r="F642" s="243">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3">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3">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3">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3">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3">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3">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3">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3">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3">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3">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3">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3">
        <f t="shared" ca="1" si="25"/>
        <v>0</v>
      </c>
      <c r="S642" s="250"/>
      <c r="T642" s="243">
        <f ca="1">+T643</f>
        <v>0</v>
      </c>
      <c r="U642" s="242">
        <f t="shared" si="26"/>
        <v>1</v>
      </c>
      <c r="V642" s="343" t="str">
        <f>+VLOOKUP(A642,bd_lista!$A$3:$E$590,5,FALSE)</f>
        <v>Gobiernos Autonomos Municipales</v>
      </c>
      <c r="W642" s="394" t="str">
        <f>+V642</f>
        <v>Gobiernos Autonomos Municipales</v>
      </c>
      <c r="X642" s="242">
        <f>+VLOOKUP(A642,[3]Sheet1!$A$13:$D$744,4,FALSE)</f>
        <v>0</v>
      </c>
      <c r="Y642" s="242" t="e">
        <f>+VLOOKUP(X642,bd_lista!$A$3:$C$590,3,FALSE)</f>
        <v>#N/A</v>
      </c>
      <c r="Z642" s="301">
        <f>+X642</f>
        <v>0</v>
      </c>
      <c r="AA642" s="302" t="e">
        <f>+Y642</f>
        <v>#N/A</v>
      </c>
    </row>
    <row r="643" spans="1:27" customFormat="1" ht="27" hidden="1" customHeight="1">
      <c r="A643" s="32">
        <v>1313</v>
      </c>
      <c r="B643" s="391"/>
      <c r="C643" s="247" t="str">
        <f>+VLOOKUP(A643,bd_lista!$A$3:$C$590,3,FALSE)</f>
        <v>Gobierno Autónomo Municipal de Colomi</v>
      </c>
      <c r="D643" s="393"/>
      <c r="E643" s="244" t="s">
        <v>1309</v>
      </c>
      <c r="F643" s="243">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3">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3">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3">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3">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3">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3">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3">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3">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3">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3">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3">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3">
        <f t="shared" ca="1" si="25"/>
        <v>0</v>
      </c>
      <c r="S643" s="250">
        <f ca="1">+R642+R643</f>
        <v>0</v>
      </c>
      <c r="T643" s="243">
        <f ca="1">+S643</f>
        <v>0</v>
      </c>
      <c r="U643" s="242">
        <f t="shared" si="26"/>
        <v>2</v>
      </c>
      <c r="V643" s="343" t="str">
        <f>+VLOOKUP(A643,bd_lista!$A$3:$E$590,5,FALSE)</f>
        <v>Gobiernos Autonomos Municipales</v>
      </c>
      <c r="W643" s="395"/>
      <c r="X643" s="242">
        <f>+VLOOKUP(A643,[3]Sheet1!$A$13:$D$744,4,FALSE)</f>
        <v>0</v>
      </c>
      <c r="Y643" s="242" t="e">
        <f>+VLOOKUP(X643,bd_lista!$A$3:$C$590,3,FALSE)</f>
        <v>#N/A</v>
      </c>
      <c r="Z643" s="299"/>
      <c r="AA643" s="300"/>
    </row>
    <row r="644" spans="1:27" customFormat="1" ht="15" hidden="1" customHeight="1">
      <c r="A644" s="32">
        <v>1314</v>
      </c>
      <c r="B644" s="390">
        <f>+A644</f>
        <v>1314</v>
      </c>
      <c r="C644" s="247" t="str">
        <f>+VLOOKUP(A644,bd_lista!$A$3:$C$590,3,FALSE)</f>
        <v>Gobierno Autónomo Municipal de Villa Tunari</v>
      </c>
      <c r="D644" s="392" t="str">
        <f>+C644</f>
        <v>Gobierno Autónomo Municipal de Villa Tunari</v>
      </c>
      <c r="E644" s="242" t="s">
        <v>1308</v>
      </c>
      <c r="F644" s="243">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3">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3">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3">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3">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3">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3">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3">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3">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3">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3">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3">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3">
        <f t="shared" ca="1" si="25"/>
        <v>0</v>
      </c>
      <c r="S644" s="250"/>
      <c r="T644" s="243">
        <f ca="1">+T645</f>
        <v>0</v>
      </c>
      <c r="U644" s="242">
        <f t="shared" si="26"/>
        <v>1</v>
      </c>
      <c r="V644" s="343" t="str">
        <f>+VLOOKUP(A644,bd_lista!$A$3:$E$590,5,FALSE)</f>
        <v>Gobiernos Autonomos Municipales</v>
      </c>
      <c r="W644" s="394" t="str">
        <f>+V644</f>
        <v>Gobiernos Autonomos Municipales</v>
      </c>
      <c r="X644" s="242">
        <f>+VLOOKUP(A644,[3]Sheet1!$A$13:$D$744,4,FALSE)</f>
        <v>0</v>
      </c>
      <c r="Y644" s="242" t="e">
        <f>+VLOOKUP(X644,bd_lista!$A$3:$C$590,3,FALSE)</f>
        <v>#N/A</v>
      </c>
      <c r="Z644" s="301">
        <f>+X644</f>
        <v>0</v>
      </c>
      <c r="AA644" s="302" t="e">
        <f>+Y644</f>
        <v>#N/A</v>
      </c>
    </row>
    <row r="645" spans="1:27" customFormat="1" ht="15" hidden="1" customHeight="1">
      <c r="A645" s="32">
        <v>1314</v>
      </c>
      <c r="B645" s="391"/>
      <c r="C645" s="247" t="str">
        <f>+VLOOKUP(A645,bd_lista!$A$3:$C$590,3,FALSE)</f>
        <v>Gobierno Autónomo Municipal de Villa Tunari</v>
      </c>
      <c r="D645" s="393"/>
      <c r="E645" s="244" t="s">
        <v>1309</v>
      </c>
      <c r="F645" s="243">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3">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3">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3">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3">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3">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3">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3">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3">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3">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3">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3">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3">
        <f t="shared" ca="1" si="25"/>
        <v>0</v>
      </c>
      <c r="S645" s="250">
        <f ca="1">+R644+R645</f>
        <v>0</v>
      </c>
      <c r="T645" s="243">
        <f ca="1">+S645</f>
        <v>0</v>
      </c>
      <c r="U645" s="242">
        <f t="shared" si="26"/>
        <v>2</v>
      </c>
      <c r="V645" s="343" t="str">
        <f>+VLOOKUP(A645,bd_lista!$A$3:$E$590,5,FALSE)</f>
        <v>Gobiernos Autonomos Municipales</v>
      </c>
      <c r="W645" s="395"/>
      <c r="X645" s="242">
        <f>+VLOOKUP(A645,[3]Sheet1!$A$13:$D$744,4,FALSE)</f>
        <v>0</v>
      </c>
      <c r="Y645" s="242" t="e">
        <f>+VLOOKUP(X645,bd_lista!$A$3:$C$590,3,FALSE)</f>
        <v>#N/A</v>
      </c>
      <c r="Z645" s="299"/>
      <c r="AA645" s="300"/>
    </row>
    <row r="646" spans="1:27" customFormat="1" ht="15" hidden="1" customHeight="1">
      <c r="A646" s="32">
        <v>1315</v>
      </c>
      <c r="B646" s="390">
        <f>+A646</f>
        <v>1315</v>
      </c>
      <c r="C646" s="247" t="str">
        <f>+VLOOKUP(A646,bd_lista!$A$3:$C$590,3,FALSE)</f>
        <v>Gobierno Autónomo Municipal de Punata</v>
      </c>
      <c r="D646" s="392" t="str">
        <f>+C646</f>
        <v>Gobierno Autónomo Municipal de Punata</v>
      </c>
      <c r="E646" s="242" t="s">
        <v>1308</v>
      </c>
      <c r="F646" s="243">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3">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3">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3">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3">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3">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3">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3">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3">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3">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3">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3">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3">
        <f t="shared" ca="1" si="25"/>
        <v>0</v>
      </c>
      <c r="S646" s="250"/>
      <c r="T646" s="243">
        <f ca="1">+T647</f>
        <v>0</v>
      </c>
      <c r="U646" s="242">
        <f t="shared" si="26"/>
        <v>1</v>
      </c>
      <c r="V646" s="343" t="str">
        <f>+VLOOKUP(A646,bd_lista!$A$3:$E$590,5,FALSE)</f>
        <v>Gobiernos Autonomos Municipales</v>
      </c>
      <c r="W646" s="394" t="str">
        <f>+V646</f>
        <v>Gobiernos Autonomos Municipales</v>
      </c>
      <c r="X646" s="242">
        <f>+VLOOKUP(A646,[3]Sheet1!$A$13:$D$744,4,FALSE)</f>
        <v>0</v>
      </c>
      <c r="Y646" s="242" t="e">
        <f>+VLOOKUP(X646,bd_lista!$A$3:$C$590,3,FALSE)</f>
        <v>#N/A</v>
      </c>
      <c r="Z646" s="301">
        <f>+X646</f>
        <v>0</v>
      </c>
      <c r="AA646" s="302" t="e">
        <f>+Y646</f>
        <v>#N/A</v>
      </c>
    </row>
    <row r="647" spans="1:27" customFormat="1" ht="15" hidden="1" customHeight="1">
      <c r="A647" s="32">
        <v>1315</v>
      </c>
      <c r="B647" s="391"/>
      <c r="C647" s="247" t="str">
        <f>+VLOOKUP(A647,bd_lista!$A$3:$C$590,3,FALSE)</f>
        <v>Gobierno Autónomo Municipal de Punata</v>
      </c>
      <c r="D647" s="393"/>
      <c r="E647" s="244" t="s">
        <v>1309</v>
      </c>
      <c r="F647" s="243">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3">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3">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3">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3">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3">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3">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3">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3">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3">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3">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3">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3">
        <f t="shared" ca="1" si="25"/>
        <v>0</v>
      </c>
      <c r="S647" s="250">
        <f ca="1">+R646+R647</f>
        <v>0</v>
      </c>
      <c r="T647" s="243">
        <f ca="1">+S647</f>
        <v>0</v>
      </c>
      <c r="U647" s="242">
        <f t="shared" si="26"/>
        <v>2</v>
      </c>
      <c r="V647" s="343" t="str">
        <f>+VLOOKUP(A647,bd_lista!$A$3:$E$590,5,FALSE)</f>
        <v>Gobiernos Autonomos Municipales</v>
      </c>
      <c r="W647" s="395"/>
      <c r="X647" s="242">
        <f>+VLOOKUP(A647,[3]Sheet1!$A$13:$D$744,4,FALSE)</f>
        <v>0</v>
      </c>
      <c r="Y647" s="242" t="e">
        <f>+VLOOKUP(X647,bd_lista!$A$3:$C$590,3,FALSE)</f>
        <v>#N/A</v>
      </c>
      <c r="Z647" s="299"/>
      <c r="AA647" s="300"/>
    </row>
    <row r="648" spans="1:27" customFormat="1" ht="27" hidden="1" customHeight="1">
      <c r="A648" s="32">
        <v>1316</v>
      </c>
      <c r="B648" s="390">
        <f>+A648</f>
        <v>1316</v>
      </c>
      <c r="C648" s="247" t="str">
        <f>+VLOOKUP(A648,bd_lista!$A$3:$C$590,3,FALSE)</f>
        <v>Gobierno Autónomo Municipal de Villa Rivero</v>
      </c>
      <c r="D648" s="392" t="str">
        <f>+C648</f>
        <v>Gobierno Autónomo Municipal de Villa Rivero</v>
      </c>
      <c r="E648" s="242" t="s">
        <v>1308</v>
      </c>
      <c r="F648" s="243">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3">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3">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3">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3">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3">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3">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3">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3">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3">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3">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3">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3">
        <f t="shared" ca="1" si="25"/>
        <v>0</v>
      </c>
      <c r="S648" s="250"/>
      <c r="T648" s="243">
        <f ca="1">+T649</f>
        <v>0</v>
      </c>
      <c r="U648" s="242">
        <f t="shared" si="26"/>
        <v>1</v>
      </c>
      <c r="V648" s="343" t="str">
        <f>+VLOOKUP(A648,bd_lista!$A$3:$E$590,5,FALSE)</f>
        <v>Gobiernos Autonomos Municipales</v>
      </c>
      <c r="W648" s="394" t="str">
        <f>+V648</f>
        <v>Gobiernos Autonomos Municipales</v>
      </c>
      <c r="X648" s="242">
        <f>+VLOOKUP(A648,[3]Sheet1!$A$13:$D$744,4,FALSE)</f>
        <v>0</v>
      </c>
      <c r="Y648" s="242" t="e">
        <f>+VLOOKUP(X648,bd_lista!$A$3:$C$590,3,FALSE)</f>
        <v>#N/A</v>
      </c>
      <c r="Z648" s="301">
        <f>+X648</f>
        <v>0</v>
      </c>
      <c r="AA648" s="302" t="e">
        <f>+Y648</f>
        <v>#N/A</v>
      </c>
    </row>
    <row r="649" spans="1:27" customFormat="1" ht="27" hidden="1" customHeight="1">
      <c r="A649" s="32">
        <v>1316</v>
      </c>
      <c r="B649" s="391"/>
      <c r="C649" s="247" t="str">
        <f>+VLOOKUP(A649,bd_lista!$A$3:$C$590,3,FALSE)</f>
        <v>Gobierno Autónomo Municipal de Villa Rivero</v>
      </c>
      <c r="D649" s="393"/>
      <c r="E649" s="244" t="s">
        <v>1309</v>
      </c>
      <c r="F649" s="243">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3">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3">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3">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3">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3">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3">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3">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3">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3">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3">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3">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3">
        <f t="shared" ca="1" si="25"/>
        <v>0</v>
      </c>
      <c r="S649" s="250">
        <f ca="1">+R648+R649</f>
        <v>0</v>
      </c>
      <c r="T649" s="243">
        <f ca="1">+S649</f>
        <v>0</v>
      </c>
      <c r="U649" s="242">
        <f t="shared" si="26"/>
        <v>2</v>
      </c>
      <c r="V649" s="343" t="str">
        <f>+VLOOKUP(A649,bd_lista!$A$3:$E$590,5,FALSE)</f>
        <v>Gobiernos Autonomos Municipales</v>
      </c>
      <c r="W649" s="395"/>
      <c r="X649" s="242">
        <f>+VLOOKUP(A649,[3]Sheet1!$A$13:$D$744,4,FALSE)</f>
        <v>0</v>
      </c>
      <c r="Y649" s="242" t="e">
        <f>+VLOOKUP(X649,bd_lista!$A$3:$C$590,3,FALSE)</f>
        <v>#N/A</v>
      </c>
      <c r="Z649" s="299"/>
      <c r="AA649" s="300"/>
    </row>
    <row r="650" spans="1:27" customFormat="1" ht="15" hidden="1" customHeight="1">
      <c r="A650" s="32">
        <v>1317</v>
      </c>
      <c r="B650" s="390">
        <f>+A650</f>
        <v>1317</v>
      </c>
      <c r="C650" s="247" t="str">
        <f>+VLOOKUP(A650,bd_lista!$A$3:$C$590,3,FALSE)</f>
        <v>Gobierno Autónomo Municipal de San Benito (Villa José Quintín Mendoza)</v>
      </c>
      <c r="D650" s="392" t="str">
        <f>+C650</f>
        <v>Gobierno Autónomo Municipal de San Benito (Villa José Quintín Mendoza)</v>
      </c>
      <c r="E650" s="242" t="s">
        <v>1308</v>
      </c>
      <c r="F650" s="243">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3">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3">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3">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3">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3">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3">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3">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3">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3">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3">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3">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3">
        <f t="shared" ca="1" si="25"/>
        <v>0</v>
      </c>
      <c r="S650" s="250"/>
      <c r="T650" s="243">
        <f ca="1">+T651</f>
        <v>0</v>
      </c>
      <c r="U650" s="242">
        <f t="shared" si="26"/>
        <v>1</v>
      </c>
      <c r="V650" s="343" t="str">
        <f>+VLOOKUP(A650,bd_lista!$A$3:$E$590,5,FALSE)</f>
        <v>Gobiernos Autonomos Municipales</v>
      </c>
      <c r="W650" s="394" t="str">
        <f>+V650</f>
        <v>Gobiernos Autonomos Municipales</v>
      </c>
      <c r="X650" s="242">
        <f>+VLOOKUP(A650,[3]Sheet1!$A$13:$D$744,4,FALSE)</f>
        <v>0</v>
      </c>
      <c r="Y650" s="242" t="e">
        <f>+VLOOKUP(X650,bd_lista!$A$3:$C$590,3,FALSE)</f>
        <v>#N/A</v>
      </c>
      <c r="Z650" s="301">
        <f>+X650</f>
        <v>0</v>
      </c>
      <c r="AA650" s="302" t="e">
        <f>+Y650</f>
        <v>#N/A</v>
      </c>
    </row>
    <row r="651" spans="1:27" customFormat="1" ht="15" hidden="1" customHeight="1">
      <c r="A651" s="32">
        <v>1317</v>
      </c>
      <c r="B651" s="391"/>
      <c r="C651" s="247" t="str">
        <f>+VLOOKUP(A651,bd_lista!$A$3:$C$590,3,FALSE)</f>
        <v>Gobierno Autónomo Municipal de San Benito (Villa José Quintín Mendoza)</v>
      </c>
      <c r="D651" s="393"/>
      <c r="E651" s="244" t="s">
        <v>1309</v>
      </c>
      <c r="F651" s="243">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3">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3">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3">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3">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3">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3">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3">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3">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3">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3">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3">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3">
        <f t="shared" ca="1" si="25"/>
        <v>0</v>
      </c>
      <c r="S651" s="250">
        <f ca="1">+R650+R651</f>
        <v>0</v>
      </c>
      <c r="T651" s="243">
        <f ca="1">+S651</f>
        <v>0</v>
      </c>
      <c r="U651" s="242">
        <f t="shared" si="26"/>
        <v>2</v>
      </c>
      <c r="V651" s="343" t="str">
        <f>+VLOOKUP(A651,bd_lista!$A$3:$E$590,5,FALSE)</f>
        <v>Gobiernos Autonomos Municipales</v>
      </c>
      <c r="W651" s="395"/>
      <c r="X651" s="242">
        <f>+VLOOKUP(A651,[3]Sheet1!$A$13:$D$744,4,FALSE)</f>
        <v>0</v>
      </c>
      <c r="Y651" s="242" t="e">
        <f>+VLOOKUP(X651,bd_lista!$A$3:$C$590,3,FALSE)</f>
        <v>#N/A</v>
      </c>
      <c r="Z651" s="299"/>
      <c r="AA651" s="300"/>
    </row>
    <row r="652" spans="1:27" customFormat="1" ht="15" hidden="1" customHeight="1">
      <c r="A652" s="32">
        <v>1318</v>
      </c>
      <c r="B652" s="390">
        <f>+A652</f>
        <v>1318</v>
      </c>
      <c r="C652" s="247" t="str">
        <f>+VLOOKUP(A652,bd_lista!$A$3:$C$590,3,FALSE)</f>
        <v>Gobierno Autónomo Municipal de Tacachi</v>
      </c>
      <c r="D652" s="392" t="str">
        <f>+C652</f>
        <v>Gobierno Autónomo Municipal de Tacachi</v>
      </c>
      <c r="E652" s="242" t="s">
        <v>1308</v>
      </c>
      <c r="F652" s="243">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3">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3">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3">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3">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3">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3">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3">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3">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3">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3">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3">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3">
        <f t="shared" ca="1" si="25"/>
        <v>0</v>
      </c>
      <c r="S652" s="250"/>
      <c r="T652" s="243">
        <f ca="1">+T653</f>
        <v>0</v>
      </c>
      <c r="U652" s="242">
        <f t="shared" si="26"/>
        <v>1</v>
      </c>
      <c r="V652" s="343" t="str">
        <f>+VLOOKUP(A652,bd_lista!$A$3:$E$590,5,FALSE)</f>
        <v>Gobiernos Autonomos Municipales</v>
      </c>
      <c r="W652" s="394" t="str">
        <f>+V652</f>
        <v>Gobiernos Autonomos Municipales</v>
      </c>
      <c r="X652" s="242">
        <f>+VLOOKUP(A652,[3]Sheet1!$A$13:$D$744,4,FALSE)</f>
        <v>0</v>
      </c>
      <c r="Y652" s="242" t="e">
        <f>+VLOOKUP(X652,bd_lista!$A$3:$C$590,3,FALSE)</f>
        <v>#N/A</v>
      </c>
      <c r="Z652" s="301">
        <f>+X652</f>
        <v>0</v>
      </c>
      <c r="AA652" s="302" t="e">
        <f>+Y652</f>
        <v>#N/A</v>
      </c>
    </row>
    <row r="653" spans="1:27" customFormat="1" ht="15" hidden="1" customHeight="1">
      <c r="A653" s="32">
        <v>1318</v>
      </c>
      <c r="B653" s="391"/>
      <c r="C653" s="247" t="str">
        <f>+VLOOKUP(A653,bd_lista!$A$3:$C$590,3,FALSE)</f>
        <v>Gobierno Autónomo Municipal de Tacachi</v>
      </c>
      <c r="D653" s="393"/>
      <c r="E653" s="244" t="s">
        <v>1309</v>
      </c>
      <c r="F653" s="243">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3">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3">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3">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3">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3">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3">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3">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3">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3">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3">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3">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3">
        <f t="shared" ca="1" si="25"/>
        <v>0</v>
      </c>
      <c r="S653" s="250">
        <f ca="1">+R652+R653</f>
        <v>0</v>
      </c>
      <c r="T653" s="243">
        <f ca="1">+S653</f>
        <v>0</v>
      </c>
      <c r="U653" s="242">
        <f t="shared" si="26"/>
        <v>2</v>
      </c>
      <c r="V653" s="343" t="str">
        <f>+VLOOKUP(A653,bd_lista!$A$3:$E$590,5,FALSE)</f>
        <v>Gobiernos Autonomos Municipales</v>
      </c>
      <c r="W653" s="395"/>
      <c r="X653" s="242">
        <f>+VLOOKUP(A653,[3]Sheet1!$A$13:$D$744,4,FALSE)</f>
        <v>0</v>
      </c>
      <c r="Y653" s="242" t="e">
        <f>+VLOOKUP(X653,bd_lista!$A$3:$C$590,3,FALSE)</f>
        <v>#N/A</v>
      </c>
      <c r="Z653" s="299"/>
      <c r="AA653" s="300"/>
    </row>
    <row r="654" spans="1:27" customFormat="1" ht="15" hidden="1" customHeight="1">
      <c r="A654" s="32">
        <v>1319</v>
      </c>
      <c r="B654" s="390">
        <f>+A654</f>
        <v>1319</v>
      </c>
      <c r="C654" s="247" t="str">
        <f>+VLOOKUP(A654,bd_lista!$A$3:$C$590,3,FALSE)</f>
        <v>Gobierno Autónomo Municipal Villa Gualberto Villarroel</v>
      </c>
      <c r="D654" s="392" t="str">
        <f>+C654</f>
        <v>Gobierno Autónomo Municipal Villa Gualberto Villarroel</v>
      </c>
      <c r="E654" s="242" t="s">
        <v>1308</v>
      </c>
      <c r="F654" s="243">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3">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3">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3">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3">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3">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3">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3">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3">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3">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3">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3">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3">
        <f t="shared" ca="1" si="25"/>
        <v>0</v>
      </c>
      <c r="S654" s="250"/>
      <c r="T654" s="243">
        <f ca="1">+T655</f>
        <v>0</v>
      </c>
      <c r="U654" s="242">
        <f t="shared" si="26"/>
        <v>1</v>
      </c>
      <c r="V654" s="343" t="str">
        <f>+VLOOKUP(A654,bd_lista!$A$3:$E$590,5,FALSE)</f>
        <v>Gobiernos Autonomos Municipales</v>
      </c>
      <c r="W654" s="394" t="str">
        <f>+V654</f>
        <v>Gobiernos Autonomos Municipales</v>
      </c>
      <c r="X654" s="242">
        <f>+VLOOKUP(A654,[3]Sheet1!$A$13:$D$744,4,FALSE)</f>
        <v>0</v>
      </c>
      <c r="Y654" s="242" t="e">
        <f>+VLOOKUP(X654,bd_lista!$A$3:$C$590,3,FALSE)</f>
        <v>#N/A</v>
      </c>
      <c r="Z654" s="301">
        <f>+X654</f>
        <v>0</v>
      </c>
      <c r="AA654" s="302" t="e">
        <f>+Y654</f>
        <v>#N/A</v>
      </c>
    </row>
    <row r="655" spans="1:27" customFormat="1" ht="15" hidden="1" customHeight="1">
      <c r="A655" s="32">
        <v>1319</v>
      </c>
      <c r="B655" s="391"/>
      <c r="C655" s="247" t="str">
        <f>+VLOOKUP(A655,bd_lista!$A$3:$C$590,3,FALSE)</f>
        <v>Gobierno Autónomo Municipal Villa Gualberto Villarroel</v>
      </c>
      <c r="D655" s="393"/>
      <c r="E655" s="244" t="s">
        <v>1309</v>
      </c>
      <c r="F655" s="243">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3">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3">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3">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3">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3">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3">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3">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3">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3">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3">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3">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3">
        <f t="shared" ca="1" si="25"/>
        <v>0</v>
      </c>
      <c r="S655" s="250">
        <f ca="1">+R654+R655</f>
        <v>0</v>
      </c>
      <c r="T655" s="243">
        <f ca="1">+S655</f>
        <v>0</v>
      </c>
      <c r="U655" s="242">
        <f t="shared" si="26"/>
        <v>2</v>
      </c>
      <c r="V655" s="343" t="str">
        <f>+VLOOKUP(A655,bd_lista!$A$3:$E$590,5,FALSE)</f>
        <v>Gobiernos Autonomos Municipales</v>
      </c>
      <c r="W655" s="395"/>
      <c r="X655" s="242">
        <f>+VLOOKUP(A655,[3]Sheet1!$A$13:$D$744,4,FALSE)</f>
        <v>0</v>
      </c>
      <c r="Y655" s="242" t="e">
        <f>+VLOOKUP(X655,bd_lista!$A$3:$C$590,3,FALSE)</f>
        <v>#N/A</v>
      </c>
      <c r="Z655" s="299"/>
      <c r="AA655" s="300"/>
    </row>
    <row r="656" spans="1:27" customFormat="1" ht="27" hidden="1" customHeight="1">
      <c r="A656" s="32">
        <v>1320</v>
      </c>
      <c r="B656" s="390">
        <f>+A656</f>
        <v>1320</v>
      </c>
      <c r="C656" s="247" t="str">
        <f>+VLOOKUP(A656,bd_lista!$A$3:$C$590,3,FALSE)</f>
        <v>Gobierno Autónomo Municipal de Tarata</v>
      </c>
      <c r="D656" s="392" t="str">
        <f>+C656</f>
        <v>Gobierno Autónomo Municipal de Tarata</v>
      </c>
      <c r="E656" s="242" t="s">
        <v>1308</v>
      </c>
      <c r="F656" s="243">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3">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3">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3">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3">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3">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3">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3">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3">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3">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3">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3">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3">
        <f t="shared" ca="1" si="25"/>
        <v>0</v>
      </c>
      <c r="S656" s="250"/>
      <c r="T656" s="243">
        <f ca="1">+T657</f>
        <v>0</v>
      </c>
      <c r="U656" s="242">
        <f t="shared" si="26"/>
        <v>1</v>
      </c>
      <c r="V656" s="343" t="str">
        <f>+VLOOKUP(A656,bd_lista!$A$3:$E$590,5,FALSE)</f>
        <v>Gobiernos Autonomos Municipales</v>
      </c>
      <c r="W656" s="394" t="str">
        <f>+V656</f>
        <v>Gobiernos Autonomos Municipales</v>
      </c>
      <c r="X656" s="242">
        <f>+VLOOKUP(A656,[3]Sheet1!$A$13:$D$744,4,FALSE)</f>
        <v>0</v>
      </c>
      <c r="Y656" s="242" t="e">
        <f>+VLOOKUP(X656,bd_lista!$A$3:$C$590,3,FALSE)</f>
        <v>#N/A</v>
      </c>
      <c r="Z656" s="301">
        <f>+X656</f>
        <v>0</v>
      </c>
      <c r="AA656" s="302" t="e">
        <f>+Y656</f>
        <v>#N/A</v>
      </c>
    </row>
    <row r="657" spans="1:27" customFormat="1" ht="27" hidden="1" customHeight="1">
      <c r="A657" s="32">
        <v>1320</v>
      </c>
      <c r="B657" s="391"/>
      <c r="C657" s="247" t="str">
        <f>+VLOOKUP(A657,bd_lista!$A$3:$C$590,3,FALSE)</f>
        <v>Gobierno Autónomo Municipal de Tarata</v>
      </c>
      <c r="D657" s="393"/>
      <c r="E657" s="244" t="s">
        <v>1309</v>
      </c>
      <c r="F657" s="243">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3">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3">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3">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3">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3">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3">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3">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3">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3">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3">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3">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3">
        <f t="shared" ca="1" si="25"/>
        <v>0</v>
      </c>
      <c r="S657" s="250">
        <f ca="1">+R656+R657</f>
        <v>0</v>
      </c>
      <c r="T657" s="243">
        <f ca="1">+S657</f>
        <v>0</v>
      </c>
      <c r="U657" s="242">
        <f t="shared" si="26"/>
        <v>2</v>
      </c>
      <c r="V657" s="343" t="str">
        <f>+VLOOKUP(A657,bd_lista!$A$3:$E$590,5,FALSE)</f>
        <v>Gobiernos Autonomos Municipales</v>
      </c>
      <c r="W657" s="395"/>
      <c r="X657" s="242">
        <f>+VLOOKUP(A657,[3]Sheet1!$A$13:$D$744,4,FALSE)</f>
        <v>0</v>
      </c>
      <c r="Y657" s="242" t="e">
        <f>+VLOOKUP(X657,bd_lista!$A$3:$C$590,3,FALSE)</f>
        <v>#N/A</v>
      </c>
      <c r="Z657" s="299"/>
      <c r="AA657" s="300"/>
    </row>
    <row r="658" spans="1:27" customFormat="1" ht="27" hidden="1" customHeight="1">
      <c r="A658" s="32">
        <v>1321</v>
      </c>
      <c r="B658" s="390">
        <f>+A658</f>
        <v>1321</v>
      </c>
      <c r="C658" s="247" t="str">
        <f>+VLOOKUP(A658,bd_lista!$A$3:$C$590,3,FALSE)</f>
        <v>Gobierno Autónomo Municipal de Anzaldo</v>
      </c>
      <c r="D658" s="392" t="str">
        <f>+C658</f>
        <v>Gobierno Autónomo Municipal de Anzaldo</v>
      </c>
      <c r="E658" s="242" t="s">
        <v>1308</v>
      </c>
      <c r="F658" s="243">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3">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3">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3">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3">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3">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3">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3">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3">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3">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3">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3">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3">
        <f t="shared" ca="1" si="25"/>
        <v>0</v>
      </c>
      <c r="S658" s="250"/>
      <c r="T658" s="243">
        <f ca="1">+T659</f>
        <v>0</v>
      </c>
      <c r="U658" s="242">
        <f t="shared" si="26"/>
        <v>1</v>
      </c>
      <c r="V658" s="343" t="str">
        <f>+VLOOKUP(A658,bd_lista!$A$3:$E$590,5,FALSE)</f>
        <v>Gobiernos Autonomos Municipales</v>
      </c>
      <c r="W658" s="394" t="str">
        <f>+V658</f>
        <v>Gobiernos Autonomos Municipales</v>
      </c>
      <c r="X658" s="242">
        <f>+VLOOKUP(A658,[3]Sheet1!$A$13:$D$744,4,FALSE)</f>
        <v>0</v>
      </c>
      <c r="Y658" s="242" t="e">
        <f>+VLOOKUP(X658,bd_lista!$A$3:$C$590,3,FALSE)</f>
        <v>#N/A</v>
      </c>
      <c r="Z658" s="301">
        <f>+X658</f>
        <v>0</v>
      </c>
      <c r="AA658" s="302" t="e">
        <f>+Y658</f>
        <v>#N/A</v>
      </c>
    </row>
    <row r="659" spans="1:27" customFormat="1" ht="27" hidden="1" customHeight="1">
      <c r="A659" s="32">
        <v>1321</v>
      </c>
      <c r="B659" s="391"/>
      <c r="C659" s="247" t="str">
        <f>+VLOOKUP(A659,bd_lista!$A$3:$C$590,3,FALSE)</f>
        <v>Gobierno Autónomo Municipal de Anzaldo</v>
      </c>
      <c r="D659" s="393"/>
      <c r="E659" s="244" t="s">
        <v>1309</v>
      </c>
      <c r="F659" s="243">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3">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3">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3">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3">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3">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3">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3">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3">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3">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3">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3">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3">
        <f t="shared" ca="1" si="25"/>
        <v>0</v>
      </c>
      <c r="S659" s="250">
        <f ca="1">+R658+R659</f>
        <v>0</v>
      </c>
      <c r="T659" s="243">
        <f ca="1">+S659</f>
        <v>0</v>
      </c>
      <c r="U659" s="242">
        <f t="shared" si="26"/>
        <v>2</v>
      </c>
      <c r="V659" s="343" t="str">
        <f>+VLOOKUP(A659,bd_lista!$A$3:$E$590,5,FALSE)</f>
        <v>Gobiernos Autonomos Municipales</v>
      </c>
      <c r="W659" s="395"/>
      <c r="X659" s="242">
        <f>+VLOOKUP(A659,[3]Sheet1!$A$13:$D$744,4,FALSE)</f>
        <v>0</v>
      </c>
      <c r="Y659" s="242" t="e">
        <f>+VLOOKUP(X659,bd_lista!$A$3:$C$590,3,FALSE)</f>
        <v>#N/A</v>
      </c>
      <c r="Z659" s="299"/>
      <c r="AA659" s="300"/>
    </row>
    <row r="660" spans="1:27" customFormat="1" ht="15" hidden="1" customHeight="1">
      <c r="A660" s="32">
        <v>1322</v>
      </c>
      <c r="B660" s="390">
        <f>+A660</f>
        <v>1322</v>
      </c>
      <c r="C660" s="247" t="str">
        <f>+VLOOKUP(A660,bd_lista!$A$3:$C$590,3,FALSE)</f>
        <v>Gobierno Autónomo Municipal de Arbieto</v>
      </c>
      <c r="D660" s="392" t="str">
        <f>+C660</f>
        <v>Gobierno Autónomo Municipal de Arbieto</v>
      </c>
      <c r="E660" s="242" t="s">
        <v>1308</v>
      </c>
      <c r="F660" s="243">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3">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3">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3">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3">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3">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3">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3">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3">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3">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3">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3">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3">
        <f t="shared" ca="1" si="25"/>
        <v>0</v>
      </c>
      <c r="S660" s="250"/>
      <c r="T660" s="243">
        <f ca="1">+T661</f>
        <v>0</v>
      </c>
      <c r="U660" s="242">
        <f t="shared" si="26"/>
        <v>1</v>
      </c>
      <c r="V660" s="343" t="str">
        <f>+VLOOKUP(A660,bd_lista!$A$3:$E$590,5,FALSE)</f>
        <v>Gobiernos Autonomos Municipales</v>
      </c>
      <c r="W660" s="394" t="str">
        <f>+V660</f>
        <v>Gobiernos Autonomos Municipales</v>
      </c>
      <c r="X660" s="242">
        <f>+VLOOKUP(A660,[3]Sheet1!$A$13:$D$744,4,FALSE)</f>
        <v>0</v>
      </c>
      <c r="Y660" s="242" t="e">
        <f>+VLOOKUP(X660,bd_lista!$A$3:$C$590,3,FALSE)</f>
        <v>#N/A</v>
      </c>
      <c r="Z660" s="301">
        <f>+X660</f>
        <v>0</v>
      </c>
      <c r="AA660" s="302" t="e">
        <f>+Y660</f>
        <v>#N/A</v>
      </c>
    </row>
    <row r="661" spans="1:27" customFormat="1" ht="15" hidden="1" customHeight="1">
      <c r="A661" s="32">
        <v>1322</v>
      </c>
      <c r="B661" s="391"/>
      <c r="C661" s="247" t="str">
        <f>+VLOOKUP(A661,bd_lista!$A$3:$C$590,3,FALSE)</f>
        <v>Gobierno Autónomo Municipal de Arbieto</v>
      </c>
      <c r="D661" s="393"/>
      <c r="E661" s="244" t="s">
        <v>1309</v>
      </c>
      <c r="F661" s="243">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3">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3">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3">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3">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3">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3">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3">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3">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3">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3">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3">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3">
        <f t="shared" ca="1" si="25"/>
        <v>0</v>
      </c>
      <c r="S661" s="250">
        <f ca="1">+R660+R661</f>
        <v>0</v>
      </c>
      <c r="T661" s="243">
        <f ca="1">+S661</f>
        <v>0</v>
      </c>
      <c r="U661" s="242">
        <f t="shared" si="26"/>
        <v>2</v>
      </c>
      <c r="V661" s="343" t="str">
        <f>+VLOOKUP(A661,bd_lista!$A$3:$E$590,5,FALSE)</f>
        <v>Gobiernos Autonomos Municipales</v>
      </c>
      <c r="W661" s="395"/>
      <c r="X661" s="242">
        <f>+VLOOKUP(A661,[3]Sheet1!$A$13:$D$744,4,FALSE)</f>
        <v>0</v>
      </c>
      <c r="Y661" s="242" t="e">
        <f>+VLOOKUP(X661,bd_lista!$A$3:$C$590,3,FALSE)</f>
        <v>#N/A</v>
      </c>
      <c r="Z661" s="299"/>
      <c r="AA661" s="300"/>
    </row>
    <row r="662" spans="1:27" customFormat="1" ht="15" hidden="1" customHeight="1">
      <c r="A662" s="32">
        <v>1323</v>
      </c>
      <c r="B662" s="390">
        <f>+A662</f>
        <v>1323</v>
      </c>
      <c r="C662" s="247" t="str">
        <f>+VLOOKUP(A662,bd_lista!$A$3:$C$590,3,FALSE)</f>
        <v>Gobierno Autónomo Municipal de Sacabamba</v>
      </c>
      <c r="D662" s="392" t="str">
        <f>+C662</f>
        <v>Gobierno Autónomo Municipal de Sacabamba</v>
      </c>
      <c r="E662" s="242" t="s">
        <v>1308</v>
      </c>
      <c r="F662" s="243">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3">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3">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3">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3">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3">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3">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3">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3">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3">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3">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3">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3">
        <f t="shared" ca="1" si="25"/>
        <v>0</v>
      </c>
      <c r="S662" s="250"/>
      <c r="T662" s="243">
        <f ca="1">+T663</f>
        <v>0</v>
      </c>
      <c r="U662" s="242">
        <f t="shared" si="26"/>
        <v>1</v>
      </c>
      <c r="V662" s="343" t="str">
        <f>+VLOOKUP(A662,bd_lista!$A$3:$E$590,5,FALSE)</f>
        <v>Gobiernos Autonomos Municipales</v>
      </c>
      <c r="W662" s="394" t="str">
        <f>+V662</f>
        <v>Gobiernos Autonomos Municipales</v>
      </c>
      <c r="X662" s="242">
        <f>+VLOOKUP(A662,[3]Sheet1!$A$13:$D$744,4,FALSE)</f>
        <v>0</v>
      </c>
      <c r="Y662" s="242" t="e">
        <f>+VLOOKUP(X662,bd_lista!$A$3:$C$590,3,FALSE)</f>
        <v>#N/A</v>
      </c>
      <c r="Z662" s="301">
        <f>+X662</f>
        <v>0</v>
      </c>
      <c r="AA662" s="302" t="e">
        <f>+Y662</f>
        <v>#N/A</v>
      </c>
    </row>
    <row r="663" spans="1:27" customFormat="1" ht="15" hidden="1" customHeight="1">
      <c r="A663" s="32">
        <v>1323</v>
      </c>
      <c r="B663" s="391"/>
      <c r="C663" s="247" t="str">
        <f>+VLOOKUP(A663,bd_lista!$A$3:$C$590,3,FALSE)</f>
        <v>Gobierno Autónomo Municipal de Sacabamba</v>
      </c>
      <c r="D663" s="393"/>
      <c r="E663" s="244" t="s">
        <v>1309</v>
      </c>
      <c r="F663" s="243">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3">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3">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3">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3">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3">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3">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3">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3">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3">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3">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3">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3">
        <f t="shared" ca="1" si="25"/>
        <v>0</v>
      </c>
      <c r="S663" s="250">
        <f ca="1">+R662+R663</f>
        <v>0</v>
      </c>
      <c r="T663" s="243">
        <f ca="1">+S663</f>
        <v>0</v>
      </c>
      <c r="U663" s="242">
        <f t="shared" si="26"/>
        <v>2</v>
      </c>
      <c r="V663" s="343" t="str">
        <f>+VLOOKUP(A663,bd_lista!$A$3:$E$590,5,FALSE)</f>
        <v>Gobiernos Autonomos Municipales</v>
      </c>
      <c r="W663" s="395"/>
      <c r="X663" s="242">
        <f>+VLOOKUP(A663,[3]Sheet1!$A$13:$D$744,4,FALSE)</f>
        <v>0</v>
      </c>
      <c r="Y663" s="242" t="e">
        <f>+VLOOKUP(X663,bd_lista!$A$3:$C$590,3,FALSE)</f>
        <v>#N/A</v>
      </c>
      <c r="Z663" s="299"/>
      <c r="AA663" s="300"/>
    </row>
    <row r="664" spans="1:27" customFormat="1" ht="27" hidden="1" customHeight="1">
      <c r="A664" s="32">
        <v>1324</v>
      </c>
      <c r="B664" s="390">
        <f>+A664</f>
        <v>1324</v>
      </c>
      <c r="C664" s="247" t="str">
        <f>+VLOOKUP(A664,bd_lista!$A$3:$C$590,3,FALSE)</f>
        <v>Gobierno Autónomo Municipal de Cliza</v>
      </c>
      <c r="D664" s="392" t="str">
        <f>+C664</f>
        <v>Gobierno Autónomo Municipal de Cliza</v>
      </c>
      <c r="E664" s="242" t="s">
        <v>1308</v>
      </c>
      <c r="F664" s="243">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3">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3">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3">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3">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3">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3">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3">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3">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3">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3">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3">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3">
        <f t="shared" ca="1" si="25"/>
        <v>0</v>
      </c>
      <c r="S664" s="250"/>
      <c r="T664" s="243">
        <f ca="1">+T665</f>
        <v>0</v>
      </c>
      <c r="U664" s="242">
        <f t="shared" si="26"/>
        <v>1</v>
      </c>
      <c r="V664" s="343" t="str">
        <f>+VLOOKUP(A664,bd_lista!$A$3:$E$590,5,FALSE)</f>
        <v>Gobiernos Autonomos Municipales</v>
      </c>
      <c r="W664" s="394" t="str">
        <f>+V664</f>
        <v>Gobiernos Autonomos Municipales</v>
      </c>
      <c r="X664" s="242">
        <f>+VLOOKUP(A664,[3]Sheet1!$A$13:$D$744,4,FALSE)</f>
        <v>0</v>
      </c>
      <c r="Y664" s="242" t="e">
        <f>+VLOOKUP(X664,bd_lista!$A$3:$C$590,3,FALSE)</f>
        <v>#N/A</v>
      </c>
      <c r="Z664" s="301">
        <f>+X664</f>
        <v>0</v>
      </c>
      <c r="AA664" s="302" t="e">
        <f>+Y664</f>
        <v>#N/A</v>
      </c>
    </row>
    <row r="665" spans="1:27" customFormat="1" ht="27" hidden="1" customHeight="1">
      <c r="A665" s="32">
        <v>1324</v>
      </c>
      <c r="B665" s="391"/>
      <c r="C665" s="247" t="str">
        <f>+VLOOKUP(A665,bd_lista!$A$3:$C$590,3,FALSE)</f>
        <v>Gobierno Autónomo Municipal de Cliza</v>
      </c>
      <c r="D665" s="393"/>
      <c r="E665" s="244" t="s">
        <v>1309</v>
      </c>
      <c r="F665" s="243">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3">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3">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3">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3">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3">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3">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3">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3">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3">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3">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3">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3">
        <f t="shared" ca="1" si="25"/>
        <v>0</v>
      </c>
      <c r="S665" s="250">
        <f ca="1">+R664+R665</f>
        <v>0</v>
      </c>
      <c r="T665" s="243">
        <f ca="1">+S665</f>
        <v>0</v>
      </c>
      <c r="U665" s="242">
        <f t="shared" si="26"/>
        <v>2</v>
      </c>
      <c r="V665" s="343" t="str">
        <f>+VLOOKUP(A665,bd_lista!$A$3:$E$590,5,FALSE)</f>
        <v>Gobiernos Autonomos Municipales</v>
      </c>
      <c r="W665" s="395"/>
      <c r="X665" s="242">
        <f>+VLOOKUP(A665,[3]Sheet1!$A$13:$D$744,4,FALSE)</f>
        <v>0</v>
      </c>
      <c r="Y665" s="242" t="e">
        <f>+VLOOKUP(X665,bd_lista!$A$3:$C$590,3,FALSE)</f>
        <v>#N/A</v>
      </c>
      <c r="Z665" s="299"/>
      <c r="AA665" s="300"/>
    </row>
    <row r="666" spans="1:27" customFormat="1" ht="15" hidden="1" customHeight="1">
      <c r="A666" s="32">
        <v>1325</v>
      </c>
      <c r="B666" s="390">
        <f>+A666</f>
        <v>1325</v>
      </c>
      <c r="C666" s="247" t="str">
        <f>+VLOOKUP(A666,bd_lista!$A$3:$C$590,3,FALSE)</f>
        <v>Gobierno Autónomo Municipal de Toco</v>
      </c>
      <c r="D666" s="392" t="str">
        <f>+C666</f>
        <v>Gobierno Autónomo Municipal de Toco</v>
      </c>
      <c r="E666" s="242" t="s">
        <v>1308</v>
      </c>
      <c r="F666" s="243">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3">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3">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3">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3">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3">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3">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3">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3">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3">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3">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3">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3">
        <f t="shared" ca="1" si="25"/>
        <v>0</v>
      </c>
      <c r="S666" s="250"/>
      <c r="T666" s="243">
        <f ca="1">+T667</f>
        <v>0</v>
      </c>
      <c r="U666" s="242">
        <f t="shared" si="26"/>
        <v>1</v>
      </c>
      <c r="V666" s="343" t="str">
        <f>+VLOOKUP(A666,bd_lista!$A$3:$E$590,5,FALSE)</f>
        <v>Gobiernos Autonomos Municipales</v>
      </c>
      <c r="W666" s="394" t="str">
        <f>+V666</f>
        <v>Gobiernos Autonomos Municipales</v>
      </c>
      <c r="X666" s="242">
        <f>+VLOOKUP(A666,[3]Sheet1!$A$13:$D$744,4,FALSE)</f>
        <v>0</v>
      </c>
      <c r="Y666" s="242" t="e">
        <f>+VLOOKUP(X666,bd_lista!$A$3:$C$590,3,FALSE)</f>
        <v>#N/A</v>
      </c>
      <c r="Z666" s="301">
        <f>+X666</f>
        <v>0</v>
      </c>
      <c r="AA666" s="302" t="e">
        <f>+Y666</f>
        <v>#N/A</v>
      </c>
    </row>
    <row r="667" spans="1:27" customFormat="1" ht="15" hidden="1" customHeight="1">
      <c r="A667" s="32">
        <v>1325</v>
      </c>
      <c r="B667" s="391"/>
      <c r="C667" s="247" t="str">
        <f>+VLOOKUP(A667,bd_lista!$A$3:$C$590,3,FALSE)</f>
        <v>Gobierno Autónomo Municipal de Toco</v>
      </c>
      <c r="D667" s="393"/>
      <c r="E667" s="244" t="s">
        <v>1309</v>
      </c>
      <c r="F667" s="243">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3">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3">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3">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3">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3">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3">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3">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3">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3">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3">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3">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3">
        <f t="shared" ca="1" si="25"/>
        <v>0</v>
      </c>
      <c r="S667" s="250">
        <f ca="1">+R666+R667</f>
        <v>0</v>
      </c>
      <c r="T667" s="243">
        <f ca="1">+S667</f>
        <v>0</v>
      </c>
      <c r="U667" s="242">
        <f t="shared" si="26"/>
        <v>2</v>
      </c>
      <c r="V667" s="343" t="str">
        <f>+VLOOKUP(A667,bd_lista!$A$3:$E$590,5,FALSE)</f>
        <v>Gobiernos Autonomos Municipales</v>
      </c>
      <c r="W667" s="395"/>
      <c r="X667" s="242">
        <f>+VLOOKUP(A667,[3]Sheet1!$A$13:$D$744,4,FALSE)</f>
        <v>0</v>
      </c>
      <c r="Y667" s="242" t="e">
        <f>+VLOOKUP(X667,bd_lista!$A$3:$C$590,3,FALSE)</f>
        <v>#N/A</v>
      </c>
      <c r="Z667" s="299"/>
      <c r="AA667" s="300"/>
    </row>
    <row r="668" spans="1:27" customFormat="1" ht="15" hidden="1" customHeight="1">
      <c r="A668" s="32">
        <v>1326</v>
      </c>
      <c r="B668" s="390">
        <f>+A668</f>
        <v>1326</v>
      </c>
      <c r="C668" s="247" t="str">
        <f>+VLOOKUP(A668,bd_lista!$A$3:$C$590,3,FALSE)</f>
        <v>Gobierno Autónomo Municipal de Tolata</v>
      </c>
      <c r="D668" s="392" t="str">
        <f>+C668</f>
        <v>Gobierno Autónomo Municipal de Tolata</v>
      </c>
      <c r="E668" s="242" t="s">
        <v>1308</v>
      </c>
      <c r="F668" s="243">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3">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3">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3">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3">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3">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3">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3">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3">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3">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3">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3">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3">
        <f t="shared" ca="1" si="25"/>
        <v>0</v>
      </c>
      <c r="S668" s="250"/>
      <c r="T668" s="243">
        <f ca="1">+T669</f>
        <v>0</v>
      </c>
      <c r="U668" s="242">
        <f t="shared" si="26"/>
        <v>1</v>
      </c>
      <c r="V668" s="343" t="str">
        <f>+VLOOKUP(A668,bd_lista!$A$3:$E$590,5,FALSE)</f>
        <v>Gobiernos Autonomos Municipales</v>
      </c>
      <c r="W668" s="394" t="str">
        <f>+V668</f>
        <v>Gobiernos Autonomos Municipales</v>
      </c>
      <c r="X668" s="242">
        <f>+VLOOKUP(A668,[3]Sheet1!$A$13:$D$744,4,FALSE)</f>
        <v>0</v>
      </c>
      <c r="Y668" s="242" t="e">
        <f>+VLOOKUP(X668,bd_lista!$A$3:$C$590,3,FALSE)</f>
        <v>#N/A</v>
      </c>
      <c r="Z668" s="301">
        <f>+X668</f>
        <v>0</v>
      </c>
      <c r="AA668" s="302" t="e">
        <f>+Y668</f>
        <v>#N/A</v>
      </c>
    </row>
    <row r="669" spans="1:27" customFormat="1" ht="15" hidden="1" customHeight="1">
      <c r="A669" s="32">
        <v>1326</v>
      </c>
      <c r="B669" s="391"/>
      <c r="C669" s="247" t="str">
        <f>+VLOOKUP(A669,bd_lista!$A$3:$C$590,3,FALSE)</f>
        <v>Gobierno Autónomo Municipal de Tolata</v>
      </c>
      <c r="D669" s="393"/>
      <c r="E669" s="244" t="s">
        <v>1309</v>
      </c>
      <c r="F669" s="243">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3">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3">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3">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3">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3">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3">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3">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3">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3">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3">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3">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3">
        <f t="shared" ca="1" si="25"/>
        <v>0</v>
      </c>
      <c r="S669" s="250">
        <f ca="1">+R668+R669</f>
        <v>0</v>
      </c>
      <c r="T669" s="243">
        <f ca="1">+S669</f>
        <v>0</v>
      </c>
      <c r="U669" s="242">
        <f t="shared" si="26"/>
        <v>2</v>
      </c>
      <c r="V669" s="343" t="str">
        <f>+VLOOKUP(A669,bd_lista!$A$3:$E$590,5,FALSE)</f>
        <v>Gobiernos Autonomos Municipales</v>
      </c>
      <c r="W669" s="395"/>
      <c r="X669" s="242">
        <f>+VLOOKUP(A669,[3]Sheet1!$A$13:$D$744,4,FALSE)</f>
        <v>0</v>
      </c>
      <c r="Y669" s="242" t="e">
        <f>+VLOOKUP(X669,bd_lista!$A$3:$C$590,3,FALSE)</f>
        <v>#N/A</v>
      </c>
      <c r="Z669" s="299"/>
      <c r="AA669" s="300"/>
    </row>
    <row r="670" spans="1:27" customFormat="1" ht="15" hidden="1" customHeight="1">
      <c r="A670" s="32">
        <v>1327</v>
      </c>
      <c r="B670" s="390">
        <f>+A670</f>
        <v>1327</v>
      </c>
      <c r="C670" s="247" t="str">
        <f>+VLOOKUP(A670,bd_lista!$A$3:$C$590,3,FALSE)</f>
        <v>Gobierno Autónomo Municipal de Capinota</v>
      </c>
      <c r="D670" s="392" t="str">
        <f>+C670</f>
        <v>Gobierno Autónomo Municipal de Capinota</v>
      </c>
      <c r="E670" s="242" t="s">
        <v>1308</v>
      </c>
      <c r="F670" s="243">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3">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3">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3">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3">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3">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3">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3">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3">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3">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3">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3">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3">
        <f t="shared" ref="R670:R733" ca="1" si="27">+SUM(F670:Q670)</f>
        <v>0</v>
      </c>
      <c r="S670" s="250"/>
      <c r="T670" s="243">
        <f ca="1">+T671</f>
        <v>0</v>
      </c>
      <c r="U670" s="242">
        <f t="shared" ref="U670:U733" si="28">+IF(E670="Débitos",1,2)</f>
        <v>1</v>
      </c>
      <c r="V670" s="343" t="str">
        <f>+VLOOKUP(A670,bd_lista!$A$3:$E$590,5,FALSE)</f>
        <v>Gobiernos Autonomos Municipales</v>
      </c>
      <c r="W670" s="394" t="str">
        <f>+V670</f>
        <v>Gobiernos Autonomos Municipales</v>
      </c>
      <c r="X670" s="242">
        <f>+VLOOKUP(A670,[3]Sheet1!$A$13:$D$744,4,FALSE)</f>
        <v>0</v>
      </c>
      <c r="Y670" s="242" t="e">
        <f>+VLOOKUP(X670,bd_lista!$A$3:$C$590,3,FALSE)</f>
        <v>#N/A</v>
      </c>
      <c r="Z670" s="301">
        <f>+X670</f>
        <v>0</v>
      </c>
      <c r="AA670" s="302" t="e">
        <f>+Y670</f>
        <v>#N/A</v>
      </c>
    </row>
    <row r="671" spans="1:27" customFormat="1" ht="15" hidden="1" customHeight="1">
      <c r="A671" s="32">
        <v>1327</v>
      </c>
      <c r="B671" s="391"/>
      <c r="C671" s="247" t="str">
        <f>+VLOOKUP(A671,bd_lista!$A$3:$C$590,3,FALSE)</f>
        <v>Gobierno Autónomo Municipal de Capinota</v>
      </c>
      <c r="D671" s="393"/>
      <c r="E671" s="244" t="s">
        <v>1309</v>
      </c>
      <c r="F671" s="243">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3">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3">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3">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3">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3">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3">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3">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3">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3">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3">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3">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3">
        <f t="shared" ca="1" si="27"/>
        <v>0</v>
      </c>
      <c r="S671" s="250">
        <f ca="1">+R670+R671</f>
        <v>0</v>
      </c>
      <c r="T671" s="243">
        <f ca="1">+S671</f>
        <v>0</v>
      </c>
      <c r="U671" s="242">
        <f t="shared" si="28"/>
        <v>2</v>
      </c>
      <c r="V671" s="343" t="str">
        <f>+VLOOKUP(A671,bd_lista!$A$3:$E$590,5,FALSE)</f>
        <v>Gobiernos Autonomos Municipales</v>
      </c>
      <c r="W671" s="395"/>
      <c r="X671" s="242">
        <f>+VLOOKUP(A671,[3]Sheet1!$A$13:$D$744,4,FALSE)</f>
        <v>0</v>
      </c>
      <c r="Y671" s="242" t="e">
        <f>+VLOOKUP(X671,bd_lista!$A$3:$C$590,3,FALSE)</f>
        <v>#N/A</v>
      </c>
      <c r="Z671" s="299"/>
      <c r="AA671" s="300"/>
    </row>
    <row r="672" spans="1:27" customFormat="1" ht="15" hidden="1" customHeight="1">
      <c r="A672" s="32">
        <v>1328</v>
      </c>
      <c r="B672" s="390">
        <f>+A672</f>
        <v>1328</v>
      </c>
      <c r="C672" s="247" t="str">
        <f>+VLOOKUP(A672,bd_lista!$A$3:$C$590,3,FALSE)</f>
        <v>Gobierno Autónomo Municipal de Santivañez</v>
      </c>
      <c r="D672" s="392" t="str">
        <f>+C672</f>
        <v>Gobierno Autónomo Municipal de Santivañez</v>
      </c>
      <c r="E672" s="242" t="s">
        <v>1308</v>
      </c>
      <c r="F672" s="243">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3">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3">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3">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3">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3">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3">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3">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3">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3">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3">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3">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3">
        <f t="shared" ca="1" si="27"/>
        <v>0</v>
      </c>
      <c r="S672" s="250"/>
      <c r="T672" s="243">
        <f ca="1">+T673</f>
        <v>0</v>
      </c>
      <c r="U672" s="242">
        <f t="shared" si="28"/>
        <v>1</v>
      </c>
      <c r="V672" s="343" t="str">
        <f>+VLOOKUP(A672,bd_lista!$A$3:$E$590,5,FALSE)</f>
        <v>Gobiernos Autonomos Municipales</v>
      </c>
      <c r="W672" s="394" t="str">
        <f>+V672</f>
        <v>Gobiernos Autonomos Municipales</v>
      </c>
      <c r="X672" s="242">
        <f>+VLOOKUP(A672,[3]Sheet1!$A$13:$D$744,4,FALSE)</f>
        <v>0</v>
      </c>
      <c r="Y672" s="242" t="e">
        <f>+VLOOKUP(X672,bd_lista!$A$3:$C$590,3,FALSE)</f>
        <v>#N/A</v>
      </c>
      <c r="Z672" s="301">
        <f>+X672</f>
        <v>0</v>
      </c>
      <c r="AA672" s="302" t="e">
        <f>+Y672</f>
        <v>#N/A</v>
      </c>
    </row>
    <row r="673" spans="1:27" customFormat="1" ht="15" hidden="1" customHeight="1">
      <c r="A673" s="32">
        <v>1328</v>
      </c>
      <c r="B673" s="391"/>
      <c r="C673" s="247" t="str">
        <f>+VLOOKUP(A673,bd_lista!$A$3:$C$590,3,FALSE)</f>
        <v>Gobierno Autónomo Municipal de Santivañez</v>
      </c>
      <c r="D673" s="393"/>
      <c r="E673" s="244" t="s">
        <v>1309</v>
      </c>
      <c r="F673" s="243">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3">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3">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3">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3">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3">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3">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3">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3">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3">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3">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3">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3">
        <f t="shared" ca="1" si="27"/>
        <v>0</v>
      </c>
      <c r="S673" s="250">
        <f ca="1">+R672+R673</f>
        <v>0</v>
      </c>
      <c r="T673" s="243">
        <f ca="1">+S673</f>
        <v>0</v>
      </c>
      <c r="U673" s="242">
        <f t="shared" si="28"/>
        <v>2</v>
      </c>
      <c r="V673" s="343" t="str">
        <f>+VLOOKUP(A673,bd_lista!$A$3:$E$590,5,FALSE)</f>
        <v>Gobiernos Autonomos Municipales</v>
      </c>
      <c r="W673" s="395"/>
      <c r="X673" s="242">
        <f>+VLOOKUP(A673,[3]Sheet1!$A$13:$D$744,4,FALSE)</f>
        <v>0</v>
      </c>
      <c r="Y673" s="242" t="e">
        <f>+VLOOKUP(X673,bd_lista!$A$3:$C$590,3,FALSE)</f>
        <v>#N/A</v>
      </c>
      <c r="Z673" s="299"/>
      <c r="AA673" s="300"/>
    </row>
    <row r="674" spans="1:27" customFormat="1" ht="15" hidden="1" customHeight="1">
      <c r="A674" s="32">
        <v>1329</v>
      </c>
      <c r="B674" s="390">
        <f>+A674</f>
        <v>1329</v>
      </c>
      <c r="C674" s="247" t="str">
        <f>+VLOOKUP(A674,bd_lista!$A$3:$C$590,3,FALSE)</f>
        <v>Gobierno Autónomo Municipal de Sicaya</v>
      </c>
      <c r="D674" s="392" t="str">
        <f>+C674</f>
        <v>Gobierno Autónomo Municipal de Sicaya</v>
      </c>
      <c r="E674" s="242" t="s">
        <v>1308</v>
      </c>
      <c r="F674" s="243">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3">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3">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3">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3">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3">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3">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3">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3">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3">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3">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3">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3">
        <f t="shared" ca="1" si="27"/>
        <v>0</v>
      </c>
      <c r="S674" s="250"/>
      <c r="T674" s="243">
        <f ca="1">+T675</f>
        <v>0</v>
      </c>
      <c r="U674" s="242">
        <f t="shared" si="28"/>
        <v>1</v>
      </c>
      <c r="V674" s="343" t="str">
        <f>+VLOOKUP(A674,bd_lista!$A$3:$E$590,5,FALSE)</f>
        <v>Gobiernos Autonomos Municipales</v>
      </c>
      <c r="W674" s="394" t="str">
        <f>+V674</f>
        <v>Gobiernos Autonomos Municipales</v>
      </c>
      <c r="X674" s="242">
        <f>+VLOOKUP(A674,[3]Sheet1!$A$13:$D$744,4,FALSE)</f>
        <v>0</v>
      </c>
      <c r="Y674" s="242" t="e">
        <f>+VLOOKUP(X674,bd_lista!$A$3:$C$590,3,FALSE)</f>
        <v>#N/A</v>
      </c>
      <c r="Z674" s="301">
        <f>+X674</f>
        <v>0</v>
      </c>
      <c r="AA674" s="302" t="e">
        <f>+Y674</f>
        <v>#N/A</v>
      </c>
    </row>
    <row r="675" spans="1:27" customFormat="1" ht="15" hidden="1" customHeight="1">
      <c r="A675" s="32">
        <v>1329</v>
      </c>
      <c r="B675" s="391"/>
      <c r="C675" s="247" t="str">
        <f>+VLOOKUP(A675,bd_lista!$A$3:$C$590,3,FALSE)</f>
        <v>Gobierno Autónomo Municipal de Sicaya</v>
      </c>
      <c r="D675" s="393"/>
      <c r="E675" s="244" t="s">
        <v>1309</v>
      </c>
      <c r="F675" s="243">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3">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3">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3">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3">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3">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3">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3">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3">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3">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3">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3">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3">
        <f t="shared" ca="1" si="27"/>
        <v>0</v>
      </c>
      <c r="S675" s="250">
        <f ca="1">+R674+R675</f>
        <v>0</v>
      </c>
      <c r="T675" s="243">
        <f ca="1">+S675</f>
        <v>0</v>
      </c>
      <c r="U675" s="242">
        <f t="shared" si="28"/>
        <v>2</v>
      </c>
      <c r="V675" s="343" t="str">
        <f>+VLOOKUP(A675,bd_lista!$A$3:$E$590,5,FALSE)</f>
        <v>Gobiernos Autonomos Municipales</v>
      </c>
      <c r="W675" s="395"/>
      <c r="X675" s="242">
        <f>+VLOOKUP(A675,[3]Sheet1!$A$13:$D$744,4,FALSE)</f>
        <v>0</v>
      </c>
      <c r="Y675" s="242" t="e">
        <f>+VLOOKUP(X675,bd_lista!$A$3:$C$590,3,FALSE)</f>
        <v>#N/A</v>
      </c>
      <c r="Z675" s="299"/>
      <c r="AA675" s="300"/>
    </row>
    <row r="676" spans="1:27" customFormat="1" ht="15" hidden="1" customHeight="1">
      <c r="A676" s="32">
        <v>1330</v>
      </c>
      <c r="B676" s="390">
        <f>+A676</f>
        <v>1330</v>
      </c>
      <c r="C676" s="247" t="str">
        <f>+VLOOKUP(A676,bd_lista!$A$3:$C$590,3,FALSE)</f>
        <v>Gobierno Autónomo Municipal de Tapacari</v>
      </c>
      <c r="D676" s="392" t="str">
        <f>+C676</f>
        <v>Gobierno Autónomo Municipal de Tapacari</v>
      </c>
      <c r="E676" s="242" t="s">
        <v>1308</v>
      </c>
      <c r="F676" s="243">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3">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3">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3">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3">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3">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3">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3">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3">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3">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3">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3">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3">
        <f t="shared" ca="1" si="27"/>
        <v>0</v>
      </c>
      <c r="S676" s="250"/>
      <c r="T676" s="243">
        <f ca="1">+T677</f>
        <v>0</v>
      </c>
      <c r="U676" s="242">
        <f t="shared" si="28"/>
        <v>1</v>
      </c>
      <c r="V676" s="343" t="str">
        <f>+VLOOKUP(A676,bd_lista!$A$3:$E$590,5,FALSE)</f>
        <v>Gobiernos Autonomos Municipales</v>
      </c>
      <c r="W676" s="394" t="str">
        <f>+V676</f>
        <v>Gobiernos Autonomos Municipales</v>
      </c>
      <c r="X676" s="242">
        <f>+VLOOKUP(A676,[3]Sheet1!$A$13:$D$744,4,FALSE)</f>
        <v>0</v>
      </c>
      <c r="Y676" s="242" t="e">
        <f>+VLOOKUP(X676,bd_lista!$A$3:$C$590,3,FALSE)</f>
        <v>#N/A</v>
      </c>
      <c r="Z676" s="301">
        <f>+X676</f>
        <v>0</v>
      </c>
      <c r="AA676" s="302" t="e">
        <f>+Y676</f>
        <v>#N/A</v>
      </c>
    </row>
    <row r="677" spans="1:27" customFormat="1" ht="15" hidden="1" customHeight="1">
      <c r="A677" s="32">
        <v>1330</v>
      </c>
      <c r="B677" s="391"/>
      <c r="C677" s="247" t="str">
        <f>+VLOOKUP(A677,bd_lista!$A$3:$C$590,3,FALSE)</f>
        <v>Gobierno Autónomo Municipal de Tapacari</v>
      </c>
      <c r="D677" s="393"/>
      <c r="E677" s="244" t="s">
        <v>1309</v>
      </c>
      <c r="F677" s="243">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3">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3">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3">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3">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3">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3">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3">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3">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3">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3">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3">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3">
        <f t="shared" ca="1" si="27"/>
        <v>0</v>
      </c>
      <c r="S677" s="250">
        <f ca="1">+R676+R677</f>
        <v>0</v>
      </c>
      <c r="T677" s="243">
        <f ca="1">+S677</f>
        <v>0</v>
      </c>
      <c r="U677" s="242">
        <f t="shared" si="28"/>
        <v>2</v>
      </c>
      <c r="V677" s="343" t="str">
        <f>+VLOOKUP(A677,bd_lista!$A$3:$E$590,5,FALSE)</f>
        <v>Gobiernos Autonomos Municipales</v>
      </c>
      <c r="W677" s="395"/>
      <c r="X677" s="242">
        <f>+VLOOKUP(A677,[3]Sheet1!$A$13:$D$744,4,FALSE)</f>
        <v>0</v>
      </c>
      <c r="Y677" s="242" t="e">
        <f>+VLOOKUP(X677,bd_lista!$A$3:$C$590,3,FALSE)</f>
        <v>#N/A</v>
      </c>
      <c r="Z677" s="299"/>
      <c r="AA677" s="300"/>
    </row>
    <row r="678" spans="1:27" customFormat="1" ht="15" hidden="1" customHeight="1">
      <c r="A678" s="32">
        <v>1331</v>
      </c>
      <c r="B678" s="390">
        <f>+A678</f>
        <v>1331</v>
      </c>
      <c r="C678" s="247" t="str">
        <f>+VLOOKUP(A678,bd_lista!$A$3:$C$590,3,FALSE)</f>
        <v>Gobierno Autónomo Municipal de Totora</v>
      </c>
      <c r="D678" s="392" t="str">
        <f>+C678</f>
        <v>Gobierno Autónomo Municipal de Totora</v>
      </c>
      <c r="E678" s="242" t="s">
        <v>1308</v>
      </c>
      <c r="F678" s="243">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3">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3">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3">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3">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3">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3">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3">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3">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3">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3">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3">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3">
        <f t="shared" ca="1" si="27"/>
        <v>0</v>
      </c>
      <c r="S678" s="250"/>
      <c r="T678" s="243">
        <f ca="1">+T679</f>
        <v>0</v>
      </c>
      <c r="U678" s="242">
        <f t="shared" si="28"/>
        <v>1</v>
      </c>
      <c r="V678" s="343" t="str">
        <f>+VLOOKUP(A678,bd_lista!$A$3:$E$590,5,FALSE)</f>
        <v>Gobiernos Autonomos Municipales</v>
      </c>
      <c r="W678" s="394" t="str">
        <f>+V678</f>
        <v>Gobiernos Autonomos Municipales</v>
      </c>
      <c r="X678" s="242">
        <f>+VLOOKUP(A678,[3]Sheet1!$A$13:$D$744,4,FALSE)</f>
        <v>0</v>
      </c>
      <c r="Y678" s="242" t="e">
        <f>+VLOOKUP(X678,bd_lista!$A$3:$C$590,3,FALSE)</f>
        <v>#N/A</v>
      </c>
      <c r="Z678" s="301">
        <f>+X678</f>
        <v>0</v>
      </c>
      <c r="AA678" s="302" t="e">
        <f>+Y678</f>
        <v>#N/A</v>
      </c>
    </row>
    <row r="679" spans="1:27" customFormat="1" ht="15" hidden="1" customHeight="1">
      <c r="A679" s="32">
        <v>1331</v>
      </c>
      <c r="B679" s="391"/>
      <c r="C679" s="247" t="str">
        <f>+VLOOKUP(A679,bd_lista!$A$3:$C$590,3,FALSE)</f>
        <v>Gobierno Autónomo Municipal de Totora</v>
      </c>
      <c r="D679" s="393"/>
      <c r="E679" s="244" t="s">
        <v>1309</v>
      </c>
      <c r="F679" s="243">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3">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3">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3">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3">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3">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3">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3">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3">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3">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3">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3">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3">
        <f t="shared" ca="1" si="27"/>
        <v>0</v>
      </c>
      <c r="S679" s="250">
        <f ca="1">+R678+R679</f>
        <v>0</v>
      </c>
      <c r="T679" s="243">
        <f ca="1">+S679</f>
        <v>0</v>
      </c>
      <c r="U679" s="242">
        <f t="shared" si="28"/>
        <v>2</v>
      </c>
      <c r="V679" s="343" t="str">
        <f>+VLOOKUP(A679,bd_lista!$A$3:$E$590,5,FALSE)</f>
        <v>Gobiernos Autonomos Municipales</v>
      </c>
      <c r="W679" s="395"/>
      <c r="X679" s="242">
        <f>+VLOOKUP(A679,[3]Sheet1!$A$13:$D$744,4,FALSE)</f>
        <v>0</v>
      </c>
      <c r="Y679" s="242" t="e">
        <f>+VLOOKUP(X679,bd_lista!$A$3:$C$590,3,FALSE)</f>
        <v>#N/A</v>
      </c>
      <c r="Z679" s="299"/>
      <c r="AA679" s="300"/>
    </row>
    <row r="680" spans="1:27" customFormat="1" ht="15" hidden="1" customHeight="1">
      <c r="A680" s="32">
        <v>1332</v>
      </c>
      <c r="B680" s="390">
        <f>+A680</f>
        <v>1332</v>
      </c>
      <c r="C680" s="247" t="str">
        <f>+VLOOKUP(A680,bd_lista!$A$3:$C$590,3,FALSE)</f>
        <v>Gobierno Autónomo Municipal de Pojo</v>
      </c>
      <c r="D680" s="392" t="str">
        <f>+C680</f>
        <v>Gobierno Autónomo Municipal de Pojo</v>
      </c>
      <c r="E680" s="242" t="s">
        <v>1308</v>
      </c>
      <c r="F680" s="243">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3">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3">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3">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3">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3">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3">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3">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3">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3">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3">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3">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3">
        <f t="shared" ca="1" si="27"/>
        <v>0</v>
      </c>
      <c r="S680" s="250"/>
      <c r="T680" s="243">
        <f ca="1">+T681</f>
        <v>0</v>
      </c>
      <c r="U680" s="242">
        <f t="shared" si="28"/>
        <v>1</v>
      </c>
      <c r="V680" s="343" t="str">
        <f>+VLOOKUP(A680,bd_lista!$A$3:$E$590,5,FALSE)</f>
        <v>Gobiernos Autonomos Municipales</v>
      </c>
      <c r="W680" s="394" t="str">
        <f>+V680</f>
        <v>Gobiernos Autonomos Municipales</v>
      </c>
      <c r="X680" s="242">
        <f>+VLOOKUP(A680,[3]Sheet1!$A$13:$D$744,4,FALSE)</f>
        <v>0</v>
      </c>
      <c r="Y680" s="242" t="e">
        <f>+VLOOKUP(X680,bd_lista!$A$3:$C$590,3,FALSE)</f>
        <v>#N/A</v>
      </c>
      <c r="Z680" s="301">
        <f>+X680</f>
        <v>0</v>
      </c>
      <c r="AA680" s="302" t="e">
        <f>+Y680</f>
        <v>#N/A</v>
      </c>
    </row>
    <row r="681" spans="1:27" customFormat="1" ht="15" hidden="1" customHeight="1">
      <c r="A681" s="32">
        <v>1332</v>
      </c>
      <c r="B681" s="391"/>
      <c r="C681" s="247" t="str">
        <f>+VLOOKUP(A681,bd_lista!$A$3:$C$590,3,FALSE)</f>
        <v>Gobierno Autónomo Municipal de Pojo</v>
      </c>
      <c r="D681" s="393"/>
      <c r="E681" s="244" t="s">
        <v>1309</v>
      </c>
      <c r="F681" s="243">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3">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3">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3">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3">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3">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3">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3">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3">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3">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3">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3">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3">
        <f t="shared" ca="1" si="27"/>
        <v>0</v>
      </c>
      <c r="S681" s="250">
        <f ca="1">+R680+R681</f>
        <v>0</v>
      </c>
      <c r="T681" s="243">
        <f ca="1">+S681</f>
        <v>0</v>
      </c>
      <c r="U681" s="242">
        <f t="shared" si="28"/>
        <v>2</v>
      </c>
      <c r="V681" s="343" t="str">
        <f>+VLOOKUP(A681,bd_lista!$A$3:$E$590,5,FALSE)</f>
        <v>Gobiernos Autonomos Municipales</v>
      </c>
      <c r="W681" s="395"/>
      <c r="X681" s="242">
        <f>+VLOOKUP(A681,[3]Sheet1!$A$13:$D$744,4,FALSE)</f>
        <v>0</v>
      </c>
      <c r="Y681" s="242" t="e">
        <f>+VLOOKUP(X681,bd_lista!$A$3:$C$590,3,FALSE)</f>
        <v>#N/A</v>
      </c>
      <c r="Z681" s="299"/>
      <c r="AA681" s="300"/>
    </row>
    <row r="682" spans="1:27" customFormat="1" ht="15" hidden="1" customHeight="1">
      <c r="A682" s="251">
        <v>1333</v>
      </c>
      <c r="B682" s="390">
        <f>+A682</f>
        <v>1333</v>
      </c>
      <c r="C682" s="247" t="str">
        <f>+VLOOKUP(A682,bd_lista!$A$3:$C$590,3,FALSE)</f>
        <v>Gobierno Autónomo Municipal de Pocona</v>
      </c>
      <c r="D682" s="392" t="str">
        <f>+C682</f>
        <v>Gobierno Autónomo Municipal de Pocona</v>
      </c>
      <c r="E682" s="242" t="s">
        <v>1308</v>
      </c>
      <c r="F682" s="243">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3">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3">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3">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3">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3">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3">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3">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3">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3">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3">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3">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3">
        <f t="shared" ca="1" si="27"/>
        <v>0</v>
      </c>
      <c r="S682" s="250"/>
      <c r="T682" s="243">
        <f ca="1">+T683</f>
        <v>0</v>
      </c>
      <c r="U682" s="242">
        <f t="shared" si="28"/>
        <v>1</v>
      </c>
      <c r="V682" s="343" t="str">
        <f>+VLOOKUP(A682,bd_lista!$A$3:$E$590,5,FALSE)</f>
        <v>Gobiernos Autonomos Municipales</v>
      </c>
      <c r="W682" s="394" t="str">
        <f>+V682</f>
        <v>Gobiernos Autonomos Municipales</v>
      </c>
      <c r="X682" s="242">
        <f>+VLOOKUP(A682,[3]Sheet1!$A$13:$D$744,4,FALSE)</f>
        <v>0</v>
      </c>
      <c r="Y682" s="242" t="e">
        <f>+VLOOKUP(X682,bd_lista!$A$3:$C$590,3,FALSE)</f>
        <v>#N/A</v>
      </c>
      <c r="Z682" s="301">
        <f>+X682</f>
        <v>0</v>
      </c>
      <c r="AA682" s="302" t="e">
        <f>+Y682</f>
        <v>#N/A</v>
      </c>
    </row>
    <row r="683" spans="1:27" customFormat="1" ht="15" hidden="1" customHeight="1">
      <c r="A683" s="252">
        <v>1333</v>
      </c>
      <c r="B683" s="391"/>
      <c r="C683" s="247" t="str">
        <f>+VLOOKUP(A683,bd_lista!$A$3:$C$590,3,FALSE)</f>
        <v>Gobierno Autónomo Municipal de Pocona</v>
      </c>
      <c r="D683" s="393"/>
      <c r="E683" s="244" t="s">
        <v>1309</v>
      </c>
      <c r="F683" s="243">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3">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3">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3">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3">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3">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3">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3">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3">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3">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3">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3">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3">
        <f t="shared" ca="1" si="27"/>
        <v>0</v>
      </c>
      <c r="S683" s="250">
        <f ca="1">+R682+R683</f>
        <v>0</v>
      </c>
      <c r="T683" s="243">
        <f ca="1">+S683</f>
        <v>0</v>
      </c>
      <c r="U683" s="242">
        <f t="shared" si="28"/>
        <v>2</v>
      </c>
      <c r="V683" s="343" t="str">
        <f>+VLOOKUP(A683,bd_lista!$A$3:$E$590,5,FALSE)</f>
        <v>Gobiernos Autonomos Municipales</v>
      </c>
      <c r="W683" s="395"/>
      <c r="X683" s="242">
        <f>+VLOOKUP(A683,[3]Sheet1!$A$13:$D$744,4,FALSE)</f>
        <v>0</v>
      </c>
      <c r="Y683" s="242" t="e">
        <f>+VLOOKUP(X683,bd_lista!$A$3:$C$590,3,FALSE)</f>
        <v>#N/A</v>
      </c>
      <c r="Z683" s="299"/>
      <c r="AA683" s="300"/>
    </row>
    <row r="684" spans="1:27" customFormat="1" ht="15" hidden="1" customHeight="1">
      <c r="A684" s="32">
        <v>1334</v>
      </c>
      <c r="B684" s="390">
        <f>+A684</f>
        <v>1334</v>
      </c>
      <c r="C684" s="247" t="str">
        <f>+VLOOKUP(A684,bd_lista!$A$3:$C$590,3,FALSE)</f>
        <v>Gobierno Autónomo Municipal de Chimoré</v>
      </c>
      <c r="D684" s="392" t="str">
        <f>+C684</f>
        <v>Gobierno Autónomo Municipal de Chimoré</v>
      </c>
      <c r="E684" s="242" t="s">
        <v>1308</v>
      </c>
      <c r="F684" s="243">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3">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3">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3">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3">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3">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3">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3">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3">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3">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3">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3">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3">
        <f t="shared" ca="1" si="27"/>
        <v>0</v>
      </c>
      <c r="S684" s="250"/>
      <c r="T684" s="243">
        <f ca="1">+T685</f>
        <v>0</v>
      </c>
      <c r="U684" s="242">
        <f t="shared" si="28"/>
        <v>1</v>
      </c>
      <c r="V684" s="343" t="str">
        <f>+VLOOKUP(A684,bd_lista!$A$3:$E$590,5,FALSE)</f>
        <v>Gobiernos Autonomos Municipales</v>
      </c>
      <c r="W684" s="394" t="str">
        <f>+V684</f>
        <v>Gobiernos Autonomos Municipales</v>
      </c>
      <c r="X684" s="242">
        <f>+VLOOKUP(A684,[3]Sheet1!$A$13:$D$744,4,FALSE)</f>
        <v>0</v>
      </c>
      <c r="Y684" s="242" t="e">
        <f>+VLOOKUP(X684,bd_lista!$A$3:$C$590,3,FALSE)</f>
        <v>#N/A</v>
      </c>
      <c r="Z684" s="301">
        <f>+X684</f>
        <v>0</v>
      </c>
      <c r="AA684" s="302" t="e">
        <f>+Y684</f>
        <v>#N/A</v>
      </c>
    </row>
    <row r="685" spans="1:27" customFormat="1" ht="15" hidden="1" customHeight="1">
      <c r="A685" s="32">
        <v>1334</v>
      </c>
      <c r="B685" s="391"/>
      <c r="C685" s="247" t="str">
        <f>+VLOOKUP(A685,bd_lista!$A$3:$C$590,3,FALSE)</f>
        <v>Gobierno Autónomo Municipal de Chimoré</v>
      </c>
      <c r="D685" s="393"/>
      <c r="E685" s="244" t="s">
        <v>1309</v>
      </c>
      <c r="F685" s="243">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3">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3">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3">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3">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3">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3">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3">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3">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3">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3">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3">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3">
        <f t="shared" ca="1" si="27"/>
        <v>0</v>
      </c>
      <c r="S685" s="250">
        <f ca="1">+R684+R685</f>
        <v>0</v>
      </c>
      <c r="T685" s="243">
        <f ca="1">+S685</f>
        <v>0</v>
      </c>
      <c r="U685" s="242">
        <f t="shared" si="28"/>
        <v>2</v>
      </c>
      <c r="V685" s="343" t="str">
        <f>+VLOOKUP(A685,bd_lista!$A$3:$E$590,5,FALSE)</f>
        <v>Gobiernos Autonomos Municipales</v>
      </c>
      <c r="W685" s="395"/>
      <c r="X685" s="242">
        <f>+VLOOKUP(A685,[3]Sheet1!$A$13:$D$744,4,FALSE)</f>
        <v>0</v>
      </c>
      <c r="Y685" s="242" t="e">
        <f>+VLOOKUP(X685,bd_lista!$A$3:$C$590,3,FALSE)</f>
        <v>#N/A</v>
      </c>
      <c r="Z685" s="299"/>
      <c r="AA685" s="300"/>
    </row>
    <row r="686" spans="1:27" customFormat="1" ht="15" hidden="1" customHeight="1">
      <c r="A686" s="32">
        <v>1335</v>
      </c>
      <c r="B686" s="390">
        <f>+A686</f>
        <v>1335</v>
      </c>
      <c r="C686" s="247" t="str">
        <f>+VLOOKUP(A686,bd_lista!$A$3:$C$590,3,FALSE)</f>
        <v>Gobierno Autónomo Municipal de Puerto Villarroel</v>
      </c>
      <c r="D686" s="392" t="str">
        <f>+C686</f>
        <v>Gobierno Autónomo Municipal de Puerto Villarroel</v>
      </c>
      <c r="E686" s="242" t="s">
        <v>1308</v>
      </c>
      <c r="F686" s="243">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3">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3">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3">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3">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3">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3">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3">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3">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3">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3">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3">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3">
        <f t="shared" ca="1" si="27"/>
        <v>0</v>
      </c>
      <c r="S686" s="250"/>
      <c r="T686" s="243">
        <f ca="1">+T687</f>
        <v>0</v>
      </c>
      <c r="U686" s="242">
        <f t="shared" si="28"/>
        <v>1</v>
      </c>
      <c r="V686" s="343" t="str">
        <f>+VLOOKUP(A686,bd_lista!$A$3:$E$590,5,FALSE)</f>
        <v>Gobiernos Autonomos Municipales</v>
      </c>
      <c r="W686" s="394" t="str">
        <f>+V686</f>
        <v>Gobiernos Autonomos Municipales</v>
      </c>
      <c r="X686" s="242">
        <f>+VLOOKUP(A686,[3]Sheet1!$A$13:$D$744,4,FALSE)</f>
        <v>0</v>
      </c>
      <c r="Y686" s="242" t="e">
        <f>+VLOOKUP(X686,bd_lista!$A$3:$C$590,3,FALSE)</f>
        <v>#N/A</v>
      </c>
      <c r="Z686" s="301">
        <f>+X686</f>
        <v>0</v>
      </c>
      <c r="AA686" s="302" t="e">
        <f>+Y686</f>
        <v>#N/A</v>
      </c>
    </row>
    <row r="687" spans="1:27" customFormat="1" ht="15" hidden="1" customHeight="1">
      <c r="A687" s="32">
        <v>1335</v>
      </c>
      <c r="B687" s="391"/>
      <c r="C687" s="247" t="str">
        <f>+VLOOKUP(A687,bd_lista!$A$3:$C$590,3,FALSE)</f>
        <v>Gobierno Autónomo Municipal de Puerto Villarroel</v>
      </c>
      <c r="D687" s="393"/>
      <c r="E687" s="244" t="s">
        <v>1309</v>
      </c>
      <c r="F687" s="243">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3">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3">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3">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3">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3">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3">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3">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3">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3">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3">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3">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3">
        <f t="shared" ca="1" si="27"/>
        <v>0</v>
      </c>
      <c r="S687" s="250">
        <f ca="1">+R686+R687</f>
        <v>0</v>
      </c>
      <c r="T687" s="243">
        <f ca="1">+S687</f>
        <v>0</v>
      </c>
      <c r="U687" s="242">
        <f t="shared" si="28"/>
        <v>2</v>
      </c>
      <c r="V687" s="343" t="str">
        <f>+VLOOKUP(A687,bd_lista!$A$3:$E$590,5,FALSE)</f>
        <v>Gobiernos Autonomos Municipales</v>
      </c>
      <c r="W687" s="395"/>
      <c r="X687" s="242">
        <f>+VLOOKUP(A687,[3]Sheet1!$A$13:$D$744,4,FALSE)</f>
        <v>0</v>
      </c>
      <c r="Y687" s="242" t="e">
        <f>+VLOOKUP(X687,bd_lista!$A$3:$C$590,3,FALSE)</f>
        <v>#N/A</v>
      </c>
      <c r="Z687" s="299"/>
      <c r="AA687" s="300"/>
    </row>
    <row r="688" spans="1:27" customFormat="1" ht="15" hidden="1" customHeight="1">
      <c r="A688" s="32">
        <v>1336</v>
      </c>
      <c r="B688" s="390">
        <f>+A688</f>
        <v>1336</v>
      </c>
      <c r="C688" s="247" t="str">
        <f>+VLOOKUP(A688,bd_lista!$A$3:$C$590,3,FALSE)</f>
        <v>Gobierno Autónomo Municipal de Arani</v>
      </c>
      <c r="D688" s="392" t="str">
        <f>+C688</f>
        <v>Gobierno Autónomo Municipal de Arani</v>
      </c>
      <c r="E688" s="242" t="s">
        <v>1308</v>
      </c>
      <c r="F688" s="243">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3">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3">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3">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3">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3">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3">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3">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3">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3">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3">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3">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3">
        <f t="shared" ca="1" si="27"/>
        <v>0</v>
      </c>
      <c r="S688" s="250"/>
      <c r="T688" s="243">
        <f ca="1">+T689</f>
        <v>0</v>
      </c>
      <c r="U688" s="242">
        <f t="shared" si="28"/>
        <v>1</v>
      </c>
      <c r="V688" s="343" t="str">
        <f>+VLOOKUP(A688,bd_lista!$A$3:$E$590,5,FALSE)</f>
        <v>Gobiernos Autonomos Municipales</v>
      </c>
      <c r="W688" s="394" t="str">
        <f>+V688</f>
        <v>Gobiernos Autonomos Municipales</v>
      </c>
      <c r="X688" s="242">
        <f>+VLOOKUP(A688,[3]Sheet1!$A$13:$D$744,4,FALSE)</f>
        <v>0</v>
      </c>
      <c r="Y688" s="242" t="e">
        <f>+VLOOKUP(X688,bd_lista!$A$3:$C$590,3,FALSE)</f>
        <v>#N/A</v>
      </c>
      <c r="Z688" s="301">
        <f>+X688</f>
        <v>0</v>
      </c>
      <c r="AA688" s="302" t="e">
        <f>+Y688</f>
        <v>#N/A</v>
      </c>
    </row>
    <row r="689" spans="1:27" customFormat="1" ht="15" hidden="1" customHeight="1">
      <c r="A689" s="32">
        <v>1336</v>
      </c>
      <c r="B689" s="391"/>
      <c r="C689" s="247" t="str">
        <f>+VLOOKUP(A689,bd_lista!$A$3:$C$590,3,FALSE)</f>
        <v>Gobierno Autónomo Municipal de Arani</v>
      </c>
      <c r="D689" s="393"/>
      <c r="E689" s="244" t="s">
        <v>1309</v>
      </c>
      <c r="F689" s="243">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3">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3">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3">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3">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3">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3">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3">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3">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3">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3">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3">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3">
        <f t="shared" ca="1" si="27"/>
        <v>0</v>
      </c>
      <c r="S689" s="250">
        <f ca="1">+R688+R689</f>
        <v>0</v>
      </c>
      <c r="T689" s="243">
        <f ca="1">+S689</f>
        <v>0</v>
      </c>
      <c r="U689" s="242">
        <f t="shared" si="28"/>
        <v>2</v>
      </c>
      <c r="V689" s="343" t="str">
        <f>+VLOOKUP(A689,bd_lista!$A$3:$E$590,5,FALSE)</f>
        <v>Gobiernos Autonomos Municipales</v>
      </c>
      <c r="W689" s="395"/>
      <c r="X689" s="242">
        <f>+VLOOKUP(A689,[3]Sheet1!$A$13:$D$744,4,FALSE)</f>
        <v>0</v>
      </c>
      <c r="Y689" s="242" t="e">
        <f>+VLOOKUP(X689,bd_lista!$A$3:$C$590,3,FALSE)</f>
        <v>#N/A</v>
      </c>
      <c r="Z689" s="299"/>
      <c r="AA689" s="300"/>
    </row>
    <row r="690" spans="1:27" customFormat="1" ht="15" hidden="1" customHeight="1">
      <c r="A690" s="32">
        <v>1337</v>
      </c>
      <c r="B690" s="390">
        <f>+A690</f>
        <v>1337</v>
      </c>
      <c r="C690" s="247" t="str">
        <f>+VLOOKUP(A690,bd_lista!$A$3:$C$590,3,FALSE)</f>
        <v>Gobierno Autónomo Municipal de Vacas</v>
      </c>
      <c r="D690" s="392" t="str">
        <f>+C690</f>
        <v>Gobierno Autónomo Municipal de Vacas</v>
      </c>
      <c r="E690" s="242" t="s">
        <v>1308</v>
      </c>
      <c r="F690" s="243">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3">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3">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3">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3">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3">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3">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3">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3">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3">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3">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3">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3">
        <f t="shared" ca="1" si="27"/>
        <v>0</v>
      </c>
      <c r="S690" s="250"/>
      <c r="T690" s="243">
        <f ca="1">+T691</f>
        <v>0</v>
      </c>
      <c r="U690" s="242">
        <f t="shared" si="28"/>
        <v>1</v>
      </c>
      <c r="V690" s="343" t="str">
        <f>+VLOOKUP(A690,bd_lista!$A$3:$E$590,5,FALSE)</f>
        <v>Gobiernos Autonomos Municipales</v>
      </c>
      <c r="W690" s="394" t="str">
        <f>+V690</f>
        <v>Gobiernos Autonomos Municipales</v>
      </c>
      <c r="X690" s="242">
        <f>+VLOOKUP(A690,[3]Sheet1!$A$13:$D$744,4,FALSE)</f>
        <v>0</v>
      </c>
      <c r="Y690" s="242" t="e">
        <f>+VLOOKUP(X690,bd_lista!$A$3:$C$590,3,FALSE)</f>
        <v>#N/A</v>
      </c>
      <c r="Z690" s="301">
        <f>+X690</f>
        <v>0</v>
      </c>
      <c r="AA690" s="302" t="e">
        <f>+Y690</f>
        <v>#N/A</v>
      </c>
    </row>
    <row r="691" spans="1:27" customFormat="1" ht="15" hidden="1" customHeight="1">
      <c r="A691" s="32">
        <v>1337</v>
      </c>
      <c r="B691" s="391"/>
      <c r="C691" s="247" t="str">
        <f>+VLOOKUP(A691,bd_lista!$A$3:$C$590,3,FALSE)</f>
        <v>Gobierno Autónomo Municipal de Vacas</v>
      </c>
      <c r="D691" s="393"/>
      <c r="E691" s="244" t="s">
        <v>1309</v>
      </c>
      <c r="F691" s="243">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3">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3">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3">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3">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3">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3">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3">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3">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3">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3">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3">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3">
        <f t="shared" ca="1" si="27"/>
        <v>0</v>
      </c>
      <c r="S691" s="250">
        <f ca="1">+R690+R691</f>
        <v>0</v>
      </c>
      <c r="T691" s="243">
        <f ca="1">+S691</f>
        <v>0</v>
      </c>
      <c r="U691" s="242">
        <f t="shared" si="28"/>
        <v>2</v>
      </c>
      <c r="V691" s="343" t="str">
        <f>+VLOOKUP(A691,bd_lista!$A$3:$E$590,5,FALSE)</f>
        <v>Gobiernos Autonomos Municipales</v>
      </c>
      <c r="W691" s="395"/>
      <c r="X691" s="242">
        <f>+VLOOKUP(A691,[3]Sheet1!$A$13:$D$744,4,FALSE)</f>
        <v>0</v>
      </c>
      <c r="Y691" s="242" t="e">
        <f>+VLOOKUP(X691,bd_lista!$A$3:$C$590,3,FALSE)</f>
        <v>#N/A</v>
      </c>
      <c r="Z691" s="299"/>
      <c r="AA691" s="300"/>
    </row>
    <row r="692" spans="1:27" customFormat="1" ht="15" hidden="1" customHeight="1">
      <c r="A692" s="32">
        <v>1338</v>
      </c>
      <c r="B692" s="390">
        <f>+A692</f>
        <v>1338</v>
      </c>
      <c r="C692" s="247" t="str">
        <f>+VLOOKUP(A692,bd_lista!$A$3:$C$590,3,FALSE)</f>
        <v>Gobierno Autónomo Municipal de Arque</v>
      </c>
      <c r="D692" s="392" t="str">
        <f>+C692</f>
        <v>Gobierno Autónomo Municipal de Arque</v>
      </c>
      <c r="E692" s="242" t="s">
        <v>1308</v>
      </c>
      <c r="F692" s="243">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3">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3">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3">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3">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3">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3">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3">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3">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3">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3">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3">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3">
        <f t="shared" ca="1" si="27"/>
        <v>0</v>
      </c>
      <c r="S692" s="250"/>
      <c r="T692" s="243">
        <f ca="1">+T693</f>
        <v>0</v>
      </c>
      <c r="U692" s="242">
        <f t="shared" si="28"/>
        <v>1</v>
      </c>
      <c r="V692" s="343" t="str">
        <f>+VLOOKUP(A692,bd_lista!$A$3:$E$590,5,FALSE)</f>
        <v>Gobiernos Autonomos Municipales</v>
      </c>
      <c r="W692" s="394" t="str">
        <f>+V692</f>
        <v>Gobiernos Autonomos Municipales</v>
      </c>
      <c r="X692" s="242">
        <f>+VLOOKUP(A692,[3]Sheet1!$A$13:$D$744,4,FALSE)</f>
        <v>0</v>
      </c>
      <c r="Y692" s="242" t="e">
        <f>+VLOOKUP(X692,bd_lista!$A$3:$C$590,3,FALSE)</f>
        <v>#N/A</v>
      </c>
      <c r="Z692" s="301">
        <f>+X692</f>
        <v>0</v>
      </c>
      <c r="AA692" s="302" t="e">
        <f>+Y692</f>
        <v>#N/A</v>
      </c>
    </row>
    <row r="693" spans="1:27" customFormat="1" ht="15" hidden="1" customHeight="1">
      <c r="A693" s="32">
        <v>1338</v>
      </c>
      <c r="B693" s="391"/>
      <c r="C693" s="247" t="str">
        <f>+VLOOKUP(A693,bd_lista!$A$3:$C$590,3,FALSE)</f>
        <v>Gobierno Autónomo Municipal de Arque</v>
      </c>
      <c r="D693" s="393"/>
      <c r="E693" s="244" t="s">
        <v>1309</v>
      </c>
      <c r="F693" s="243">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3">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3">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3">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3">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3">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3">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3">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3">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3">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3">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3">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3">
        <f t="shared" ca="1" si="27"/>
        <v>0</v>
      </c>
      <c r="S693" s="250">
        <f ca="1">+R692+R693</f>
        <v>0</v>
      </c>
      <c r="T693" s="243">
        <f ca="1">+S693</f>
        <v>0</v>
      </c>
      <c r="U693" s="242">
        <f t="shared" si="28"/>
        <v>2</v>
      </c>
      <c r="V693" s="343" t="str">
        <f>+VLOOKUP(A693,bd_lista!$A$3:$E$590,5,FALSE)</f>
        <v>Gobiernos Autonomos Municipales</v>
      </c>
      <c r="W693" s="395"/>
      <c r="X693" s="242">
        <f>+VLOOKUP(A693,[3]Sheet1!$A$13:$D$744,4,FALSE)</f>
        <v>0</v>
      </c>
      <c r="Y693" s="242" t="e">
        <f>+VLOOKUP(X693,bd_lista!$A$3:$C$590,3,FALSE)</f>
        <v>#N/A</v>
      </c>
      <c r="Z693" s="299"/>
      <c r="AA693" s="300"/>
    </row>
    <row r="694" spans="1:27" customFormat="1" ht="15" customHeight="1">
      <c r="A694" s="32">
        <v>573</v>
      </c>
      <c r="B694" s="390">
        <f>+A694</f>
        <v>573</v>
      </c>
      <c r="C694" s="247" t="str">
        <f>+VLOOKUP(A694,bd_lista!$A$3:$C$590,3,FALSE)</f>
        <v>Empresa Siderúrgica del Mutún</v>
      </c>
      <c r="D694" s="392" t="str">
        <f>+C694</f>
        <v>Empresa Siderúrgica del Mutún</v>
      </c>
      <c r="E694" s="242" t="s">
        <v>1308</v>
      </c>
      <c r="F694" s="243">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3">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3">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3">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3">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3">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3">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3">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3">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3">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3">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3">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3">
        <f t="shared" ca="1" si="27"/>
        <v>0</v>
      </c>
      <c r="S694" s="266"/>
      <c r="T694" s="243">
        <f ca="1">+T695</f>
        <v>322247325.63999999</v>
      </c>
      <c r="U694" s="242">
        <f t="shared" si="28"/>
        <v>1</v>
      </c>
      <c r="V694" s="343" t="str">
        <f>+VLOOKUP(A694,bd_lista!$A$3:$E$590,5,FALSE)</f>
        <v>Empresas Nacionales</v>
      </c>
      <c r="W694" s="394" t="str">
        <f>+V694</f>
        <v>Empresas Nacionales</v>
      </c>
      <c r="X694" s="242">
        <f>+VLOOKUP(A694,[3]Sheet1!$A$13:$D$744,4,FALSE)</f>
        <v>76</v>
      </c>
      <c r="Y694" s="242" t="str">
        <f>+VLOOKUP(X694,bd_lista!$A$3:$C$590,3,FALSE)</f>
        <v>Ministerio de Minería y Metalurgia</v>
      </c>
      <c r="Z694" s="301">
        <f>+X694</f>
        <v>76</v>
      </c>
      <c r="AA694" s="329" t="str">
        <f>+Y694</f>
        <v>Ministerio de Minería y Metalurgia</v>
      </c>
    </row>
    <row r="695" spans="1:27" customFormat="1" ht="15" customHeight="1">
      <c r="A695" s="32">
        <v>573</v>
      </c>
      <c r="B695" s="391"/>
      <c r="C695" s="247" t="str">
        <f>+VLOOKUP(A695,bd_lista!$A$3:$C$590,3,FALSE)</f>
        <v>Empresa Siderúrgica del Mutún</v>
      </c>
      <c r="D695" s="393"/>
      <c r="E695" s="244" t="s">
        <v>1309</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322247325.63999999</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5">
        <f t="shared" ca="1" si="27"/>
        <v>322247325.63999999</v>
      </c>
      <c r="S695" s="266">
        <f ca="1">+R694+R695</f>
        <v>322247325.63999999</v>
      </c>
      <c r="T695" s="243">
        <f ca="1">+S695</f>
        <v>322247325.63999999</v>
      </c>
      <c r="U695" s="242">
        <f t="shared" si="28"/>
        <v>2</v>
      </c>
      <c r="V695" s="343" t="str">
        <f>+VLOOKUP(A695,bd_lista!$A$3:$E$590,5,FALSE)</f>
        <v>Empresas Nacionales</v>
      </c>
      <c r="W695" s="395"/>
      <c r="X695" s="242">
        <f>+VLOOKUP(A695,[3]Sheet1!$A$13:$D$744,4,FALSE)</f>
        <v>76</v>
      </c>
      <c r="Y695" s="242" t="str">
        <f>+VLOOKUP(X695,bd_lista!$A$3:$C$590,3,FALSE)</f>
        <v>Ministerio de Minería y Metalurgia</v>
      </c>
      <c r="Z695" s="299"/>
      <c r="AA695" s="331"/>
    </row>
    <row r="696" spans="1:27" customFormat="1" ht="15" hidden="1" customHeight="1">
      <c r="A696" s="32">
        <v>1340</v>
      </c>
      <c r="B696" s="390">
        <f>+A696</f>
        <v>1340</v>
      </c>
      <c r="C696" s="247" t="str">
        <f>+VLOOKUP(A696,bd_lista!$A$3:$C$590,3,FALSE)</f>
        <v>Gobierno Autónomo Municipal de Bolivar</v>
      </c>
      <c r="D696" s="392" t="str">
        <f>+C696</f>
        <v>Gobierno Autónomo Municipal de Bolivar</v>
      </c>
      <c r="E696" s="242" t="s">
        <v>1308</v>
      </c>
      <c r="F696" s="243">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3">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3">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3">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3">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3">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3">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3">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3">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3">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3">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3">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3">
        <f t="shared" ca="1" si="27"/>
        <v>0</v>
      </c>
      <c r="S696" s="250"/>
      <c r="T696" s="243">
        <f ca="1">+T697</f>
        <v>0</v>
      </c>
      <c r="U696" s="242">
        <f t="shared" si="28"/>
        <v>1</v>
      </c>
      <c r="V696" s="343" t="str">
        <f>+VLOOKUP(A696,bd_lista!$A$3:$E$590,5,FALSE)</f>
        <v>Gobiernos Autonomos Municipales</v>
      </c>
      <c r="W696" s="394" t="str">
        <f>+V696</f>
        <v>Gobiernos Autonomos Municipales</v>
      </c>
      <c r="X696" s="242">
        <f>+VLOOKUP(A696,[3]Sheet1!$A$13:$D$744,4,FALSE)</f>
        <v>0</v>
      </c>
      <c r="Y696" s="242" t="e">
        <f>+VLOOKUP(X696,bd_lista!$A$3:$C$590,3,FALSE)</f>
        <v>#N/A</v>
      </c>
      <c r="Z696" s="301">
        <f>+X696</f>
        <v>0</v>
      </c>
      <c r="AA696" s="302" t="e">
        <f>+Y696</f>
        <v>#N/A</v>
      </c>
    </row>
    <row r="697" spans="1:27" customFormat="1" ht="15" hidden="1" customHeight="1">
      <c r="A697" s="32">
        <v>1340</v>
      </c>
      <c r="B697" s="391"/>
      <c r="C697" s="247" t="str">
        <f>+VLOOKUP(A697,bd_lista!$A$3:$C$590,3,FALSE)</f>
        <v>Gobierno Autónomo Municipal de Bolivar</v>
      </c>
      <c r="D697" s="393"/>
      <c r="E697" s="244" t="s">
        <v>1309</v>
      </c>
      <c r="F697" s="243">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3">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3">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3">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3">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3">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3">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3">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3">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3">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3">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3">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3">
        <f t="shared" ca="1" si="27"/>
        <v>0</v>
      </c>
      <c r="S697" s="250">
        <f ca="1">+R696+R697</f>
        <v>0</v>
      </c>
      <c r="T697" s="243">
        <f ca="1">+S697</f>
        <v>0</v>
      </c>
      <c r="U697" s="242">
        <f t="shared" si="28"/>
        <v>2</v>
      </c>
      <c r="V697" s="343" t="str">
        <f>+VLOOKUP(A697,bd_lista!$A$3:$E$590,5,FALSE)</f>
        <v>Gobiernos Autonomos Municipales</v>
      </c>
      <c r="W697" s="395"/>
      <c r="X697" s="242">
        <f>+VLOOKUP(A697,[3]Sheet1!$A$13:$D$744,4,FALSE)</f>
        <v>0</v>
      </c>
      <c r="Y697" s="242" t="e">
        <f>+VLOOKUP(X697,bd_lista!$A$3:$C$590,3,FALSE)</f>
        <v>#N/A</v>
      </c>
      <c r="Z697" s="299"/>
      <c r="AA697" s="300"/>
    </row>
    <row r="698" spans="1:27" customFormat="1" ht="15" hidden="1" customHeight="1">
      <c r="A698" s="32">
        <v>1341</v>
      </c>
      <c r="B698" s="390">
        <f>+A698</f>
        <v>1341</v>
      </c>
      <c r="C698" s="247" t="str">
        <f>+VLOOKUP(A698,bd_lista!$A$3:$C$590,3,FALSE)</f>
        <v>Gobierno Autónomo Municipal de Tiraque</v>
      </c>
      <c r="D698" s="392" t="str">
        <f>+C698</f>
        <v>Gobierno Autónomo Municipal de Tiraque</v>
      </c>
      <c r="E698" s="242" t="s">
        <v>1308</v>
      </c>
      <c r="F698" s="243">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3">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3">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3">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3">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3">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3">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3">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3">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3">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3">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3">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3">
        <f t="shared" ca="1" si="27"/>
        <v>0</v>
      </c>
      <c r="S698" s="250"/>
      <c r="T698" s="243">
        <f ca="1">+T699</f>
        <v>0</v>
      </c>
      <c r="U698" s="242">
        <f t="shared" si="28"/>
        <v>1</v>
      </c>
      <c r="V698" s="343" t="str">
        <f>+VLOOKUP(A698,bd_lista!$A$3:$E$590,5,FALSE)</f>
        <v>Gobiernos Autonomos Municipales</v>
      </c>
      <c r="W698" s="394" t="str">
        <f>+V698</f>
        <v>Gobiernos Autonomos Municipales</v>
      </c>
      <c r="X698" s="242">
        <f>+VLOOKUP(A698,[3]Sheet1!$A$13:$D$744,4,FALSE)</f>
        <v>0</v>
      </c>
      <c r="Y698" s="242" t="e">
        <f>+VLOOKUP(X698,bd_lista!$A$3:$C$590,3,FALSE)</f>
        <v>#N/A</v>
      </c>
      <c r="Z698" s="301">
        <f>+X698</f>
        <v>0</v>
      </c>
      <c r="AA698" s="302" t="e">
        <f>+Y698</f>
        <v>#N/A</v>
      </c>
    </row>
    <row r="699" spans="1:27" customFormat="1" ht="15" hidden="1" customHeight="1">
      <c r="A699" s="32">
        <v>1341</v>
      </c>
      <c r="B699" s="391"/>
      <c r="C699" s="247" t="str">
        <f>+VLOOKUP(A699,bd_lista!$A$3:$C$590,3,FALSE)</f>
        <v>Gobierno Autónomo Municipal de Tiraque</v>
      </c>
      <c r="D699" s="393"/>
      <c r="E699" s="244" t="s">
        <v>1309</v>
      </c>
      <c r="F699" s="243">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3">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3">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3">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3">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3">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3">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3">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3">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3">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3">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3">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3">
        <f t="shared" ca="1" si="27"/>
        <v>0</v>
      </c>
      <c r="S699" s="250">
        <f ca="1">+R698+R699</f>
        <v>0</v>
      </c>
      <c r="T699" s="243">
        <f ca="1">+S699</f>
        <v>0</v>
      </c>
      <c r="U699" s="242">
        <f t="shared" si="28"/>
        <v>2</v>
      </c>
      <c r="V699" s="343" t="str">
        <f>+VLOOKUP(A699,bd_lista!$A$3:$E$590,5,FALSE)</f>
        <v>Gobiernos Autonomos Municipales</v>
      </c>
      <c r="W699" s="395"/>
      <c r="X699" s="242">
        <f>+VLOOKUP(A699,[3]Sheet1!$A$13:$D$744,4,FALSE)</f>
        <v>0</v>
      </c>
      <c r="Y699" s="242" t="e">
        <f>+VLOOKUP(X699,bd_lista!$A$3:$C$590,3,FALSE)</f>
        <v>#N/A</v>
      </c>
      <c r="Z699" s="299"/>
      <c r="AA699" s="300"/>
    </row>
    <row r="700" spans="1:27" customFormat="1" ht="15" hidden="1" customHeight="1">
      <c r="A700" s="32">
        <v>1342</v>
      </c>
      <c r="B700" s="390">
        <f>+A700</f>
        <v>1342</v>
      </c>
      <c r="C700" s="247" t="str">
        <f>+VLOOKUP(A700,bd_lista!$A$3:$C$590,3,FALSE)</f>
        <v>Gobierno Autónomo Municipal de Mizque</v>
      </c>
      <c r="D700" s="392" t="str">
        <f>+C700</f>
        <v>Gobierno Autónomo Municipal de Mizque</v>
      </c>
      <c r="E700" s="242" t="s">
        <v>1308</v>
      </c>
      <c r="F700" s="243">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3">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3">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3">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3">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3">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3">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3">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3">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3">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3">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3">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3">
        <f t="shared" ca="1" si="27"/>
        <v>0</v>
      </c>
      <c r="S700" s="250"/>
      <c r="T700" s="243">
        <f ca="1">+T701</f>
        <v>0</v>
      </c>
      <c r="U700" s="242">
        <f t="shared" si="28"/>
        <v>1</v>
      </c>
      <c r="V700" s="343" t="str">
        <f>+VLOOKUP(A700,bd_lista!$A$3:$E$590,5,FALSE)</f>
        <v>Gobiernos Autonomos Municipales</v>
      </c>
      <c r="W700" s="394" t="str">
        <f>+V700</f>
        <v>Gobiernos Autonomos Municipales</v>
      </c>
      <c r="X700" s="242">
        <f>+VLOOKUP(A700,[3]Sheet1!$A$13:$D$744,4,FALSE)</f>
        <v>0</v>
      </c>
      <c r="Y700" s="242" t="e">
        <f>+VLOOKUP(X700,bd_lista!$A$3:$C$590,3,FALSE)</f>
        <v>#N/A</v>
      </c>
      <c r="Z700" s="301">
        <f>+X700</f>
        <v>0</v>
      </c>
      <c r="AA700" s="302" t="e">
        <f>+Y700</f>
        <v>#N/A</v>
      </c>
    </row>
    <row r="701" spans="1:27" customFormat="1" ht="15" hidden="1" customHeight="1">
      <c r="A701" s="32">
        <v>1342</v>
      </c>
      <c r="B701" s="391"/>
      <c r="C701" s="247" t="str">
        <f>+VLOOKUP(A701,bd_lista!$A$3:$C$590,3,FALSE)</f>
        <v>Gobierno Autónomo Municipal de Mizque</v>
      </c>
      <c r="D701" s="393"/>
      <c r="E701" s="244" t="s">
        <v>1309</v>
      </c>
      <c r="F701" s="243">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3">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3">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3">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3">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3">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3">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3">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3">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3">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3">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3">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3">
        <f t="shared" ca="1" si="27"/>
        <v>0</v>
      </c>
      <c r="S701" s="250">
        <f ca="1">+R700+R701</f>
        <v>0</v>
      </c>
      <c r="T701" s="243">
        <f ca="1">+S701</f>
        <v>0</v>
      </c>
      <c r="U701" s="242">
        <f t="shared" si="28"/>
        <v>2</v>
      </c>
      <c r="V701" s="343" t="str">
        <f>+VLOOKUP(A701,bd_lista!$A$3:$E$590,5,FALSE)</f>
        <v>Gobiernos Autonomos Municipales</v>
      </c>
      <c r="W701" s="395"/>
      <c r="X701" s="242">
        <f>+VLOOKUP(A701,[3]Sheet1!$A$13:$D$744,4,FALSE)</f>
        <v>0</v>
      </c>
      <c r="Y701" s="242" t="e">
        <f>+VLOOKUP(X701,bd_lista!$A$3:$C$590,3,FALSE)</f>
        <v>#N/A</v>
      </c>
      <c r="Z701" s="299"/>
      <c r="AA701" s="300"/>
    </row>
    <row r="702" spans="1:27" customFormat="1" ht="15" hidden="1" customHeight="1">
      <c r="A702" s="32">
        <v>1343</v>
      </c>
      <c r="B702" s="390">
        <f>+A702</f>
        <v>1343</v>
      </c>
      <c r="C702" s="247" t="str">
        <f>+VLOOKUP(A702,bd_lista!$A$3:$C$590,3,FALSE)</f>
        <v>Gobierno Autónomo Municipal de Vila Vila</v>
      </c>
      <c r="D702" s="392" t="str">
        <f>+C702</f>
        <v>Gobierno Autónomo Municipal de Vila Vila</v>
      </c>
      <c r="E702" s="242" t="s">
        <v>1308</v>
      </c>
      <c r="F702" s="243">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3">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3">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3">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3">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3">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3">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3">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3">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3">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3">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3">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3">
        <f t="shared" ca="1" si="27"/>
        <v>0</v>
      </c>
      <c r="S702" s="250"/>
      <c r="T702" s="243">
        <f ca="1">+T703</f>
        <v>0</v>
      </c>
      <c r="U702" s="242">
        <f t="shared" si="28"/>
        <v>1</v>
      </c>
      <c r="V702" s="343" t="str">
        <f>+VLOOKUP(A702,bd_lista!$A$3:$E$590,5,FALSE)</f>
        <v>Gobiernos Autonomos Municipales</v>
      </c>
      <c r="W702" s="394" t="str">
        <f>+V702</f>
        <v>Gobiernos Autonomos Municipales</v>
      </c>
      <c r="X702" s="242">
        <f>+VLOOKUP(A702,[3]Sheet1!$A$13:$D$744,4,FALSE)</f>
        <v>0</v>
      </c>
      <c r="Y702" s="242" t="e">
        <f>+VLOOKUP(X702,bd_lista!$A$3:$C$590,3,FALSE)</f>
        <v>#N/A</v>
      </c>
      <c r="Z702" s="301">
        <f>+X702</f>
        <v>0</v>
      </c>
      <c r="AA702" s="302" t="e">
        <f>+Y702</f>
        <v>#N/A</v>
      </c>
    </row>
    <row r="703" spans="1:27" customFormat="1" ht="15" hidden="1" customHeight="1">
      <c r="A703" s="32">
        <v>1343</v>
      </c>
      <c r="B703" s="391"/>
      <c r="C703" s="247" t="str">
        <f>+VLOOKUP(A703,bd_lista!$A$3:$C$590,3,FALSE)</f>
        <v>Gobierno Autónomo Municipal de Vila Vila</v>
      </c>
      <c r="D703" s="393"/>
      <c r="E703" s="244" t="s">
        <v>1309</v>
      </c>
      <c r="F703" s="243">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3">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3">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3">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3">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3">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3">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3">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3">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3">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3">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3">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3">
        <f t="shared" ca="1" si="27"/>
        <v>0</v>
      </c>
      <c r="S703" s="250">
        <f ca="1">+R702+R703</f>
        <v>0</v>
      </c>
      <c r="T703" s="243">
        <f ca="1">+S703</f>
        <v>0</v>
      </c>
      <c r="U703" s="242">
        <f t="shared" si="28"/>
        <v>2</v>
      </c>
      <c r="V703" s="343" t="str">
        <f>+VLOOKUP(A703,bd_lista!$A$3:$E$590,5,FALSE)</f>
        <v>Gobiernos Autonomos Municipales</v>
      </c>
      <c r="W703" s="395"/>
      <c r="X703" s="242">
        <f>+VLOOKUP(A703,[3]Sheet1!$A$13:$D$744,4,FALSE)</f>
        <v>0</v>
      </c>
      <c r="Y703" s="242" t="e">
        <f>+VLOOKUP(X703,bd_lista!$A$3:$C$590,3,FALSE)</f>
        <v>#N/A</v>
      </c>
      <c r="Z703" s="299"/>
      <c r="AA703" s="300"/>
    </row>
    <row r="704" spans="1:27" customFormat="1" ht="15" hidden="1" customHeight="1">
      <c r="A704" s="32">
        <v>1344</v>
      </c>
      <c r="B704" s="390">
        <f>+A704</f>
        <v>1344</v>
      </c>
      <c r="C704" s="247" t="str">
        <f>+VLOOKUP(A704,bd_lista!$A$3:$C$590,3,FALSE)</f>
        <v>Gobierno Autónomo Municipal de Alalay</v>
      </c>
      <c r="D704" s="392" t="str">
        <f>+C704</f>
        <v>Gobierno Autónomo Municipal de Alalay</v>
      </c>
      <c r="E704" s="242" t="s">
        <v>1308</v>
      </c>
      <c r="F704" s="243">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3">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3">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3">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3">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3">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3">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3">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3">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3">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3">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3">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3">
        <f t="shared" ca="1" si="27"/>
        <v>0</v>
      </c>
      <c r="S704" s="250"/>
      <c r="T704" s="243">
        <f ca="1">+T705</f>
        <v>0</v>
      </c>
      <c r="U704" s="242">
        <f t="shared" si="28"/>
        <v>1</v>
      </c>
      <c r="V704" s="343" t="str">
        <f>+VLOOKUP(A704,bd_lista!$A$3:$E$590,5,FALSE)</f>
        <v>Gobiernos Autonomos Municipales</v>
      </c>
      <c r="W704" s="394" t="str">
        <f>+V704</f>
        <v>Gobiernos Autonomos Municipales</v>
      </c>
      <c r="X704" s="242">
        <f>+VLOOKUP(A704,[3]Sheet1!$A$13:$D$744,4,FALSE)</f>
        <v>0</v>
      </c>
      <c r="Y704" s="242" t="e">
        <f>+VLOOKUP(X704,bd_lista!$A$3:$C$590,3,FALSE)</f>
        <v>#N/A</v>
      </c>
      <c r="Z704" s="301">
        <f>+X704</f>
        <v>0</v>
      </c>
      <c r="AA704" s="302" t="e">
        <f>+Y704</f>
        <v>#N/A</v>
      </c>
    </row>
    <row r="705" spans="1:27" customFormat="1" ht="15" hidden="1" customHeight="1">
      <c r="A705" s="32">
        <v>1344</v>
      </c>
      <c r="B705" s="391"/>
      <c r="C705" s="247" t="str">
        <f>+VLOOKUP(A705,bd_lista!$A$3:$C$590,3,FALSE)</f>
        <v>Gobierno Autónomo Municipal de Alalay</v>
      </c>
      <c r="D705" s="393"/>
      <c r="E705" s="244" t="s">
        <v>1309</v>
      </c>
      <c r="F705" s="243">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3">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3">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3">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3">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3">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3">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3">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3">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3">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3">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3">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3">
        <f t="shared" ca="1" si="27"/>
        <v>0</v>
      </c>
      <c r="S705" s="250">
        <f ca="1">+R704+R705</f>
        <v>0</v>
      </c>
      <c r="T705" s="243">
        <f ca="1">+S705</f>
        <v>0</v>
      </c>
      <c r="U705" s="242">
        <f t="shared" si="28"/>
        <v>2</v>
      </c>
      <c r="V705" s="343" t="str">
        <f>+VLOOKUP(A705,bd_lista!$A$3:$E$590,5,FALSE)</f>
        <v>Gobiernos Autonomos Municipales</v>
      </c>
      <c r="W705" s="395"/>
      <c r="X705" s="242">
        <f>+VLOOKUP(A705,[3]Sheet1!$A$13:$D$744,4,FALSE)</f>
        <v>0</v>
      </c>
      <c r="Y705" s="242" t="e">
        <f>+VLOOKUP(X705,bd_lista!$A$3:$C$590,3,FALSE)</f>
        <v>#N/A</v>
      </c>
      <c r="Z705" s="299"/>
      <c r="AA705" s="300"/>
    </row>
    <row r="706" spans="1:27" customFormat="1" ht="15" hidden="1" customHeight="1">
      <c r="A706" s="32">
        <v>1345</v>
      </c>
      <c r="B706" s="390">
        <f>+A706</f>
        <v>1345</v>
      </c>
      <c r="C706" s="247" t="str">
        <f>+VLOOKUP(A706,bd_lista!$A$3:$C$590,3,FALSE)</f>
        <v>Gobierno Autónomo Municipal de Entre Rios</v>
      </c>
      <c r="D706" s="392" t="str">
        <f>+C706</f>
        <v>Gobierno Autónomo Municipal de Entre Rios</v>
      </c>
      <c r="E706" s="242" t="s">
        <v>1308</v>
      </c>
      <c r="F706" s="243">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3">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3">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3">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3">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3">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3">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3">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3">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3">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3">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3">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3">
        <f t="shared" ca="1" si="27"/>
        <v>0</v>
      </c>
      <c r="S706" s="250"/>
      <c r="T706" s="243">
        <f ca="1">+T707</f>
        <v>0</v>
      </c>
      <c r="U706" s="242">
        <f t="shared" si="28"/>
        <v>1</v>
      </c>
      <c r="V706" s="343" t="str">
        <f>+VLOOKUP(A706,bd_lista!$A$3:$E$590,5,FALSE)</f>
        <v>Gobiernos Autonomos Municipales</v>
      </c>
      <c r="W706" s="394" t="str">
        <f>+V706</f>
        <v>Gobiernos Autonomos Municipales</v>
      </c>
      <c r="X706" s="242">
        <f>+VLOOKUP(A706,[3]Sheet1!$A$13:$D$744,4,FALSE)</f>
        <v>0</v>
      </c>
      <c r="Y706" s="242" t="e">
        <f>+VLOOKUP(X706,bd_lista!$A$3:$C$590,3,FALSE)</f>
        <v>#N/A</v>
      </c>
      <c r="Z706" s="301">
        <f>+X706</f>
        <v>0</v>
      </c>
      <c r="AA706" s="302" t="e">
        <f>+Y706</f>
        <v>#N/A</v>
      </c>
    </row>
    <row r="707" spans="1:27" customFormat="1" ht="15" hidden="1" customHeight="1">
      <c r="A707" s="32">
        <v>1345</v>
      </c>
      <c r="B707" s="391"/>
      <c r="C707" s="247" t="str">
        <f>+VLOOKUP(A707,bd_lista!$A$3:$C$590,3,FALSE)</f>
        <v>Gobierno Autónomo Municipal de Entre Rios</v>
      </c>
      <c r="D707" s="393"/>
      <c r="E707" s="244" t="s">
        <v>1309</v>
      </c>
      <c r="F707" s="243">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3">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3">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3">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3">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3">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3">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3">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3">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3">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3">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3">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3">
        <f t="shared" ca="1" si="27"/>
        <v>0</v>
      </c>
      <c r="S707" s="250">
        <f ca="1">+R706+R707</f>
        <v>0</v>
      </c>
      <c r="T707" s="243">
        <f ca="1">+S707</f>
        <v>0</v>
      </c>
      <c r="U707" s="242">
        <f t="shared" si="28"/>
        <v>2</v>
      </c>
      <c r="V707" s="343" t="str">
        <f>+VLOOKUP(A707,bd_lista!$A$3:$E$590,5,FALSE)</f>
        <v>Gobiernos Autonomos Municipales</v>
      </c>
      <c r="W707" s="395"/>
      <c r="X707" s="242">
        <f>+VLOOKUP(A707,[3]Sheet1!$A$13:$D$744,4,FALSE)</f>
        <v>0</v>
      </c>
      <c r="Y707" s="242" t="e">
        <f>+VLOOKUP(X707,bd_lista!$A$3:$C$590,3,FALSE)</f>
        <v>#N/A</v>
      </c>
      <c r="Z707" s="299"/>
      <c r="AA707" s="300"/>
    </row>
    <row r="708" spans="1:27" customFormat="1" ht="27" hidden="1" customHeight="1">
      <c r="A708" s="32">
        <v>1346</v>
      </c>
      <c r="B708" s="390">
        <f>+A708</f>
        <v>1346</v>
      </c>
      <c r="C708" s="247" t="str">
        <f>+VLOOKUP(A708,bd_lista!$A$3:$C$590,3,FALSE)</f>
        <v>Gobierno Autónomo Municipal de Cocapata</v>
      </c>
      <c r="D708" s="392" t="str">
        <f>+C708</f>
        <v>Gobierno Autónomo Municipal de Cocapata</v>
      </c>
      <c r="E708" s="242" t="s">
        <v>1308</v>
      </c>
      <c r="F708" s="243">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3">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3">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3">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3">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3">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3">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3">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3">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3">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3">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3">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3">
        <f t="shared" ca="1" si="27"/>
        <v>0</v>
      </c>
      <c r="S708" s="250"/>
      <c r="T708" s="243">
        <f ca="1">+T709</f>
        <v>0</v>
      </c>
      <c r="U708" s="242">
        <f t="shared" si="28"/>
        <v>1</v>
      </c>
      <c r="V708" s="343" t="str">
        <f>+VLOOKUP(A708,bd_lista!$A$3:$E$590,5,FALSE)</f>
        <v>Gobiernos Autonomos Municipales</v>
      </c>
      <c r="W708" s="394" t="str">
        <f>+V708</f>
        <v>Gobiernos Autonomos Municipales</v>
      </c>
      <c r="X708" s="242">
        <f>+VLOOKUP(A708,[3]Sheet1!$A$13:$D$744,4,FALSE)</f>
        <v>0</v>
      </c>
      <c r="Y708" s="242" t="e">
        <f>+VLOOKUP(X708,bd_lista!$A$3:$C$590,3,FALSE)</f>
        <v>#N/A</v>
      </c>
      <c r="Z708" s="301">
        <f>+X708</f>
        <v>0</v>
      </c>
      <c r="AA708" s="302" t="e">
        <f>+Y708</f>
        <v>#N/A</v>
      </c>
    </row>
    <row r="709" spans="1:27" customFormat="1" ht="27" hidden="1" customHeight="1">
      <c r="A709" s="32">
        <v>1346</v>
      </c>
      <c r="B709" s="391"/>
      <c r="C709" s="247" t="str">
        <f>+VLOOKUP(A709,bd_lista!$A$3:$C$590,3,FALSE)</f>
        <v>Gobierno Autónomo Municipal de Cocapata</v>
      </c>
      <c r="D709" s="393"/>
      <c r="E709" s="244" t="s">
        <v>1309</v>
      </c>
      <c r="F709" s="243">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3">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3">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3">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3">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3">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3">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3">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3">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3">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3">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3">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3">
        <f t="shared" ca="1" si="27"/>
        <v>0</v>
      </c>
      <c r="S709" s="250">
        <f ca="1">+R708+R709</f>
        <v>0</v>
      </c>
      <c r="T709" s="243">
        <f ca="1">+S709</f>
        <v>0</v>
      </c>
      <c r="U709" s="242">
        <f t="shared" si="28"/>
        <v>2</v>
      </c>
      <c r="V709" s="343" t="str">
        <f>+VLOOKUP(A709,bd_lista!$A$3:$E$590,5,FALSE)</f>
        <v>Gobiernos Autonomos Municipales</v>
      </c>
      <c r="W709" s="395"/>
      <c r="X709" s="242">
        <f>+VLOOKUP(A709,[3]Sheet1!$A$13:$D$744,4,FALSE)</f>
        <v>0</v>
      </c>
      <c r="Y709" s="242" t="e">
        <f>+VLOOKUP(X709,bd_lista!$A$3:$C$590,3,FALSE)</f>
        <v>#N/A</v>
      </c>
      <c r="Z709" s="299"/>
      <c r="AA709" s="300"/>
    </row>
    <row r="710" spans="1:27" customFormat="1" ht="15" hidden="1" customHeight="1">
      <c r="A710" s="32">
        <v>1347</v>
      </c>
      <c r="B710" s="390">
        <f>+A710</f>
        <v>1347</v>
      </c>
      <c r="C710" s="247" t="str">
        <f>+VLOOKUP(A710,bd_lista!$A$3:$C$590,3,FALSE)</f>
        <v>Gobierno Autónomo Municipal de Shinahota</v>
      </c>
      <c r="D710" s="392" t="str">
        <f>+C710</f>
        <v>Gobierno Autónomo Municipal de Shinahota</v>
      </c>
      <c r="E710" s="242" t="s">
        <v>1308</v>
      </c>
      <c r="F710" s="243">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3">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3">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3">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3">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3">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3">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3">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3">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3">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3">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3">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3">
        <f t="shared" ca="1" si="27"/>
        <v>0</v>
      </c>
      <c r="S710" s="250"/>
      <c r="T710" s="243">
        <f ca="1">+T711</f>
        <v>0</v>
      </c>
      <c r="U710" s="242">
        <f t="shared" si="28"/>
        <v>1</v>
      </c>
      <c r="V710" s="343" t="str">
        <f>+VLOOKUP(A710,bd_lista!$A$3:$E$590,5,FALSE)</f>
        <v>Gobiernos Autonomos Municipales</v>
      </c>
      <c r="W710" s="394" t="str">
        <f>+V710</f>
        <v>Gobiernos Autonomos Municipales</v>
      </c>
      <c r="X710" s="242">
        <f>+VLOOKUP(A710,[3]Sheet1!$A$13:$D$744,4,FALSE)</f>
        <v>0</v>
      </c>
      <c r="Y710" s="242" t="e">
        <f>+VLOOKUP(X710,bd_lista!$A$3:$C$590,3,FALSE)</f>
        <v>#N/A</v>
      </c>
      <c r="Z710" s="301">
        <f>+X710</f>
        <v>0</v>
      </c>
      <c r="AA710" s="302" t="e">
        <f>+Y710</f>
        <v>#N/A</v>
      </c>
    </row>
    <row r="711" spans="1:27" customFormat="1" ht="15" hidden="1" customHeight="1">
      <c r="A711" s="32">
        <v>1347</v>
      </c>
      <c r="B711" s="391"/>
      <c r="C711" s="247" t="str">
        <f>+VLOOKUP(A711,bd_lista!$A$3:$C$590,3,FALSE)</f>
        <v>Gobierno Autónomo Municipal de Shinahota</v>
      </c>
      <c r="D711" s="393"/>
      <c r="E711" s="244" t="s">
        <v>1309</v>
      </c>
      <c r="F711" s="243">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3">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3">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3">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3">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3">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3">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3">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3">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3">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3">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3">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3">
        <f t="shared" ca="1" si="27"/>
        <v>0</v>
      </c>
      <c r="S711" s="250">
        <f ca="1">+R710+R711</f>
        <v>0</v>
      </c>
      <c r="T711" s="243">
        <f ca="1">+S711</f>
        <v>0</v>
      </c>
      <c r="U711" s="242">
        <f t="shared" si="28"/>
        <v>2</v>
      </c>
      <c r="V711" s="343" t="str">
        <f>+VLOOKUP(A711,bd_lista!$A$3:$E$590,5,FALSE)</f>
        <v>Gobiernos Autonomos Municipales</v>
      </c>
      <c r="W711" s="395"/>
      <c r="X711" s="242">
        <f>+VLOOKUP(A711,[3]Sheet1!$A$13:$D$744,4,FALSE)</f>
        <v>0</v>
      </c>
      <c r="Y711" s="242" t="e">
        <f>+VLOOKUP(X711,bd_lista!$A$3:$C$590,3,FALSE)</f>
        <v>#N/A</v>
      </c>
      <c r="Z711" s="299"/>
      <c r="AA711" s="300"/>
    </row>
    <row r="712" spans="1:27" customFormat="1" ht="27" hidden="1" customHeight="1">
      <c r="A712" s="32">
        <v>1401</v>
      </c>
      <c r="B712" s="390">
        <f>+A712</f>
        <v>1401</v>
      </c>
      <c r="C712" s="247" t="str">
        <f>+VLOOKUP(A712,bd_lista!$A$3:$C$590,3,FALSE)</f>
        <v>Gobierno Autónomo Municipal de Oruro</v>
      </c>
      <c r="D712" s="392" t="str">
        <f>+C712</f>
        <v>Gobierno Autónomo Municipal de Oruro</v>
      </c>
      <c r="E712" s="242" t="s">
        <v>1308</v>
      </c>
      <c r="F712" s="243">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3">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3">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3">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3">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3">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3">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3">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3">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3">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3">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3">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3">
        <f t="shared" ca="1" si="27"/>
        <v>0</v>
      </c>
      <c r="S712" s="250"/>
      <c r="T712" s="243">
        <f ca="1">+T713</f>
        <v>0</v>
      </c>
      <c r="U712" s="242">
        <f t="shared" si="28"/>
        <v>1</v>
      </c>
      <c r="V712" s="343" t="str">
        <f>+VLOOKUP(A712,bd_lista!$A$3:$E$590,5,FALSE)</f>
        <v>Gobiernos Autonomos Municipales</v>
      </c>
      <c r="W712" s="394" t="str">
        <f>+V712</f>
        <v>Gobiernos Autonomos Municipales</v>
      </c>
      <c r="X712" s="242">
        <f>+VLOOKUP(A712,[3]Sheet1!$A$13:$D$744,4,FALSE)</f>
        <v>0</v>
      </c>
      <c r="Y712" s="242" t="e">
        <f>+VLOOKUP(X712,bd_lista!$A$3:$C$590,3,FALSE)</f>
        <v>#N/A</v>
      </c>
      <c r="Z712" s="301">
        <f>+X712</f>
        <v>0</v>
      </c>
      <c r="AA712" s="302" t="e">
        <f>+Y712</f>
        <v>#N/A</v>
      </c>
    </row>
    <row r="713" spans="1:27" customFormat="1" ht="27" hidden="1" customHeight="1">
      <c r="A713" s="32">
        <v>1401</v>
      </c>
      <c r="B713" s="391"/>
      <c r="C713" s="247" t="str">
        <f>+VLOOKUP(A713,bd_lista!$A$3:$C$590,3,FALSE)</f>
        <v>Gobierno Autónomo Municipal de Oruro</v>
      </c>
      <c r="D713" s="393"/>
      <c r="E713" s="244" t="s">
        <v>1309</v>
      </c>
      <c r="F713" s="243">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3">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3">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3">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3">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3">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3">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3">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3">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3">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3">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3">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3">
        <f t="shared" ca="1" si="27"/>
        <v>0</v>
      </c>
      <c r="S713" s="250">
        <f ca="1">+R712+R713</f>
        <v>0</v>
      </c>
      <c r="T713" s="243">
        <f ca="1">+S713</f>
        <v>0</v>
      </c>
      <c r="U713" s="242">
        <f t="shared" si="28"/>
        <v>2</v>
      </c>
      <c r="V713" s="343" t="str">
        <f>+VLOOKUP(A713,bd_lista!$A$3:$E$590,5,FALSE)</f>
        <v>Gobiernos Autonomos Municipales</v>
      </c>
      <c r="W713" s="395"/>
      <c r="X713" s="242">
        <f>+VLOOKUP(A713,[3]Sheet1!$A$13:$D$744,4,FALSE)</f>
        <v>0</v>
      </c>
      <c r="Y713" s="242" t="e">
        <f>+VLOOKUP(X713,bd_lista!$A$3:$C$590,3,FALSE)</f>
        <v>#N/A</v>
      </c>
      <c r="Z713" s="299"/>
      <c r="AA713" s="300"/>
    </row>
    <row r="714" spans="1:27" customFormat="1" ht="15" hidden="1" customHeight="1">
      <c r="A714" s="32">
        <v>1402</v>
      </c>
      <c r="B714" s="390">
        <f>+A714</f>
        <v>1402</v>
      </c>
      <c r="C714" s="247" t="str">
        <f>+VLOOKUP(A714,bd_lista!$A$3:$C$590,3,FALSE)</f>
        <v>Gobierno Autónomo Municipal de Caracollo</v>
      </c>
      <c r="D714" s="392" t="str">
        <f>+C714</f>
        <v>Gobierno Autónomo Municipal de Caracollo</v>
      </c>
      <c r="E714" s="242" t="s">
        <v>1308</v>
      </c>
      <c r="F714" s="243">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3">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3">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3">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3">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3">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3">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3">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3">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3">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3">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3">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3">
        <f t="shared" ca="1" si="27"/>
        <v>0</v>
      </c>
      <c r="S714" s="250"/>
      <c r="T714" s="243">
        <f ca="1">+T715</f>
        <v>0</v>
      </c>
      <c r="U714" s="242">
        <f t="shared" si="28"/>
        <v>1</v>
      </c>
      <c r="V714" s="343" t="str">
        <f>+VLOOKUP(A714,bd_lista!$A$3:$E$590,5,FALSE)</f>
        <v>Gobiernos Autonomos Municipales</v>
      </c>
      <c r="W714" s="394" t="str">
        <f>+V714</f>
        <v>Gobiernos Autonomos Municipales</v>
      </c>
      <c r="X714" s="242">
        <f>+VLOOKUP(A714,[3]Sheet1!$A$13:$D$744,4,FALSE)</f>
        <v>0</v>
      </c>
      <c r="Y714" s="242" t="e">
        <f>+VLOOKUP(X714,bd_lista!$A$3:$C$590,3,FALSE)</f>
        <v>#N/A</v>
      </c>
      <c r="Z714" s="301">
        <f>+X714</f>
        <v>0</v>
      </c>
      <c r="AA714" s="302" t="e">
        <f>+Y714</f>
        <v>#N/A</v>
      </c>
    </row>
    <row r="715" spans="1:27" customFormat="1" ht="15" hidden="1" customHeight="1">
      <c r="A715" s="32">
        <v>1402</v>
      </c>
      <c r="B715" s="391"/>
      <c r="C715" s="247" t="str">
        <f>+VLOOKUP(A715,bd_lista!$A$3:$C$590,3,FALSE)</f>
        <v>Gobierno Autónomo Municipal de Caracollo</v>
      </c>
      <c r="D715" s="393"/>
      <c r="E715" s="244" t="s">
        <v>1309</v>
      </c>
      <c r="F715" s="243">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3">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3">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3">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3">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3">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3">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3">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3">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3">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3">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3">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3">
        <f t="shared" ca="1" si="27"/>
        <v>0</v>
      </c>
      <c r="S715" s="250">
        <f ca="1">+R714+R715</f>
        <v>0</v>
      </c>
      <c r="T715" s="243">
        <f ca="1">+S715</f>
        <v>0</v>
      </c>
      <c r="U715" s="242">
        <f t="shared" si="28"/>
        <v>2</v>
      </c>
      <c r="V715" s="343" t="str">
        <f>+VLOOKUP(A715,bd_lista!$A$3:$E$590,5,FALSE)</f>
        <v>Gobiernos Autonomos Municipales</v>
      </c>
      <c r="W715" s="395"/>
      <c r="X715" s="242">
        <f>+VLOOKUP(A715,[3]Sheet1!$A$13:$D$744,4,FALSE)</f>
        <v>0</v>
      </c>
      <c r="Y715" s="242" t="e">
        <f>+VLOOKUP(X715,bd_lista!$A$3:$C$590,3,FALSE)</f>
        <v>#N/A</v>
      </c>
      <c r="Z715" s="299"/>
      <c r="AA715" s="300"/>
    </row>
    <row r="716" spans="1:27" customFormat="1" ht="15" hidden="1" customHeight="1">
      <c r="A716" s="32">
        <v>1403</v>
      </c>
      <c r="B716" s="390">
        <f>+A716</f>
        <v>1403</v>
      </c>
      <c r="C716" s="247" t="str">
        <f>+VLOOKUP(A716,bd_lista!$A$3:$C$590,3,FALSE)</f>
        <v>Gobierno Autónomo Municipal de El Choro</v>
      </c>
      <c r="D716" s="392" t="str">
        <f>+C716</f>
        <v>Gobierno Autónomo Municipal de El Choro</v>
      </c>
      <c r="E716" s="242" t="s">
        <v>1308</v>
      </c>
      <c r="F716" s="243">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3">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3">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3">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3">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3">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3">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3">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3">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3">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3">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3">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3">
        <f t="shared" ca="1" si="27"/>
        <v>0</v>
      </c>
      <c r="S716" s="250"/>
      <c r="T716" s="243">
        <f ca="1">+T717</f>
        <v>0</v>
      </c>
      <c r="U716" s="242">
        <f t="shared" si="28"/>
        <v>1</v>
      </c>
      <c r="V716" s="343" t="str">
        <f>+VLOOKUP(A716,bd_lista!$A$3:$E$590,5,FALSE)</f>
        <v>Gobiernos Autonomos Municipales</v>
      </c>
      <c r="W716" s="394" t="str">
        <f>+V716</f>
        <v>Gobiernos Autonomos Municipales</v>
      </c>
      <c r="X716" s="242">
        <f>+VLOOKUP(A716,[3]Sheet1!$A$13:$D$744,4,FALSE)</f>
        <v>0</v>
      </c>
      <c r="Y716" s="242" t="e">
        <f>+VLOOKUP(X716,bd_lista!$A$3:$C$590,3,FALSE)</f>
        <v>#N/A</v>
      </c>
      <c r="Z716" s="301">
        <f>+X716</f>
        <v>0</v>
      </c>
      <c r="AA716" s="302" t="e">
        <f>+Y716</f>
        <v>#N/A</v>
      </c>
    </row>
    <row r="717" spans="1:27" customFormat="1" ht="15" hidden="1" customHeight="1">
      <c r="A717" s="32">
        <v>1403</v>
      </c>
      <c r="B717" s="391"/>
      <c r="C717" s="247" t="str">
        <f>+VLOOKUP(A717,bd_lista!$A$3:$C$590,3,FALSE)</f>
        <v>Gobierno Autónomo Municipal de El Choro</v>
      </c>
      <c r="D717" s="393"/>
      <c r="E717" s="244" t="s">
        <v>1309</v>
      </c>
      <c r="F717" s="243">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3">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3">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3">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3">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3">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3">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3">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3">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3">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3">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3">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3">
        <f t="shared" ca="1" si="27"/>
        <v>0</v>
      </c>
      <c r="S717" s="250">
        <f ca="1">+R716+R717</f>
        <v>0</v>
      </c>
      <c r="T717" s="243">
        <f ca="1">+S717</f>
        <v>0</v>
      </c>
      <c r="U717" s="242">
        <f t="shared" si="28"/>
        <v>2</v>
      </c>
      <c r="V717" s="343" t="str">
        <f>+VLOOKUP(A717,bd_lista!$A$3:$E$590,5,FALSE)</f>
        <v>Gobiernos Autonomos Municipales</v>
      </c>
      <c r="W717" s="395"/>
      <c r="X717" s="242">
        <f>+VLOOKUP(A717,[3]Sheet1!$A$13:$D$744,4,FALSE)</f>
        <v>0</v>
      </c>
      <c r="Y717" s="242" t="e">
        <f>+VLOOKUP(X717,bd_lista!$A$3:$C$590,3,FALSE)</f>
        <v>#N/A</v>
      </c>
      <c r="Z717" s="299"/>
      <c r="AA717" s="300"/>
    </row>
    <row r="718" spans="1:27" customFormat="1" ht="15" hidden="1" customHeight="1">
      <c r="A718" s="32">
        <v>1404</v>
      </c>
      <c r="B718" s="390">
        <f>+A718</f>
        <v>1404</v>
      </c>
      <c r="C718" s="247" t="str">
        <f>+VLOOKUP(A718,bd_lista!$A$3:$C$590,3,FALSE)</f>
        <v>Gobierno Autónomo Municipal de Challapata</v>
      </c>
      <c r="D718" s="392" t="str">
        <f>+C718</f>
        <v>Gobierno Autónomo Municipal de Challapata</v>
      </c>
      <c r="E718" s="242" t="s">
        <v>1308</v>
      </c>
      <c r="F718" s="243">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3">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3">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3">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3">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3">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3">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3">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3">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3">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3">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3">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3">
        <f t="shared" ca="1" si="27"/>
        <v>0</v>
      </c>
      <c r="S718" s="250"/>
      <c r="T718" s="243">
        <f ca="1">+T719</f>
        <v>0</v>
      </c>
      <c r="U718" s="242">
        <f t="shared" si="28"/>
        <v>1</v>
      </c>
      <c r="V718" s="343" t="str">
        <f>+VLOOKUP(A718,bd_lista!$A$3:$E$590,5,FALSE)</f>
        <v>Gobiernos Autonomos Municipales</v>
      </c>
      <c r="W718" s="394" t="str">
        <f>+V718</f>
        <v>Gobiernos Autonomos Municipales</v>
      </c>
      <c r="X718" s="242">
        <f>+VLOOKUP(A718,[3]Sheet1!$A$13:$D$744,4,FALSE)</f>
        <v>0</v>
      </c>
      <c r="Y718" s="242" t="e">
        <f>+VLOOKUP(X718,bd_lista!$A$3:$C$590,3,FALSE)</f>
        <v>#N/A</v>
      </c>
      <c r="Z718" s="301">
        <f>+X718</f>
        <v>0</v>
      </c>
      <c r="AA718" s="302" t="e">
        <f>+Y718</f>
        <v>#N/A</v>
      </c>
    </row>
    <row r="719" spans="1:27" customFormat="1" ht="15" hidden="1" customHeight="1">
      <c r="A719" s="32">
        <v>1404</v>
      </c>
      <c r="B719" s="391"/>
      <c r="C719" s="247" t="str">
        <f>+VLOOKUP(A719,bd_lista!$A$3:$C$590,3,FALSE)</f>
        <v>Gobierno Autónomo Municipal de Challapata</v>
      </c>
      <c r="D719" s="393"/>
      <c r="E719" s="244" t="s">
        <v>1309</v>
      </c>
      <c r="F719" s="243">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3">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3">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3">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3">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3">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3">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3">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3">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3">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3">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3">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3">
        <f t="shared" ca="1" si="27"/>
        <v>0</v>
      </c>
      <c r="S719" s="250">
        <f ca="1">+R718+R719</f>
        <v>0</v>
      </c>
      <c r="T719" s="243">
        <f ca="1">+S719</f>
        <v>0</v>
      </c>
      <c r="U719" s="242">
        <f t="shared" si="28"/>
        <v>2</v>
      </c>
      <c r="V719" s="343" t="str">
        <f>+VLOOKUP(A719,bd_lista!$A$3:$E$590,5,FALSE)</f>
        <v>Gobiernos Autonomos Municipales</v>
      </c>
      <c r="W719" s="395"/>
      <c r="X719" s="242">
        <f>+VLOOKUP(A719,[3]Sheet1!$A$13:$D$744,4,FALSE)</f>
        <v>0</v>
      </c>
      <c r="Y719" s="242" t="e">
        <f>+VLOOKUP(X719,bd_lista!$A$3:$C$590,3,FALSE)</f>
        <v>#N/A</v>
      </c>
      <c r="Z719" s="299"/>
      <c r="AA719" s="300"/>
    </row>
    <row r="720" spans="1:27" customFormat="1" ht="15" hidden="1" customHeight="1">
      <c r="A720" s="32">
        <v>1405</v>
      </c>
      <c r="B720" s="390">
        <f>+A720</f>
        <v>1405</v>
      </c>
      <c r="C720" s="247" t="str">
        <f>+VLOOKUP(A720,bd_lista!$A$3:$C$590,3,FALSE)</f>
        <v>Gobierno Autónomo Municipal de Santuario de Quillacas</v>
      </c>
      <c r="D720" s="392" t="str">
        <f>+C720</f>
        <v>Gobierno Autónomo Municipal de Santuario de Quillacas</v>
      </c>
      <c r="E720" s="242" t="s">
        <v>1308</v>
      </c>
      <c r="F720" s="243">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3">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3">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3">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3">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3">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3">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3">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3">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3">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3">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3">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3">
        <f t="shared" ca="1" si="27"/>
        <v>0</v>
      </c>
      <c r="S720" s="250"/>
      <c r="T720" s="243">
        <f ca="1">+T721</f>
        <v>0</v>
      </c>
      <c r="U720" s="242">
        <f t="shared" si="28"/>
        <v>1</v>
      </c>
      <c r="V720" s="343" t="str">
        <f>+VLOOKUP(A720,bd_lista!$A$3:$E$590,5,FALSE)</f>
        <v>Gobiernos Autonomos Municipales</v>
      </c>
      <c r="W720" s="394" t="str">
        <f>+V720</f>
        <v>Gobiernos Autonomos Municipales</v>
      </c>
      <c r="X720" s="242">
        <f>+VLOOKUP(A720,[3]Sheet1!$A$13:$D$744,4,FALSE)</f>
        <v>0</v>
      </c>
      <c r="Y720" s="242" t="e">
        <f>+VLOOKUP(X720,bd_lista!$A$3:$C$590,3,FALSE)</f>
        <v>#N/A</v>
      </c>
      <c r="Z720" s="301">
        <f>+X720</f>
        <v>0</v>
      </c>
      <c r="AA720" s="302" t="e">
        <f>+Y720</f>
        <v>#N/A</v>
      </c>
    </row>
    <row r="721" spans="1:27" customFormat="1" ht="15" hidden="1" customHeight="1">
      <c r="A721" s="32">
        <v>1405</v>
      </c>
      <c r="B721" s="391"/>
      <c r="C721" s="247" t="str">
        <f>+VLOOKUP(A721,bd_lista!$A$3:$C$590,3,FALSE)</f>
        <v>Gobierno Autónomo Municipal de Santuario de Quillacas</v>
      </c>
      <c r="D721" s="393"/>
      <c r="E721" s="244" t="s">
        <v>1309</v>
      </c>
      <c r="F721" s="243">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3">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3">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3">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3">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3">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3">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3">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3">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3">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3">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3">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3">
        <f t="shared" ca="1" si="27"/>
        <v>0</v>
      </c>
      <c r="S721" s="250">
        <f ca="1">+R720+R721</f>
        <v>0</v>
      </c>
      <c r="T721" s="243">
        <f ca="1">+S721</f>
        <v>0</v>
      </c>
      <c r="U721" s="242">
        <f t="shared" si="28"/>
        <v>2</v>
      </c>
      <c r="V721" s="343" t="str">
        <f>+VLOOKUP(A721,bd_lista!$A$3:$E$590,5,FALSE)</f>
        <v>Gobiernos Autonomos Municipales</v>
      </c>
      <c r="W721" s="395"/>
      <c r="X721" s="242">
        <f>+VLOOKUP(A721,[3]Sheet1!$A$13:$D$744,4,FALSE)</f>
        <v>0</v>
      </c>
      <c r="Y721" s="242" t="e">
        <f>+VLOOKUP(X721,bd_lista!$A$3:$C$590,3,FALSE)</f>
        <v>#N/A</v>
      </c>
      <c r="Z721" s="299"/>
      <c r="AA721" s="300"/>
    </row>
    <row r="722" spans="1:27" customFormat="1" ht="15" hidden="1" customHeight="1">
      <c r="A722" s="32">
        <v>1406</v>
      </c>
      <c r="B722" s="390">
        <f>+A722</f>
        <v>1406</v>
      </c>
      <c r="C722" s="247" t="str">
        <f>+VLOOKUP(A722,bd_lista!$A$3:$C$590,3,FALSE)</f>
        <v>Gobierno Autónomo Municipal de Huanuni</v>
      </c>
      <c r="D722" s="392" t="str">
        <f>+C722</f>
        <v>Gobierno Autónomo Municipal de Huanuni</v>
      </c>
      <c r="E722" s="242" t="s">
        <v>1308</v>
      </c>
      <c r="F722" s="243">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3">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3">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3">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3">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3">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3">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3">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3">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3">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3">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3">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3">
        <f t="shared" ca="1" si="27"/>
        <v>0</v>
      </c>
      <c r="S722" s="250"/>
      <c r="T722" s="243">
        <f ca="1">+T723</f>
        <v>0</v>
      </c>
      <c r="U722" s="242">
        <f t="shared" si="28"/>
        <v>1</v>
      </c>
      <c r="V722" s="343" t="str">
        <f>+VLOOKUP(A722,bd_lista!$A$3:$E$590,5,FALSE)</f>
        <v>Gobiernos Autonomos Municipales</v>
      </c>
      <c r="W722" s="394" t="str">
        <f>+V722</f>
        <v>Gobiernos Autonomos Municipales</v>
      </c>
      <c r="X722" s="242">
        <f>+VLOOKUP(A722,[3]Sheet1!$A$13:$D$744,4,FALSE)</f>
        <v>0</v>
      </c>
      <c r="Y722" s="242" t="e">
        <f>+VLOOKUP(X722,bd_lista!$A$3:$C$590,3,FALSE)</f>
        <v>#N/A</v>
      </c>
      <c r="Z722" s="301">
        <f>+X722</f>
        <v>0</v>
      </c>
      <c r="AA722" s="302" t="e">
        <f>+Y722</f>
        <v>#N/A</v>
      </c>
    </row>
    <row r="723" spans="1:27" customFormat="1" ht="15" hidden="1" customHeight="1">
      <c r="A723" s="32">
        <v>1406</v>
      </c>
      <c r="B723" s="391"/>
      <c r="C723" s="247" t="str">
        <f>+VLOOKUP(A723,bd_lista!$A$3:$C$590,3,FALSE)</f>
        <v>Gobierno Autónomo Municipal de Huanuni</v>
      </c>
      <c r="D723" s="393"/>
      <c r="E723" s="244" t="s">
        <v>1309</v>
      </c>
      <c r="F723" s="243">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3">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3">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3">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3">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3">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3">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3">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3">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3">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3">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3">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3">
        <f t="shared" ca="1" si="27"/>
        <v>0</v>
      </c>
      <c r="S723" s="250">
        <f ca="1">+R722+R723</f>
        <v>0</v>
      </c>
      <c r="T723" s="243">
        <f ca="1">+S723</f>
        <v>0</v>
      </c>
      <c r="U723" s="242">
        <f t="shared" si="28"/>
        <v>2</v>
      </c>
      <c r="V723" s="343" t="str">
        <f>+VLOOKUP(A723,bd_lista!$A$3:$E$590,5,FALSE)</f>
        <v>Gobiernos Autonomos Municipales</v>
      </c>
      <c r="W723" s="395"/>
      <c r="X723" s="242">
        <f>+VLOOKUP(A723,[3]Sheet1!$A$13:$D$744,4,FALSE)</f>
        <v>0</v>
      </c>
      <c r="Y723" s="242" t="e">
        <f>+VLOOKUP(X723,bd_lista!$A$3:$C$590,3,FALSE)</f>
        <v>#N/A</v>
      </c>
      <c r="Z723" s="299"/>
      <c r="AA723" s="300"/>
    </row>
    <row r="724" spans="1:27" customFormat="1" ht="15" hidden="1" customHeight="1">
      <c r="A724" s="32">
        <v>1407</v>
      </c>
      <c r="B724" s="390">
        <f>+A724</f>
        <v>1407</v>
      </c>
      <c r="C724" s="247" t="str">
        <f>+VLOOKUP(A724,bd_lista!$A$3:$C$590,3,FALSE)</f>
        <v>Gobierno Autónomo Municipal de Machacamarca</v>
      </c>
      <c r="D724" s="392" t="str">
        <f>+C724</f>
        <v>Gobierno Autónomo Municipal de Machacamarca</v>
      </c>
      <c r="E724" s="242" t="s">
        <v>1308</v>
      </c>
      <c r="F724" s="243">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3">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3">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3">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3">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3">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3">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3">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3">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3">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3">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3">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3">
        <f t="shared" ca="1" si="27"/>
        <v>0</v>
      </c>
      <c r="S724" s="250"/>
      <c r="T724" s="243">
        <f ca="1">+T725</f>
        <v>0</v>
      </c>
      <c r="U724" s="242">
        <f t="shared" si="28"/>
        <v>1</v>
      </c>
      <c r="V724" s="343" t="str">
        <f>+VLOOKUP(A724,bd_lista!$A$3:$E$590,5,FALSE)</f>
        <v>Gobiernos Autonomos Municipales</v>
      </c>
      <c r="W724" s="394" t="str">
        <f>+V724</f>
        <v>Gobiernos Autonomos Municipales</v>
      </c>
      <c r="X724" s="242">
        <f>+VLOOKUP(A724,[3]Sheet1!$A$13:$D$744,4,FALSE)</f>
        <v>0</v>
      </c>
      <c r="Y724" s="242" t="e">
        <f>+VLOOKUP(X724,bd_lista!$A$3:$C$590,3,FALSE)</f>
        <v>#N/A</v>
      </c>
      <c r="Z724" s="301">
        <f>+X724</f>
        <v>0</v>
      </c>
      <c r="AA724" s="302" t="e">
        <f>+Y724</f>
        <v>#N/A</v>
      </c>
    </row>
    <row r="725" spans="1:27" customFormat="1" ht="15" hidden="1" customHeight="1">
      <c r="A725" s="32">
        <v>1407</v>
      </c>
      <c r="B725" s="391"/>
      <c r="C725" s="247" t="str">
        <f>+VLOOKUP(A725,bd_lista!$A$3:$C$590,3,FALSE)</f>
        <v>Gobierno Autónomo Municipal de Machacamarca</v>
      </c>
      <c r="D725" s="393"/>
      <c r="E725" s="244" t="s">
        <v>1309</v>
      </c>
      <c r="F725" s="243">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3">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3">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3">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3">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3">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3">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3">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3">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3">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3">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3">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3">
        <f t="shared" ca="1" si="27"/>
        <v>0</v>
      </c>
      <c r="S725" s="250">
        <f ca="1">+R724+R725</f>
        <v>0</v>
      </c>
      <c r="T725" s="243">
        <f ca="1">+S725</f>
        <v>0</v>
      </c>
      <c r="U725" s="242">
        <f t="shared" si="28"/>
        <v>2</v>
      </c>
      <c r="V725" s="343" t="str">
        <f>+VLOOKUP(A725,bd_lista!$A$3:$E$590,5,FALSE)</f>
        <v>Gobiernos Autonomos Municipales</v>
      </c>
      <c r="W725" s="395"/>
      <c r="X725" s="242">
        <f>+VLOOKUP(A725,[3]Sheet1!$A$13:$D$744,4,FALSE)</f>
        <v>0</v>
      </c>
      <c r="Y725" s="242" t="e">
        <f>+VLOOKUP(X725,bd_lista!$A$3:$C$590,3,FALSE)</f>
        <v>#N/A</v>
      </c>
      <c r="Z725" s="299"/>
      <c r="AA725" s="300"/>
    </row>
    <row r="726" spans="1:27" customFormat="1" ht="15" hidden="1" customHeight="1">
      <c r="A726" s="32">
        <v>1408</v>
      </c>
      <c r="B726" s="390">
        <f>+A726</f>
        <v>1408</v>
      </c>
      <c r="C726" s="247" t="str">
        <f>+VLOOKUP(A726,bd_lista!$A$3:$C$590,3,FALSE)</f>
        <v>Gobierno Autónomo Municipal de Poopó (Villa Poopó)</v>
      </c>
      <c r="D726" s="392" t="str">
        <f>+C726</f>
        <v>Gobierno Autónomo Municipal de Poopó (Villa Poopó)</v>
      </c>
      <c r="E726" s="242" t="s">
        <v>1308</v>
      </c>
      <c r="F726" s="243">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3">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3">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3">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3">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3">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3">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3">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3">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3">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3">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3">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3">
        <f t="shared" ca="1" si="27"/>
        <v>0</v>
      </c>
      <c r="S726" s="250"/>
      <c r="T726" s="243">
        <f ca="1">+T727</f>
        <v>0</v>
      </c>
      <c r="U726" s="242">
        <f t="shared" si="28"/>
        <v>1</v>
      </c>
      <c r="V726" s="343" t="str">
        <f>+VLOOKUP(A726,bd_lista!$A$3:$E$590,5,FALSE)</f>
        <v>Gobiernos Autonomos Municipales</v>
      </c>
      <c r="W726" s="394" t="str">
        <f>+V726</f>
        <v>Gobiernos Autonomos Municipales</v>
      </c>
      <c r="X726" s="242">
        <f>+VLOOKUP(A726,[3]Sheet1!$A$13:$D$744,4,FALSE)</f>
        <v>0</v>
      </c>
      <c r="Y726" s="242" t="e">
        <f>+VLOOKUP(X726,bd_lista!$A$3:$C$590,3,FALSE)</f>
        <v>#N/A</v>
      </c>
      <c r="Z726" s="301">
        <f>+X726</f>
        <v>0</v>
      </c>
      <c r="AA726" s="302" t="e">
        <f>+Y726</f>
        <v>#N/A</v>
      </c>
    </row>
    <row r="727" spans="1:27" customFormat="1" ht="15" hidden="1" customHeight="1">
      <c r="A727" s="32">
        <v>1408</v>
      </c>
      <c r="B727" s="391"/>
      <c r="C727" s="247" t="str">
        <f>+VLOOKUP(A727,bd_lista!$A$3:$C$590,3,FALSE)</f>
        <v>Gobierno Autónomo Municipal de Poopó (Villa Poopó)</v>
      </c>
      <c r="D727" s="393"/>
      <c r="E727" s="244" t="s">
        <v>1309</v>
      </c>
      <c r="F727" s="243">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3">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3">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3">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3">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3">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3">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3">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3">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3">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3">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3">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3">
        <f t="shared" ca="1" si="27"/>
        <v>0</v>
      </c>
      <c r="S727" s="250">
        <f ca="1">+R726+R727</f>
        <v>0</v>
      </c>
      <c r="T727" s="243">
        <f ca="1">+S727</f>
        <v>0</v>
      </c>
      <c r="U727" s="242">
        <f t="shared" si="28"/>
        <v>2</v>
      </c>
      <c r="V727" s="343" t="str">
        <f>+VLOOKUP(A727,bd_lista!$A$3:$E$590,5,FALSE)</f>
        <v>Gobiernos Autonomos Municipales</v>
      </c>
      <c r="W727" s="395"/>
      <c r="X727" s="242">
        <f>+VLOOKUP(A727,[3]Sheet1!$A$13:$D$744,4,FALSE)</f>
        <v>0</v>
      </c>
      <c r="Y727" s="242" t="e">
        <f>+VLOOKUP(X727,bd_lista!$A$3:$C$590,3,FALSE)</f>
        <v>#N/A</v>
      </c>
      <c r="Z727" s="299"/>
      <c r="AA727" s="300"/>
    </row>
    <row r="728" spans="1:27" customFormat="1" ht="15" hidden="1" customHeight="1">
      <c r="A728" s="32">
        <v>1409</v>
      </c>
      <c r="B728" s="390">
        <f>+A728</f>
        <v>1409</v>
      </c>
      <c r="C728" s="247" t="str">
        <f>+VLOOKUP(A728,bd_lista!$A$3:$C$590,3,FALSE)</f>
        <v>Gobierno Autónomo Municipal de Pazña</v>
      </c>
      <c r="D728" s="392" t="str">
        <f>+C728</f>
        <v>Gobierno Autónomo Municipal de Pazña</v>
      </c>
      <c r="E728" s="242" t="s">
        <v>1308</v>
      </c>
      <c r="F728" s="243">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3">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3">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3">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3">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3">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3">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3">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3">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3">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3">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3">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3">
        <f t="shared" ca="1" si="27"/>
        <v>0</v>
      </c>
      <c r="S728" s="250"/>
      <c r="T728" s="243">
        <f ca="1">+T729</f>
        <v>0</v>
      </c>
      <c r="U728" s="242">
        <f t="shared" si="28"/>
        <v>1</v>
      </c>
      <c r="V728" s="343" t="str">
        <f>+VLOOKUP(A728,bd_lista!$A$3:$E$590,5,FALSE)</f>
        <v>Gobiernos Autonomos Municipales</v>
      </c>
      <c r="W728" s="394" t="str">
        <f>+V728</f>
        <v>Gobiernos Autonomos Municipales</v>
      </c>
      <c r="X728" s="242">
        <f>+VLOOKUP(A728,[3]Sheet1!$A$13:$D$744,4,FALSE)</f>
        <v>0</v>
      </c>
      <c r="Y728" s="242" t="e">
        <f>+VLOOKUP(X728,bd_lista!$A$3:$C$590,3,FALSE)</f>
        <v>#N/A</v>
      </c>
      <c r="Z728" s="301">
        <f>+X728</f>
        <v>0</v>
      </c>
      <c r="AA728" s="302" t="e">
        <f>+Y728</f>
        <v>#N/A</v>
      </c>
    </row>
    <row r="729" spans="1:27" customFormat="1" ht="15" hidden="1" customHeight="1">
      <c r="A729" s="32">
        <v>1409</v>
      </c>
      <c r="B729" s="391"/>
      <c r="C729" s="247" t="str">
        <f>+VLOOKUP(A729,bd_lista!$A$3:$C$590,3,FALSE)</f>
        <v>Gobierno Autónomo Municipal de Pazña</v>
      </c>
      <c r="D729" s="393"/>
      <c r="E729" s="244" t="s">
        <v>1309</v>
      </c>
      <c r="F729" s="243">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3">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3">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3">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3">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3">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3">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3">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3">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3">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3">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3">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3">
        <f t="shared" ca="1" si="27"/>
        <v>0</v>
      </c>
      <c r="S729" s="250">
        <f ca="1">+R728+R729</f>
        <v>0</v>
      </c>
      <c r="T729" s="243">
        <f ca="1">+S729</f>
        <v>0</v>
      </c>
      <c r="U729" s="242">
        <f t="shared" si="28"/>
        <v>2</v>
      </c>
      <c r="V729" s="343" t="str">
        <f>+VLOOKUP(A729,bd_lista!$A$3:$E$590,5,FALSE)</f>
        <v>Gobiernos Autonomos Municipales</v>
      </c>
      <c r="W729" s="395"/>
      <c r="X729" s="242">
        <f>+VLOOKUP(A729,[3]Sheet1!$A$13:$D$744,4,FALSE)</f>
        <v>0</v>
      </c>
      <c r="Y729" s="242" t="e">
        <f>+VLOOKUP(X729,bd_lista!$A$3:$C$590,3,FALSE)</f>
        <v>#N/A</v>
      </c>
      <c r="Z729" s="299"/>
      <c r="AA729" s="300"/>
    </row>
    <row r="730" spans="1:27" customFormat="1" ht="15" hidden="1" customHeight="1">
      <c r="A730" s="32">
        <v>1410</v>
      </c>
      <c r="B730" s="390">
        <f>+A730</f>
        <v>1410</v>
      </c>
      <c r="C730" s="247" t="str">
        <f>+VLOOKUP(A730,bd_lista!$A$3:$C$590,3,FALSE)</f>
        <v>Gobierno Autónomo Municipal de Antequera</v>
      </c>
      <c r="D730" s="392" t="str">
        <f>+C730</f>
        <v>Gobierno Autónomo Municipal de Antequera</v>
      </c>
      <c r="E730" s="242" t="s">
        <v>1308</v>
      </c>
      <c r="F730" s="243">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3">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3">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3">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3">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3">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3">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3">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3">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3">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3">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3">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3">
        <f t="shared" ca="1" si="27"/>
        <v>0</v>
      </c>
      <c r="S730" s="250"/>
      <c r="T730" s="243">
        <f ca="1">+T731</f>
        <v>0</v>
      </c>
      <c r="U730" s="242">
        <f t="shared" si="28"/>
        <v>1</v>
      </c>
      <c r="V730" s="343" t="str">
        <f>+VLOOKUP(A730,bd_lista!$A$3:$E$590,5,FALSE)</f>
        <v>Gobiernos Autonomos Municipales</v>
      </c>
      <c r="W730" s="394" t="str">
        <f>+V730</f>
        <v>Gobiernos Autonomos Municipales</v>
      </c>
      <c r="X730" s="242">
        <f>+VLOOKUP(A730,[3]Sheet1!$A$13:$D$744,4,FALSE)</f>
        <v>0</v>
      </c>
      <c r="Y730" s="242" t="e">
        <f>+VLOOKUP(X730,bd_lista!$A$3:$C$590,3,FALSE)</f>
        <v>#N/A</v>
      </c>
      <c r="Z730" s="301">
        <f>+X730</f>
        <v>0</v>
      </c>
      <c r="AA730" s="302" t="e">
        <f>+Y730</f>
        <v>#N/A</v>
      </c>
    </row>
    <row r="731" spans="1:27" customFormat="1" ht="15" hidden="1" customHeight="1">
      <c r="A731" s="32">
        <v>1410</v>
      </c>
      <c r="B731" s="391"/>
      <c r="C731" s="247" t="str">
        <f>+VLOOKUP(A731,bd_lista!$A$3:$C$590,3,FALSE)</f>
        <v>Gobierno Autónomo Municipal de Antequera</v>
      </c>
      <c r="D731" s="393"/>
      <c r="E731" s="244" t="s">
        <v>1309</v>
      </c>
      <c r="F731" s="243">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3">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3">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3">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3">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3">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3">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3">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3">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3">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3">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3">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3">
        <f t="shared" ca="1" si="27"/>
        <v>0</v>
      </c>
      <c r="S731" s="250">
        <f ca="1">+R730+R731</f>
        <v>0</v>
      </c>
      <c r="T731" s="243">
        <f ca="1">+S731</f>
        <v>0</v>
      </c>
      <c r="U731" s="242">
        <f t="shared" si="28"/>
        <v>2</v>
      </c>
      <c r="V731" s="343" t="str">
        <f>+VLOOKUP(A731,bd_lista!$A$3:$E$590,5,FALSE)</f>
        <v>Gobiernos Autonomos Municipales</v>
      </c>
      <c r="W731" s="395"/>
      <c r="X731" s="242">
        <f>+VLOOKUP(A731,[3]Sheet1!$A$13:$D$744,4,FALSE)</f>
        <v>0</v>
      </c>
      <c r="Y731" s="242" t="e">
        <f>+VLOOKUP(X731,bd_lista!$A$3:$C$590,3,FALSE)</f>
        <v>#N/A</v>
      </c>
      <c r="Z731" s="299"/>
      <c r="AA731" s="300"/>
    </row>
    <row r="732" spans="1:27" customFormat="1" ht="15" hidden="1" customHeight="1">
      <c r="A732" s="32">
        <v>1411</v>
      </c>
      <c r="B732" s="390">
        <f>+A732</f>
        <v>1411</v>
      </c>
      <c r="C732" s="247" t="str">
        <f>+VLOOKUP(A732,bd_lista!$A$3:$C$590,3,FALSE)</f>
        <v>Gobierno Autónomo Municipal de Eucaliptus</v>
      </c>
      <c r="D732" s="392" t="str">
        <f>+C732</f>
        <v>Gobierno Autónomo Municipal de Eucaliptus</v>
      </c>
      <c r="E732" s="242" t="s">
        <v>1308</v>
      </c>
      <c r="F732" s="243">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3">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3">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3">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3">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3">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3">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3">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3">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3">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3">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3">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3">
        <f t="shared" ca="1" si="27"/>
        <v>0</v>
      </c>
      <c r="S732" s="250"/>
      <c r="T732" s="243">
        <f ca="1">+T733</f>
        <v>0</v>
      </c>
      <c r="U732" s="242">
        <f t="shared" si="28"/>
        <v>1</v>
      </c>
      <c r="V732" s="343" t="str">
        <f>+VLOOKUP(A732,bd_lista!$A$3:$E$590,5,FALSE)</f>
        <v>Gobiernos Autonomos Municipales</v>
      </c>
      <c r="W732" s="394" t="str">
        <f>+V732</f>
        <v>Gobiernos Autonomos Municipales</v>
      </c>
      <c r="X732" s="242">
        <f>+VLOOKUP(A732,[3]Sheet1!$A$13:$D$744,4,FALSE)</f>
        <v>0</v>
      </c>
      <c r="Y732" s="242" t="e">
        <f>+VLOOKUP(X732,bd_lista!$A$3:$C$590,3,FALSE)</f>
        <v>#N/A</v>
      </c>
      <c r="Z732" s="301">
        <f>+X732</f>
        <v>0</v>
      </c>
      <c r="AA732" s="302" t="e">
        <f>+Y732</f>
        <v>#N/A</v>
      </c>
    </row>
    <row r="733" spans="1:27" customFormat="1" ht="15" hidden="1" customHeight="1">
      <c r="A733" s="32">
        <v>1411</v>
      </c>
      <c r="B733" s="391"/>
      <c r="C733" s="247" t="str">
        <f>+VLOOKUP(A733,bd_lista!$A$3:$C$590,3,FALSE)</f>
        <v>Gobierno Autónomo Municipal de Eucaliptus</v>
      </c>
      <c r="D733" s="393"/>
      <c r="E733" s="244" t="s">
        <v>1309</v>
      </c>
      <c r="F733" s="243">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3">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3">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3">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3">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3">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3">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3">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3">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3">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3">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3">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3">
        <f t="shared" ca="1" si="27"/>
        <v>0</v>
      </c>
      <c r="S733" s="250">
        <f ca="1">+R732+R733</f>
        <v>0</v>
      </c>
      <c r="T733" s="243">
        <f ca="1">+S733</f>
        <v>0</v>
      </c>
      <c r="U733" s="242">
        <f t="shared" si="28"/>
        <v>2</v>
      </c>
      <c r="V733" s="343" t="str">
        <f>+VLOOKUP(A733,bd_lista!$A$3:$E$590,5,FALSE)</f>
        <v>Gobiernos Autonomos Municipales</v>
      </c>
      <c r="W733" s="395"/>
      <c r="X733" s="242">
        <f>+VLOOKUP(A733,[3]Sheet1!$A$13:$D$744,4,FALSE)</f>
        <v>0</v>
      </c>
      <c r="Y733" s="242" t="e">
        <f>+VLOOKUP(X733,bd_lista!$A$3:$C$590,3,FALSE)</f>
        <v>#N/A</v>
      </c>
      <c r="Z733" s="299"/>
      <c r="AA733" s="300"/>
    </row>
    <row r="734" spans="1:27" customFormat="1" ht="15" hidden="1" customHeight="1">
      <c r="A734" s="32">
        <v>1412</v>
      </c>
      <c r="B734" s="390">
        <f>+A734</f>
        <v>1412</v>
      </c>
      <c r="C734" s="247" t="str">
        <f>+VLOOKUP(A734,bd_lista!$A$3:$C$590,3,FALSE)</f>
        <v>Gobierno Autónomo Municipal de Santiago de Huari</v>
      </c>
      <c r="D734" s="392" t="str">
        <f>+C734</f>
        <v>Gobierno Autónomo Municipal de Santiago de Huari</v>
      </c>
      <c r="E734" s="242" t="s">
        <v>1308</v>
      </c>
      <c r="F734" s="243">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3">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3">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3">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3">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3">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3">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3">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3">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3">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3">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3">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3">
        <f t="shared" ref="R734:R797" ca="1" si="29">+SUM(F734:Q734)</f>
        <v>0</v>
      </c>
      <c r="S734" s="250"/>
      <c r="T734" s="243">
        <f ca="1">+T735</f>
        <v>0</v>
      </c>
      <c r="U734" s="242">
        <f t="shared" ref="U734:U797" si="30">+IF(E734="Débitos",1,2)</f>
        <v>1</v>
      </c>
      <c r="V734" s="343" t="str">
        <f>+VLOOKUP(A734,bd_lista!$A$3:$E$590,5,FALSE)</f>
        <v>Gobiernos Autonomos Municipales</v>
      </c>
      <c r="W734" s="394" t="str">
        <f>+V734</f>
        <v>Gobiernos Autonomos Municipales</v>
      </c>
      <c r="X734" s="242">
        <f>+VLOOKUP(A734,[3]Sheet1!$A$13:$D$744,4,FALSE)</f>
        <v>0</v>
      </c>
      <c r="Y734" s="242" t="e">
        <f>+VLOOKUP(X734,bd_lista!$A$3:$C$590,3,FALSE)</f>
        <v>#N/A</v>
      </c>
      <c r="Z734" s="301">
        <f>+X734</f>
        <v>0</v>
      </c>
      <c r="AA734" s="302" t="e">
        <f>+Y734</f>
        <v>#N/A</v>
      </c>
    </row>
    <row r="735" spans="1:27" customFormat="1" ht="15" hidden="1" customHeight="1">
      <c r="A735" s="32">
        <v>1412</v>
      </c>
      <c r="B735" s="391"/>
      <c r="C735" s="247" t="str">
        <f>+VLOOKUP(A735,bd_lista!$A$3:$C$590,3,FALSE)</f>
        <v>Gobierno Autónomo Municipal de Santiago de Huari</v>
      </c>
      <c r="D735" s="393"/>
      <c r="E735" s="244" t="s">
        <v>1309</v>
      </c>
      <c r="F735" s="243">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3">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3">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3">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3">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3">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3">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3">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3">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3">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3">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3">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3">
        <f t="shared" ca="1" si="29"/>
        <v>0</v>
      </c>
      <c r="S735" s="250">
        <f ca="1">+R734+R735</f>
        <v>0</v>
      </c>
      <c r="T735" s="243">
        <f ca="1">+S735</f>
        <v>0</v>
      </c>
      <c r="U735" s="242">
        <f t="shared" si="30"/>
        <v>2</v>
      </c>
      <c r="V735" s="343" t="str">
        <f>+VLOOKUP(A735,bd_lista!$A$3:$E$590,5,FALSE)</f>
        <v>Gobiernos Autonomos Municipales</v>
      </c>
      <c r="W735" s="395"/>
      <c r="X735" s="242">
        <f>+VLOOKUP(A735,[3]Sheet1!$A$13:$D$744,4,FALSE)</f>
        <v>0</v>
      </c>
      <c r="Y735" s="242" t="e">
        <f>+VLOOKUP(X735,bd_lista!$A$3:$C$590,3,FALSE)</f>
        <v>#N/A</v>
      </c>
      <c r="Z735" s="299"/>
      <c r="AA735" s="300"/>
    </row>
    <row r="736" spans="1:27" customFormat="1" ht="15" hidden="1" customHeight="1">
      <c r="A736" s="32">
        <v>1413</v>
      </c>
      <c r="B736" s="390">
        <f>+A736</f>
        <v>1413</v>
      </c>
      <c r="C736" s="247" t="str">
        <f>+VLOOKUP(A736,bd_lista!$A$3:$C$590,3,FALSE)</f>
        <v>Gobierno Autónomo Municipal de Totora</v>
      </c>
      <c r="D736" s="392" t="str">
        <f>+C736</f>
        <v>Gobierno Autónomo Municipal de Totora</v>
      </c>
      <c r="E736" s="242" t="s">
        <v>1308</v>
      </c>
      <c r="F736" s="243">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3">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3">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3">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3">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3">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3">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3">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3">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3">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3">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3">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3">
        <f t="shared" ca="1" si="29"/>
        <v>0</v>
      </c>
      <c r="S736" s="250"/>
      <c r="T736" s="243">
        <f ca="1">+T737</f>
        <v>0</v>
      </c>
      <c r="U736" s="242">
        <f t="shared" si="30"/>
        <v>1</v>
      </c>
      <c r="V736" s="343" t="str">
        <f>+VLOOKUP(A736,bd_lista!$A$3:$E$590,5,FALSE)</f>
        <v>Gobiernos Autonomos Municipales</v>
      </c>
      <c r="W736" s="394" t="str">
        <f>+V736</f>
        <v>Gobiernos Autonomos Municipales</v>
      </c>
      <c r="X736" s="242">
        <f>+VLOOKUP(A736,[3]Sheet1!$A$13:$D$744,4,FALSE)</f>
        <v>0</v>
      </c>
      <c r="Y736" s="242" t="e">
        <f>+VLOOKUP(X736,bd_lista!$A$3:$C$590,3,FALSE)</f>
        <v>#N/A</v>
      </c>
      <c r="Z736" s="301">
        <f>+X736</f>
        <v>0</v>
      </c>
      <c r="AA736" s="302" t="e">
        <f>+Y736</f>
        <v>#N/A</v>
      </c>
    </row>
    <row r="737" spans="1:27" customFormat="1" ht="15" hidden="1" customHeight="1">
      <c r="A737" s="32">
        <v>1413</v>
      </c>
      <c r="B737" s="391"/>
      <c r="C737" s="247" t="str">
        <f>+VLOOKUP(A737,bd_lista!$A$3:$C$590,3,FALSE)</f>
        <v>Gobierno Autónomo Municipal de Totora</v>
      </c>
      <c r="D737" s="393"/>
      <c r="E737" s="244" t="s">
        <v>1309</v>
      </c>
      <c r="F737" s="243">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3">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3">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3">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3">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3">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3">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3">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3">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3">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3">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3">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3">
        <f t="shared" ca="1" si="29"/>
        <v>0</v>
      </c>
      <c r="S737" s="250">
        <f ca="1">+R736+R737</f>
        <v>0</v>
      </c>
      <c r="T737" s="243">
        <f ca="1">+S737</f>
        <v>0</v>
      </c>
      <c r="U737" s="242">
        <f t="shared" si="30"/>
        <v>2</v>
      </c>
      <c r="V737" s="343" t="str">
        <f>+VLOOKUP(A737,bd_lista!$A$3:$E$590,5,FALSE)</f>
        <v>Gobiernos Autonomos Municipales</v>
      </c>
      <c r="W737" s="395"/>
      <c r="X737" s="242">
        <f>+VLOOKUP(A737,[3]Sheet1!$A$13:$D$744,4,FALSE)</f>
        <v>0</v>
      </c>
      <c r="Y737" s="242" t="e">
        <f>+VLOOKUP(X737,bd_lista!$A$3:$C$590,3,FALSE)</f>
        <v>#N/A</v>
      </c>
      <c r="Z737" s="299"/>
      <c r="AA737" s="300"/>
    </row>
    <row r="738" spans="1:27" customFormat="1" ht="15" hidden="1" customHeight="1">
      <c r="A738" s="32">
        <v>1414</v>
      </c>
      <c r="B738" s="390">
        <f>+A738</f>
        <v>1414</v>
      </c>
      <c r="C738" s="247" t="str">
        <f>+VLOOKUP(A738,bd_lista!$A$3:$C$590,3,FALSE)</f>
        <v>Gobierno Autónomo Municipal de Corque</v>
      </c>
      <c r="D738" s="392" t="str">
        <f>+C738</f>
        <v>Gobierno Autónomo Municipal de Corque</v>
      </c>
      <c r="E738" s="242" t="s">
        <v>1308</v>
      </c>
      <c r="F738" s="243">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3">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3">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3">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3">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3">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3">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3">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3">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3">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3">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3">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3">
        <f t="shared" ca="1" si="29"/>
        <v>0</v>
      </c>
      <c r="S738" s="250"/>
      <c r="T738" s="243">
        <f ca="1">+T739</f>
        <v>0</v>
      </c>
      <c r="U738" s="242">
        <f t="shared" si="30"/>
        <v>1</v>
      </c>
      <c r="V738" s="343" t="str">
        <f>+VLOOKUP(A738,bd_lista!$A$3:$E$590,5,FALSE)</f>
        <v>Gobiernos Autonomos Municipales</v>
      </c>
      <c r="W738" s="394" t="str">
        <f>+V738</f>
        <v>Gobiernos Autonomos Municipales</v>
      </c>
      <c r="X738" s="242">
        <f>+VLOOKUP(A738,[3]Sheet1!$A$13:$D$744,4,FALSE)</f>
        <v>0</v>
      </c>
      <c r="Y738" s="242" t="e">
        <f>+VLOOKUP(X738,bd_lista!$A$3:$C$590,3,FALSE)</f>
        <v>#N/A</v>
      </c>
      <c r="Z738" s="301">
        <f>+X738</f>
        <v>0</v>
      </c>
      <c r="AA738" s="302" t="e">
        <f>+Y738</f>
        <v>#N/A</v>
      </c>
    </row>
    <row r="739" spans="1:27" customFormat="1" ht="15" hidden="1" customHeight="1">
      <c r="A739" s="32">
        <v>1414</v>
      </c>
      <c r="B739" s="391"/>
      <c r="C739" s="247" t="str">
        <f>+VLOOKUP(A739,bd_lista!$A$3:$C$590,3,FALSE)</f>
        <v>Gobierno Autónomo Municipal de Corque</v>
      </c>
      <c r="D739" s="393"/>
      <c r="E739" s="244" t="s">
        <v>1309</v>
      </c>
      <c r="F739" s="243">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3">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3">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3">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3">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3">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3">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3">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3">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3">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3">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3">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3">
        <f t="shared" ca="1" si="29"/>
        <v>0</v>
      </c>
      <c r="S739" s="250">
        <f ca="1">+R738+R739</f>
        <v>0</v>
      </c>
      <c r="T739" s="243">
        <f ca="1">+S739</f>
        <v>0</v>
      </c>
      <c r="U739" s="242">
        <f t="shared" si="30"/>
        <v>2</v>
      </c>
      <c r="V739" s="343" t="str">
        <f>+VLOOKUP(A739,bd_lista!$A$3:$E$590,5,FALSE)</f>
        <v>Gobiernos Autonomos Municipales</v>
      </c>
      <c r="W739" s="395"/>
      <c r="X739" s="242">
        <f>+VLOOKUP(A739,[3]Sheet1!$A$13:$D$744,4,FALSE)</f>
        <v>0</v>
      </c>
      <c r="Y739" s="242" t="e">
        <f>+VLOOKUP(X739,bd_lista!$A$3:$C$590,3,FALSE)</f>
        <v>#N/A</v>
      </c>
      <c r="Z739" s="299"/>
      <c r="AA739" s="300"/>
    </row>
    <row r="740" spans="1:27" customFormat="1" ht="15" hidden="1" customHeight="1">
      <c r="A740" s="32">
        <v>1415</v>
      </c>
      <c r="B740" s="390">
        <f>+A740</f>
        <v>1415</v>
      </c>
      <c r="C740" s="247" t="str">
        <f>+VLOOKUP(A740,bd_lista!$A$3:$C$590,3,FALSE)</f>
        <v>Gobierno Autónomo Municipal de Choquecota</v>
      </c>
      <c r="D740" s="392" t="str">
        <f>+C740</f>
        <v>Gobierno Autónomo Municipal de Choquecota</v>
      </c>
      <c r="E740" s="242" t="s">
        <v>1308</v>
      </c>
      <c r="F740" s="243">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3">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3">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3">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3">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3">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3">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3">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3">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3">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3">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3">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3">
        <f t="shared" ca="1" si="29"/>
        <v>0</v>
      </c>
      <c r="S740" s="250"/>
      <c r="T740" s="243">
        <f ca="1">+T741</f>
        <v>0</v>
      </c>
      <c r="U740" s="242">
        <f t="shared" si="30"/>
        <v>1</v>
      </c>
      <c r="V740" s="343" t="str">
        <f>+VLOOKUP(A740,bd_lista!$A$3:$E$590,5,FALSE)</f>
        <v>Gobiernos Autonomos Municipales</v>
      </c>
      <c r="W740" s="394" t="str">
        <f>+V740</f>
        <v>Gobiernos Autonomos Municipales</v>
      </c>
      <c r="X740" s="242">
        <f>+VLOOKUP(A740,[3]Sheet1!$A$13:$D$744,4,FALSE)</f>
        <v>0</v>
      </c>
      <c r="Y740" s="242" t="e">
        <f>+VLOOKUP(X740,bd_lista!$A$3:$C$590,3,FALSE)</f>
        <v>#N/A</v>
      </c>
      <c r="Z740" s="301">
        <f>+X740</f>
        <v>0</v>
      </c>
      <c r="AA740" s="302" t="e">
        <f>+Y740</f>
        <v>#N/A</v>
      </c>
    </row>
    <row r="741" spans="1:27" customFormat="1" ht="15" hidden="1" customHeight="1">
      <c r="A741" s="32">
        <v>1415</v>
      </c>
      <c r="B741" s="391"/>
      <c r="C741" s="247" t="str">
        <f>+VLOOKUP(A741,bd_lista!$A$3:$C$590,3,FALSE)</f>
        <v>Gobierno Autónomo Municipal de Choquecota</v>
      </c>
      <c r="D741" s="393"/>
      <c r="E741" s="244" t="s">
        <v>1309</v>
      </c>
      <c r="F741" s="243">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3">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3">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3">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3">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3">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3">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3">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3">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3">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3">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3">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3">
        <f t="shared" ca="1" si="29"/>
        <v>0</v>
      </c>
      <c r="S741" s="250">
        <f ca="1">+R740+R741</f>
        <v>0</v>
      </c>
      <c r="T741" s="243">
        <f ca="1">+S741</f>
        <v>0</v>
      </c>
      <c r="U741" s="242">
        <f t="shared" si="30"/>
        <v>2</v>
      </c>
      <c r="V741" s="343" t="str">
        <f>+VLOOKUP(A741,bd_lista!$A$3:$E$590,5,FALSE)</f>
        <v>Gobiernos Autonomos Municipales</v>
      </c>
      <c r="W741" s="395"/>
      <c r="X741" s="242">
        <f>+VLOOKUP(A741,[3]Sheet1!$A$13:$D$744,4,FALSE)</f>
        <v>0</v>
      </c>
      <c r="Y741" s="242" t="e">
        <f>+VLOOKUP(X741,bd_lista!$A$3:$C$590,3,FALSE)</f>
        <v>#N/A</v>
      </c>
      <c r="Z741" s="299"/>
      <c r="AA741" s="300"/>
    </row>
    <row r="742" spans="1:27" customFormat="1" ht="15" hidden="1" customHeight="1">
      <c r="A742" s="32">
        <v>1416</v>
      </c>
      <c r="B742" s="390">
        <f>+A742</f>
        <v>1416</v>
      </c>
      <c r="C742" s="247" t="str">
        <f>+VLOOKUP(A742,bd_lista!$A$3:$C$590,3,FALSE)</f>
        <v>Gobierno Autónomo Municipal de Curahuara de Carangas</v>
      </c>
      <c r="D742" s="392" t="str">
        <f>+C742</f>
        <v>Gobierno Autónomo Municipal de Curahuara de Carangas</v>
      </c>
      <c r="E742" s="242" t="s">
        <v>1308</v>
      </c>
      <c r="F742" s="243">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3">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3">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3">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3">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3">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3">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3">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3">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3">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3">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3">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3">
        <f t="shared" ca="1" si="29"/>
        <v>0</v>
      </c>
      <c r="S742" s="250"/>
      <c r="T742" s="243">
        <f ca="1">+T743</f>
        <v>0</v>
      </c>
      <c r="U742" s="242">
        <f t="shared" si="30"/>
        <v>1</v>
      </c>
      <c r="V742" s="343" t="str">
        <f>+VLOOKUP(A742,bd_lista!$A$3:$E$590,5,FALSE)</f>
        <v>Gobiernos Autonomos Municipales</v>
      </c>
      <c r="W742" s="394" t="str">
        <f>+V742</f>
        <v>Gobiernos Autonomos Municipales</v>
      </c>
      <c r="X742" s="242">
        <f>+VLOOKUP(A742,[3]Sheet1!$A$13:$D$744,4,FALSE)</f>
        <v>0</v>
      </c>
      <c r="Y742" s="242" t="e">
        <f>+VLOOKUP(X742,bd_lista!$A$3:$C$590,3,FALSE)</f>
        <v>#N/A</v>
      </c>
      <c r="Z742" s="301">
        <f>+X742</f>
        <v>0</v>
      </c>
      <c r="AA742" s="302" t="e">
        <f>+Y742</f>
        <v>#N/A</v>
      </c>
    </row>
    <row r="743" spans="1:27" customFormat="1" ht="15" hidden="1" customHeight="1">
      <c r="A743" s="32">
        <v>1416</v>
      </c>
      <c r="B743" s="391"/>
      <c r="C743" s="247" t="str">
        <f>+VLOOKUP(A743,bd_lista!$A$3:$C$590,3,FALSE)</f>
        <v>Gobierno Autónomo Municipal de Curahuara de Carangas</v>
      </c>
      <c r="D743" s="393"/>
      <c r="E743" s="244" t="s">
        <v>1309</v>
      </c>
      <c r="F743" s="243">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3">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3">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3">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3">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3">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3">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3">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3">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3">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3">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3">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3">
        <f t="shared" ca="1" si="29"/>
        <v>0</v>
      </c>
      <c r="S743" s="250">
        <f ca="1">+R742+R743</f>
        <v>0</v>
      </c>
      <c r="T743" s="243">
        <f ca="1">+S743</f>
        <v>0</v>
      </c>
      <c r="U743" s="242">
        <f t="shared" si="30"/>
        <v>2</v>
      </c>
      <c r="V743" s="343" t="str">
        <f>+VLOOKUP(A743,bd_lista!$A$3:$E$590,5,FALSE)</f>
        <v>Gobiernos Autonomos Municipales</v>
      </c>
      <c r="W743" s="395"/>
      <c r="X743" s="242">
        <f>+VLOOKUP(A743,[3]Sheet1!$A$13:$D$744,4,FALSE)</f>
        <v>0</v>
      </c>
      <c r="Y743" s="242" t="e">
        <f>+VLOOKUP(X743,bd_lista!$A$3:$C$590,3,FALSE)</f>
        <v>#N/A</v>
      </c>
      <c r="Z743" s="299"/>
      <c r="AA743" s="300"/>
    </row>
    <row r="744" spans="1:27" customFormat="1" ht="15" hidden="1" customHeight="1">
      <c r="A744" s="32">
        <v>1417</v>
      </c>
      <c r="B744" s="390">
        <f>+A744</f>
        <v>1417</v>
      </c>
      <c r="C744" s="247" t="str">
        <f>+VLOOKUP(A744,bd_lista!$A$3:$C$590,3,FALSE)</f>
        <v>Gobierno Autónomo Municipal de Turco</v>
      </c>
      <c r="D744" s="392" t="str">
        <f>+C744</f>
        <v>Gobierno Autónomo Municipal de Turco</v>
      </c>
      <c r="E744" s="242" t="s">
        <v>1308</v>
      </c>
      <c r="F744" s="243">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3">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3">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3">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3">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3">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3">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3">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3">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3">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3">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3">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3">
        <f t="shared" ca="1" si="29"/>
        <v>0</v>
      </c>
      <c r="S744" s="250"/>
      <c r="T744" s="243">
        <f ca="1">+T745</f>
        <v>0</v>
      </c>
      <c r="U744" s="242">
        <f t="shared" si="30"/>
        <v>1</v>
      </c>
      <c r="V744" s="343" t="str">
        <f>+VLOOKUP(A744,bd_lista!$A$3:$E$590,5,FALSE)</f>
        <v>Gobiernos Autonomos Municipales</v>
      </c>
      <c r="W744" s="394" t="str">
        <f>+V744</f>
        <v>Gobiernos Autonomos Municipales</v>
      </c>
      <c r="X744" s="242">
        <f>+VLOOKUP(A744,[3]Sheet1!$A$13:$D$744,4,FALSE)</f>
        <v>0</v>
      </c>
      <c r="Y744" s="242" t="e">
        <f>+VLOOKUP(X744,bd_lista!$A$3:$C$590,3,FALSE)</f>
        <v>#N/A</v>
      </c>
      <c r="Z744" s="301">
        <f>+X744</f>
        <v>0</v>
      </c>
      <c r="AA744" s="302" t="e">
        <f>+Y744</f>
        <v>#N/A</v>
      </c>
    </row>
    <row r="745" spans="1:27" customFormat="1" ht="15" hidden="1" customHeight="1">
      <c r="A745" s="32">
        <v>1417</v>
      </c>
      <c r="B745" s="391"/>
      <c r="C745" s="247" t="str">
        <f>+VLOOKUP(A745,bd_lista!$A$3:$C$590,3,FALSE)</f>
        <v>Gobierno Autónomo Municipal de Turco</v>
      </c>
      <c r="D745" s="393"/>
      <c r="E745" s="244" t="s">
        <v>1309</v>
      </c>
      <c r="F745" s="243">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3">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3">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3">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3">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3">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3">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3">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3">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3">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3">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3">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3">
        <f t="shared" ca="1" si="29"/>
        <v>0</v>
      </c>
      <c r="S745" s="250">
        <f ca="1">+R744+R745</f>
        <v>0</v>
      </c>
      <c r="T745" s="243">
        <f ca="1">+S745</f>
        <v>0</v>
      </c>
      <c r="U745" s="242">
        <f t="shared" si="30"/>
        <v>2</v>
      </c>
      <c r="V745" s="343" t="str">
        <f>+VLOOKUP(A745,bd_lista!$A$3:$E$590,5,FALSE)</f>
        <v>Gobiernos Autonomos Municipales</v>
      </c>
      <c r="W745" s="395"/>
      <c r="X745" s="242">
        <f>+VLOOKUP(A745,[3]Sheet1!$A$13:$D$744,4,FALSE)</f>
        <v>0</v>
      </c>
      <c r="Y745" s="242" t="e">
        <f>+VLOOKUP(X745,bd_lista!$A$3:$C$590,3,FALSE)</f>
        <v>#N/A</v>
      </c>
      <c r="Z745" s="299"/>
      <c r="AA745" s="300"/>
    </row>
    <row r="746" spans="1:27" customFormat="1" ht="15" hidden="1" customHeight="1">
      <c r="A746" s="32">
        <v>1418</v>
      </c>
      <c r="B746" s="390">
        <f>+A746</f>
        <v>1418</v>
      </c>
      <c r="C746" s="247" t="str">
        <f>+VLOOKUP(A746,bd_lista!$A$3:$C$590,3,FALSE)</f>
        <v>Gobierno Autónomo Municipal de Huachacalla</v>
      </c>
      <c r="D746" s="392" t="str">
        <f>+C746</f>
        <v>Gobierno Autónomo Municipal de Huachacalla</v>
      </c>
      <c r="E746" s="242" t="s">
        <v>1308</v>
      </c>
      <c r="F746" s="243">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3">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3">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3">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3">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3">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3">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3">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3">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3">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3">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3">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3">
        <f t="shared" ca="1" si="29"/>
        <v>0</v>
      </c>
      <c r="S746" s="250"/>
      <c r="T746" s="243">
        <f ca="1">+T747</f>
        <v>0</v>
      </c>
      <c r="U746" s="242">
        <f t="shared" si="30"/>
        <v>1</v>
      </c>
      <c r="V746" s="343" t="str">
        <f>+VLOOKUP(A746,bd_lista!$A$3:$E$590,5,FALSE)</f>
        <v>Gobiernos Autonomos Municipales</v>
      </c>
      <c r="W746" s="394" t="str">
        <f>+V746</f>
        <v>Gobiernos Autonomos Municipales</v>
      </c>
      <c r="X746" s="242">
        <f>+VLOOKUP(A746,[3]Sheet1!$A$13:$D$744,4,FALSE)</f>
        <v>0</v>
      </c>
      <c r="Y746" s="242" t="e">
        <f>+VLOOKUP(X746,bd_lista!$A$3:$C$590,3,FALSE)</f>
        <v>#N/A</v>
      </c>
      <c r="Z746" s="301">
        <f>+X746</f>
        <v>0</v>
      </c>
      <c r="AA746" s="302" t="e">
        <f>+Y746</f>
        <v>#N/A</v>
      </c>
    </row>
    <row r="747" spans="1:27" customFormat="1" ht="15" hidden="1" customHeight="1">
      <c r="A747" s="32">
        <v>1418</v>
      </c>
      <c r="B747" s="391"/>
      <c r="C747" s="247" t="str">
        <f>+VLOOKUP(A747,bd_lista!$A$3:$C$590,3,FALSE)</f>
        <v>Gobierno Autónomo Municipal de Huachacalla</v>
      </c>
      <c r="D747" s="393"/>
      <c r="E747" s="244" t="s">
        <v>1309</v>
      </c>
      <c r="F747" s="243">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3">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3">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3">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3">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3">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3">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3">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3">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3">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3">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3">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3">
        <f t="shared" ca="1" si="29"/>
        <v>0</v>
      </c>
      <c r="S747" s="250">
        <f ca="1">+R746+R747</f>
        <v>0</v>
      </c>
      <c r="T747" s="243">
        <f ca="1">+S747</f>
        <v>0</v>
      </c>
      <c r="U747" s="242">
        <f t="shared" si="30"/>
        <v>2</v>
      </c>
      <c r="V747" s="343" t="str">
        <f>+VLOOKUP(A747,bd_lista!$A$3:$E$590,5,FALSE)</f>
        <v>Gobiernos Autonomos Municipales</v>
      </c>
      <c r="W747" s="395"/>
      <c r="X747" s="242">
        <f>+VLOOKUP(A747,[3]Sheet1!$A$13:$D$744,4,FALSE)</f>
        <v>0</v>
      </c>
      <c r="Y747" s="242" t="e">
        <f>+VLOOKUP(X747,bd_lista!$A$3:$C$590,3,FALSE)</f>
        <v>#N/A</v>
      </c>
      <c r="Z747" s="299"/>
      <c r="AA747" s="300"/>
    </row>
    <row r="748" spans="1:27" customFormat="1" ht="15" hidden="1" customHeight="1">
      <c r="A748" s="32">
        <v>1419</v>
      </c>
      <c r="B748" s="390">
        <f>+A748</f>
        <v>1419</v>
      </c>
      <c r="C748" s="247" t="str">
        <f>+VLOOKUP(A748,bd_lista!$A$3:$C$590,3,FALSE)</f>
        <v>Gobierno Autónomo Municipal de Escara</v>
      </c>
      <c r="D748" s="392" t="str">
        <f>+C748</f>
        <v>Gobierno Autónomo Municipal de Escara</v>
      </c>
      <c r="E748" s="242" t="s">
        <v>1308</v>
      </c>
      <c r="F748" s="243">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3">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3">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3">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3">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3">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3">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3">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3">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3">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3">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3">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3">
        <f t="shared" ca="1" si="29"/>
        <v>0</v>
      </c>
      <c r="S748" s="250"/>
      <c r="T748" s="243">
        <f ca="1">+T749</f>
        <v>0</v>
      </c>
      <c r="U748" s="242">
        <f t="shared" si="30"/>
        <v>1</v>
      </c>
      <c r="V748" s="343" t="str">
        <f>+VLOOKUP(A748,bd_lista!$A$3:$E$590,5,FALSE)</f>
        <v>Gobiernos Autonomos Municipales</v>
      </c>
      <c r="W748" s="394" t="str">
        <f>+V748</f>
        <v>Gobiernos Autonomos Municipales</v>
      </c>
      <c r="X748" s="242">
        <f>+VLOOKUP(A748,[3]Sheet1!$A$13:$D$744,4,FALSE)</f>
        <v>0</v>
      </c>
      <c r="Y748" s="242" t="e">
        <f>+VLOOKUP(X748,bd_lista!$A$3:$C$590,3,FALSE)</f>
        <v>#N/A</v>
      </c>
      <c r="Z748" s="301">
        <f>+X748</f>
        <v>0</v>
      </c>
      <c r="AA748" s="302" t="e">
        <f>+Y748</f>
        <v>#N/A</v>
      </c>
    </row>
    <row r="749" spans="1:27" customFormat="1" ht="15" hidden="1" customHeight="1">
      <c r="A749" s="32">
        <v>1419</v>
      </c>
      <c r="B749" s="391"/>
      <c r="C749" s="247" t="str">
        <f>+VLOOKUP(A749,bd_lista!$A$3:$C$590,3,FALSE)</f>
        <v>Gobierno Autónomo Municipal de Escara</v>
      </c>
      <c r="D749" s="393"/>
      <c r="E749" s="244" t="s">
        <v>1309</v>
      </c>
      <c r="F749" s="243">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3">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3">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3">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3">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3">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3">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3">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3">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3">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3">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3">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3">
        <f t="shared" ca="1" si="29"/>
        <v>0</v>
      </c>
      <c r="S749" s="250">
        <f ca="1">+R748+R749</f>
        <v>0</v>
      </c>
      <c r="T749" s="243">
        <f ca="1">+S749</f>
        <v>0</v>
      </c>
      <c r="U749" s="242">
        <f t="shared" si="30"/>
        <v>2</v>
      </c>
      <c r="V749" s="343" t="str">
        <f>+VLOOKUP(A749,bd_lista!$A$3:$E$590,5,FALSE)</f>
        <v>Gobiernos Autonomos Municipales</v>
      </c>
      <c r="W749" s="395"/>
      <c r="X749" s="242">
        <f>+VLOOKUP(A749,[3]Sheet1!$A$13:$D$744,4,FALSE)</f>
        <v>0</v>
      </c>
      <c r="Y749" s="242" t="e">
        <f>+VLOOKUP(X749,bd_lista!$A$3:$C$590,3,FALSE)</f>
        <v>#N/A</v>
      </c>
      <c r="Z749" s="299"/>
      <c r="AA749" s="300"/>
    </row>
    <row r="750" spans="1:27" customFormat="1" ht="15" hidden="1" customHeight="1">
      <c r="A750" s="32">
        <v>1420</v>
      </c>
      <c r="B750" s="390">
        <f>+A750</f>
        <v>1420</v>
      </c>
      <c r="C750" s="247" t="str">
        <f>+VLOOKUP(A750,bd_lista!$A$3:$C$590,3,FALSE)</f>
        <v>Gobierno Autónomo Municipal de Cruz de Machacamarca</v>
      </c>
      <c r="D750" s="392" t="str">
        <f>+C750</f>
        <v>Gobierno Autónomo Municipal de Cruz de Machacamarca</v>
      </c>
      <c r="E750" s="242" t="s">
        <v>1308</v>
      </c>
      <c r="F750" s="243">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3">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3">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3">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3">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3">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3">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3">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3">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3">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3">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3">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3">
        <f t="shared" ca="1" si="29"/>
        <v>0</v>
      </c>
      <c r="S750" s="250"/>
      <c r="T750" s="243">
        <f ca="1">+T751</f>
        <v>0</v>
      </c>
      <c r="U750" s="242">
        <f t="shared" si="30"/>
        <v>1</v>
      </c>
      <c r="V750" s="343" t="str">
        <f>+VLOOKUP(A750,bd_lista!$A$3:$E$590,5,FALSE)</f>
        <v>Gobiernos Autonomos Municipales</v>
      </c>
      <c r="W750" s="394" t="str">
        <f>+V750</f>
        <v>Gobiernos Autonomos Municipales</v>
      </c>
      <c r="X750" s="242">
        <f>+VLOOKUP(A750,[3]Sheet1!$A$13:$D$744,4,FALSE)</f>
        <v>0</v>
      </c>
      <c r="Y750" s="242" t="e">
        <f>+VLOOKUP(X750,bd_lista!$A$3:$C$590,3,FALSE)</f>
        <v>#N/A</v>
      </c>
      <c r="Z750" s="301">
        <f>+X750</f>
        <v>0</v>
      </c>
      <c r="AA750" s="302" t="e">
        <f>+Y750</f>
        <v>#N/A</v>
      </c>
    </row>
    <row r="751" spans="1:27" customFormat="1" ht="15" hidden="1" customHeight="1">
      <c r="A751" s="32">
        <v>1420</v>
      </c>
      <c r="B751" s="391"/>
      <c r="C751" s="247" t="str">
        <f>+VLOOKUP(A751,bd_lista!$A$3:$C$590,3,FALSE)</f>
        <v>Gobierno Autónomo Municipal de Cruz de Machacamarca</v>
      </c>
      <c r="D751" s="393"/>
      <c r="E751" s="244" t="s">
        <v>1309</v>
      </c>
      <c r="F751" s="243">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3">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3">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3">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3">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3">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3">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3">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3">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3">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3">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3">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3">
        <f t="shared" ca="1" si="29"/>
        <v>0</v>
      </c>
      <c r="S751" s="250">
        <f ca="1">+R750+R751</f>
        <v>0</v>
      </c>
      <c r="T751" s="243">
        <f ca="1">+S751</f>
        <v>0</v>
      </c>
      <c r="U751" s="242">
        <f t="shared" si="30"/>
        <v>2</v>
      </c>
      <c r="V751" s="343" t="str">
        <f>+VLOOKUP(A751,bd_lista!$A$3:$E$590,5,FALSE)</f>
        <v>Gobiernos Autonomos Municipales</v>
      </c>
      <c r="W751" s="395"/>
      <c r="X751" s="242">
        <f>+VLOOKUP(A751,[3]Sheet1!$A$13:$D$744,4,FALSE)</f>
        <v>0</v>
      </c>
      <c r="Y751" s="242" t="e">
        <f>+VLOOKUP(X751,bd_lista!$A$3:$C$590,3,FALSE)</f>
        <v>#N/A</v>
      </c>
      <c r="Z751" s="299"/>
      <c r="AA751" s="300"/>
    </row>
    <row r="752" spans="1:27" customFormat="1" ht="15" hidden="1" customHeight="1">
      <c r="A752" s="32">
        <v>1421</v>
      </c>
      <c r="B752" s="390">
        <f>+A752</f>
        <v>1421</v>
      </c>
      <c r="C752" s="247" t="str">
        <f>+VLOOKUP(A752,bd_lista!$A$3:$C$590,3,FALSE)</f>
        <v>Gobierno Autónomo Municipal de Yunguyo de Litoral</v>
      </c>
      <c r="D752" s="392" t="str">
        <f>+C752</f>
        <v>Gobierno Autónomo Municipal de Yunguyo de Litoral</v>
      </c>
      <c r="E752" s="242" t="s">
        <v>1308</v>
      </c>
      <c r="F752" s="243">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3">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3">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3">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3">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3">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3">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3">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3">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3">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3">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3">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3">
        <f t="shared" ca="1" si="29"/>
        <v>0</v>
      </c>
      <c r="S752" s="250"/>
      <c r="T752" s="243">
        <f ca="1">+T753</f>
        <v>0</v>
      </c>
      <c r="U752" s="242">
        <f t="shared" si="30"/>
        <v>1</v>
      </c>
      <c r="V752" s="343" t="str">
        <f>+VLOOKUP(A752,bd_lista!$A$3:$E$590,5,FALSE)</f>
        <v>Gobiernos Autonomos Municipales</v>
      </c>
      <c r="W752" s="394" t="str">
        <f>+V752</f>
        <v>Gobiernos Autonomos Municipales</v>
      </c>
      <c r="X752" s="242">
        <f>+VLOOKUP(A752,[3]Sheet1!$A$13:$D$744,4,FALSE)</f>
        <v>0</v>
      </c>
      <c r="Y752" s="242" t="e">
        <f>+VLOOKUP(X752,bd_lista!$A$3:$C$590,3,FALSE)</f>
        <v>#N/A</v>
      </c>
      <c r="Z752" s="301">
        <f>+X752</f>
        <v>0</v>
      </c>
      <c r="AA752" s="302" t="e">
        <f>+Y752</f>
        <v>#N/A</v>
      </c>
    </row>
    <row r="753" spans="1:27" customFormat="1" ht="15" hidden="1" customHeight="1">
      <c r="A753" s="32">
        <v>1421</v>
      </c>
      <c r="B753" s="391"/>
      <c r="C753" s="247" t="str">
        <f>+VLOOKUP(A753,bd_lista!$A$3:$C$590,3,FALSE)</f>
        <v>Gobierno Autónomo Municipal de Yunguyo de Litoral</v>
      </c>
      <c r="D753" s="393"/>
      <c r="E753" s="244" t="s">
        <v>1309</v>
      </c>
      <c r="F753" s="243">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3">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3">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3">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3">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3">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3">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3">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3">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3">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3">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3">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3">
        <f t="shared" ca="1" si="29"/>
        <v>0</v>
      </c>
      <c r="S753" s="250">
        <f ca="1">+R752+R753</f>
        <v>0</v>
      </c>
      <c r="T753" s="243">
        <f ca="1">+S753</f>
        <v>0</v>
      </c>
      <c r="U753" s="242">
        <f t="shared" si="30"/>
        <v>2</v>
      </c>
      <c r="V753" s="343" t="str">
        <f>+VLOOKUP(A753,bd_lista!$A$3:$E$590,5,FALSE)</f>
        <v>Gobiernos Autonomos Municipales</v>
      </c>
      <c r="W753" s="395"/>
      <c r="X753" s="242">
        <f>+VLOOKUP(A753,[3]Sheet1!$A$13:$D$744,4,FALSE)</f>
        <v>0</v>
      </c>
      <c r="Y753" s="242" t="e">
        <f>+VLOOKUP(X753,bd_lista!$A$3:$C$590,3,FALSE)</f>
        <v>#N/A</v>
      </c>
      <c r="Z753" s="299"/>
      <c r="AA753" s="300"/>
    </row>
    <row r="754" spans="1:27" customFormat="1" ht="15" hidden="1" customHeight="1">
      <c r="A754" s="32">
        <v>1422</v>
      </c>
      <c r="B754" s="390">
        <f>+A754</f>
        <v>1422</v>
      </c>
      <c r="C754" s="247" t="str">
        <f>+VLOOKUP(A754,bd_lista!$A$3:$C$590,3,FALSE)</f>
        <v>Gobierno Autónomo Municipal de Esmeralda</v>
      </c>
      <c r="D754" s="392" t="str">
        <f>+C754</f>
        <v>Gobierno Autónomo Municipal de Esmeralda</v>
      </c>
      <c r="E754" s="242" t="s">
        <v>1308</v>
      </c>
      <c r="F754" s="243">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3">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3">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3">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3">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3">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3">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3">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3">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3">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3">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3">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3">
        <f t="shared" ca="1" si="29"/>
        <v>0</v>
      </c>
      <c r="S754" s="250"/>
      <c r="T754" s="243">
        <f ca="1">+T755</f>
        <v>0</v>
      </c>
      <c r="U754" s="242">
        <f t="shared" si="30"/>
        <v>1</v>
      </c>
      <c r="V754" s="343" t="str">
        <f>+VLOOKUP(A754,bd_lista!$A$3:$E$590,5,FALSE)</f>
        <v>Gobiernos Autonomos Municipales</v>
      </c>
      <c r="W754" s="394" t="str">
        <f>+V754</f>
        <v>Gobiernos Autonomos Municipales</v>
      </c>
      <c r="X754" s="242">
        <f>+VLOOKUP(A754,[3]Sheet1!$A$13:$D$744,4,FALSE)</f>
        <v>0</v>
      </c>
      <c r="Y754" s="242" t="e">
        <f>+VLOOKUP(X754,bd_lista!$A$3:$C$590,3,FALSE)</f>
        <v>#N/A</v>
      </c>
      <c r="Z754" s="301">
        <f>+X754</f>
        <v>0</v>
      </c>
      <c r="AA754" s="302" t="e">
        <f>+Y754</f>
        <v>#N/A</v>
      </c>
    </row>
    <row r="755" spans="1:27" customFormat="1" ht="15" hidden="1" customHeight="1">
      <c r="A755" s="32">
        <v>1422</v>
      </c>
      <c r="B755" s="391"/>
      <c r="C755" s="247" t="str">
        <f>+VLOOKUP(A755,bd_lista!$A$3:$C$590,3,FALSE)</f>
        <v>Gobierno Autónomo Municipal de Esmeralda</v>
      </c>
      <c r="D755" s="393"/>
      <c r="E755" s="244" t="s">
        <v>1309</v>
      </c>
      <c r="F755" s="243">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3">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3">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3">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3">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3">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3">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3">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3">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3">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3">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3">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3">
        <f t="shared" ca="1" si="29"/>
        <v>0</v>
      </c>
      <c r="S755" s="250">
        <f ca="1">+R754+R755</f>
        <v>0</v>
      </c>
      <c r="T755" s="243">
        <f ca="1">+S755</f>
        <v>0</v>
      </c>
      <c r="U755" s="242">
        <f t="shared" si="30"/>
        <v>2</v>
      </c>
      <c r="V755" s="343" t="str">
        <f>+VLOOKUP(A755,bd_lista!$A$3:$E$590,5,FALSE)</f>
        <v>Gobiernos Autonomos Municipales</v>
      </c>
      <c r="W755" s="395"/>
      <c r="X755" s="242">
        <f>+VLOOKUP(A755,[3]Sheet1!$A$13:$D$744,4,FALSE)</f>
        <v>0</v>
      </c>
      <c r="Y755" s="242" t="e">
        <f>+VLOOKUP(X755,bd_lista!$A$3:$C$590,3,FALSE)</f>
        <v>#N/A</v>
      </c>
      <c r="Z755" s="299"/>
      <c r="AA755" s="300"/>
    </row>
    <row r="756" spans="1:27" customFormat="1" ht="15" hidden="1" customHeight="1">
      <c r="A756" s="32">
        <v>1423</v>
      </c>
      <c r="B756" s="390">
        <f>+A756</f>
        <v>1423</v>
      </c>
      <c r="C756" s="247" t="str">
        <f>+VLOOKUP(A756,bd_lista!$A$3:$C$590,3,FALSE)</f>
        <v>Gobierno Autónomo Municipal de Toledo</v>
      </c>
      <c r="D756" s="392" t="str">
        <f>+C756</f>
        <v>Gobierno Autónomo Municipal de Toledo</v>
      </c>
      <c r="E756" s="242" t="s">
        <v>1308</v>
      </c>
      <c r="F756" s="243">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3">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3">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3">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3">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3">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3">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3">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3">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3">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3">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3">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3">
        <f t="shared" ca="1" si="29"/>
        <v>0</v>
      </c>
      <c r="S756" s="250"/>
      <c r="T756" s="243">
        <f ca="1">+T757</f>
        <v>0</v>
      </c>
      <c r="U756" s="242">
        <f t="shared" si="30"/>
        <v>1</v>
      </c>
      <c r="V756" s="343" t="str">
        <f>+VLOOKUP(A756,bd_lista!$A$3:$E$590,5,FALSE)</f>
        <v>Gobiernos Autonomos Municipales</v>
      </c>
      <c r="W756" s="394" t="str">
        <f>+V756</f>
        <v>Gobiernos Autonomos Municipales</v>
      </c>
      <c r="X756" s="242">
        <f>+VLOOKUP(A756,[3]Sheet1!$A$13:$D$744,4,FALSE)</f>
        <v>0</v>
      </c>
      <c r="Y756" s="242" t="e">
        <f>+VLOOKUP(X756,bd_lista!$A$3:$C$590,3,FALSE)</f>
        <v>#N/A</v>
      </c>
      <c r="Z756" s="301">
        <f>+X756</f>
        <v>0</v>
      </c>
      <c r="AA756" s="302" t="e">
        <f>+Y756</f>
        <v>#N/A</v>
      </c>
    </row>
    <row r="757" spans="1:27" customFormat="1" ht="15" hidden="1" customHeight="1">
      <c r="A757" s="32">
        <v>1423</v>
      </c>
      <c r="B757" s="391"/>
      <c r="C757" s="247" t="str">
        <f>+VLOOKUP(A757,bd_lista!$A$3:$C$590,3,FALSE)</f>
        <v>Gobierno Autónomo Municipal de Toledo</v>
      </c>
      <c r="D757" s="393"/>
      <c r="E757" s="244" t="s">
        <v>1309</v>
      </c>
      <c r="F757" s="243">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3">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3">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3">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3">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3">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3">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3">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3">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3">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3">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3">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3">
        <f t="shared" ca="1" si="29"/>
        <v>0</v>
      </c>
      <c r="S757" s="250">
        <f ca="1">+R756+R757</f>
        <v>0</v>
      </c>
      <c r="T757" s="243">
        <f ca="1">+S757</f>
        <v>0</v>
      </c>
      <c r="U757" s="242">
        <f t="shared" si="30"/>
        <v>2</v>
      </c>
      <c r="V757" s="343" t="str">
        <f>+VLOOKUP(A757,bd_lista!$A$3:$E$590,5,FALSE)</f>
        <v>Gobiernos Autonomos Municipales</v>
      </c>
      <c r="W757" s="395"/>
      <c r="X757" s="242">
        <f>+VLOOKUP(A757,[3]Sheet1!$A$13:$D$744,4,FALSE)</f>
        <v>0</v>
      </c>
      <c r="Y757" s="242" t="e">
        <f>+VLOOKUP(X757,bd_lista!$A$3:$C$590,3,FALSE)</f>
        <v>#N/A</v>
      </c>
      <c r="Z757" s="299"/>
      <c r="AA757" s="300"/>
    </row>
    <row r="758" spans="1:27" customFormat="1" ht="15" hidden="1" customHeight="1">
      <c r="A758" s="32">
        <v>1424</v>
      </c>
      <c r="B758" s="390">
        <f>+A758</f>
        <v>1424</v>
      </c>
      <c r="C758" s="247" t="str">
        <f>+VLOOKUP(A758,bd_lista!$A$3:$C$590,3,FALSE)</f>
        <v>Gobierno Autónomo Municipal de Andamarca (Santiago de Andamarca)</v>
      </c>
      <c r="D758" s="392" t="str">
        <f>+C758</f>
        <v>Gobierno Autónomo Municipal de Andamarca (Santiago de Andamarca)</v>
      </c>
      <c r="E758" s="242" t="s">
        <v>1308</v>
      </c>
      <c r="F758" s="243">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3">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3">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3">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3">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3">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3">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3">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3">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3">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3">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3">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3">
        <f t="shared" ca="1" si="29"/>
        <v>0</v>
      </c>
      <c r="S758" s="250"/>
      <c r="T758" s="243">
        <f ca="1">+T759</f>
        <v>0</v>
      </c>
      <c r="U758" s="242">
        <f t="shared" si="30"/>
        <v>1</v>
      </c>
      <c r="V758" s="343" t="str">
        <f>+VLOOKUP(A758,bd_lista!$A$3:$E$590,5,FALSE)</f>
        <v>Gobiernos Autonomos Municipales</v>
      </c>
      <c r="W758" s="394" t="str">
        <f>+V758</f>
        <v>Gobiernos Autonomos Municipales</v>
      </c>
      <c r="X758" s="242">
        <f>+VLOOKUP(A758,[3]Sheet1!$A$13:$D$744,4,FALSE)</f>
        <v>0</v>
      </c>
      <c r="Y758" s="242" t="e">
        <f>+VLOOKUP(X758,bd_lista!$A$3:$C$590,3,FALSE)</f>
        <v>#N/A</v>
      </c>
      <c r="Z758" s="301">
        <f>+X758</f>
        <v>0</v>
      </c>
      <c r="AA758" s="302" t="e">
        <f>+Y758</f>
        <v>#N/A</v>
      </c>
    </row>
    <row r="759" spans="1:27" customFormat="1" ht="15" hidden="1" customHeight="1">
      <c r="A759" s="32">
        <v>1424</v>
      </c>
      <c r="B759" s="391"/>
      <c r="C759" s="247" t="str">
        <f>+VLOOKUP(A759,bd_lista!$A$3:$C$590,3,FALSE)</f>
        <v>Gobierno Autónomo Municipal de Andamarca (Santiago de Andamarca)</v>
      </c>
      <c r="D759" s="393"/>
      <c r="E759" s="244" t="s">
        <v>1309</v>
      </c>
      <c r="F759" s="243">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3">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3">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3">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3">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3">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3">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3">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3">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3">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3">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3">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3">
        <f t="shared" ca="1" si="29"/>
        <v>0</v>
      </c>
      <c r="S759" s="250">
        <f ca="1">+R758+R759</f>
        <v>0</v>
      </c>
      <c r="T759" s="243">
        <f ca="1">+S759</f>
        <v>0</v>
      </c>
      <c r="U759" s="242">
        <f t="shared" si="30"/>
        <v>2</v>
      </c>
      <c r="V759" s="343" t="str">
        <f>+VLOOKUP(A759,bd_lista!$A$3:$E$590,5,FALSE)</f>
        <v>Gobiernos Autonomos Municipales</v>
      </c>
      <c r="W759" s="395"/>
      <c r="X759" s="242">
        <f>+VLOOKUP(A759,[3]Sheet1!$A$13:$D$744,4,FALSE)</f>
        <v>0</v>
      </c>
      <c r="Y759" s="242" t="e">
        <f>+VLOOKUP(X759,bd_lista!$A$3:$C$590,3,FALSE)</f>
        <v>#N/A</v>
      </c>
      <c r="Z759" s="299"/>
      <c r="AA759" s="300"/>
    </row>
    <row r="760" spans="1:27" customFormat="1" ht="15" hidden="1" customHeight="1">
      <c r="A760" s="32">
        <v>1425</v>
      </c>
      <c r="B760" s="390">
        <f>+A760</f>
        <v>1425</v>
      </c>
      <c r="C760" s="247" t="str">
        <f>+VLOOKUP(A760,bd_lista!$A$3:$C$590,3,FALSE)</f>
        <v>Gobierno Autónomo Municipal de Belén de Andamarca</v>
      </c>
      <c r="D760" s="392" t="str">
        <f>+C760</f>
        <v>Gobierno Autónomo Municipal de Belén de Andamarca</v>
      </c>
      <c r="E760" s="242" t="s">
        <v>1308</v>
      </c>
      <c r="F760" s="243">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3">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3">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3">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3">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3">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3">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3">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3">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3">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3">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3">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3">
        <f t="shared" ca="1" si="29"/>
        <v>0</v>
      </c>
      <c r="S760" s="250"/>
      <c r="T760" s="243">
        <f ca="1">+T761</f>
        <v>0</v>
      </c>
      <c r="U760" s="242">
        <f t="shared" si="30"/>
        <v>1</v>
      </c>
      <c r="V760" s="343" t="str">
        <f>+VLOOKUP(A760,bd_lista!$A$3:$E$590,5,FALSE)</f>
        <v>Gobiernos Autonomos Municipales</v>
      </c>
      <c r="W760" s="394" t="str">
        <f>+V760</f>
        <v>Gobiernos Autonomos Municipales</v>
      </c>
      <c r="X760" s="242">
        <f>+VLOOKUP(A760,[3]Sheet1!$A$13:$D$744,4,FALSE)</f>
        <v>0</v>
      </c>
      <c r="Y760" s="242" t="e">
        <f>+VLOOKUP(X760,bd_lista!$A$3:$C$590,3,FALSE)</f>
        <v>#N/A</v>
      </c>
      <c r="Z760" s="301">
        <f>+X760</f>
        <v>0</v>
      </c>
      <c r="AA760" s="302" t="e">
        <f>+Y760</f>
        <v>#N/A</v>
      </c>
    </row>
    <row r="761" spans="1:27" customFormat="1" ht="15" hidden="1" customHeight="1">
      <c r="A761" s="32">
        <v>1425</v>
      </c>
      <c r="B761" s="391"/>
      <c r="C761" s="247" t="str">
        <f>+VLOOKUP(A761,bd_lista!$A$3:$C$590,3,FALSE)</f>
        <v>Gobierno Autónomo Municipal de Belén de Andamarca</v>
      </c>
      <c r="D761" s="393"/>
      <c r="E761" s="244" t="s">
        <v>1309</v>
      </c>
      <c r="F761" s="243">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3">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3">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3">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3">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3">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3">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3">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3">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3">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3">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3">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3">
        <f t="shared" ca="1" si="29"/>
        <v>0</v>
      </c>
      <c r="S761" s="250">
        <f ca="1">+R760+R761</f>
        <v>0</v>
      </c>
      <c r="T761" s="243">
        <f ca="1">+S761</f>
        <v>0</v>
      </c>
      <c r="U761" s="242">
        <f t="shared" si="30"/>
        <v>2</v>
      </c>
      <c r="V761" s="343" t="str">
        <f>+VLOOKUP(A761,bd_lista!$A$3:$E$590,5,FALSE)</f>
        <v>Gobiernos Autonomos Municipales</v>
      </c>
      <c r="W761" s="395"/>
      <c r="X761" s="242">
        <f>+VLOOKUP(A761,[3]Sheet1!$A$13:$D$744,4,FALSE)</f>
        <v>0</v>
      </c>
      <c r="Y761" s="242" t="e">
        <f>+VLOOKUP(X761,bd_lista!$A$3:$C$590,3,FALSE)</f>
        <v>#N/A</v>
      </c>
      <c r="Z761" s="299"/>
      <c r="AA761" s="300"/>
    </row>
    <row r="762" spans="1:27" customFormat="1" ht="15" hidden="1" customHeight="1">
      <c r="A762" s="32">
        <v>1426</v>
      </c>
      <c r="B762" s="390">
        <f>+A762</f>
        <v>1426</v>
      </c>
      <c r="C762" s="247" t="str">
        <f>+VLOOKUP(A762,bd_lista!$A$3:$C$590,3,FALSE)</f>
        <v>Gobierno Autónomo Municipal de Salinas de G. Mendoza</v>
      </c>
      <c r="D762" s="392" t="str">
        <f>+C762</f>
        <v>Gobierno Autónomo Municipal de Salinas de G. Mendoza</v>
      </c>
      <c r="E762" s="242" t="s">
        <v>1308</v>
      </c>
      <c r="F762" s="243">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3">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3">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3">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3">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3">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3">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3">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3">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3">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3">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3">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3">
        <f t="shared" ca="1" si="29"/>
        <v>0</v>
      </c>
      <c r="S762" s="250"/>
      <c r="T762" s="243">
        <f ca="1">+T763</f>
        <v>0</v>
      </c>
      <c r="U762" s="242">
        <f t="shared" si="30"/>
        <v>1</v>
      </c>
      <c r="V762" s="343" t="str">
        <f>+VLOOKUP(A762,bd_lista!$A$3:$E$590,5,FALSE)</f>
        <v>Gobiernos Autonomos Municipales</v>
      </c>
      <c r="W762" s="394" t="str">
        <f>+V762</f>
        <v>Gobiernos Autonomos Municipales</v>
      </c>
      <c r="X762" s="242">
        <f>+VLOOKUP(A762,[3]Sheet1!$A$13:$D$744,4,FALSE)</f>
        <v>0</v>
      </c>
      <c r="Y762" s="242" t="e">
        <f>+VLOOKUP(X762,bd_lista!$A$3:$C$590,3,FALSE)</f>
        <v>#N/A</v>
      </c>
      <c r="Z762" s="301">
        <f>+X762</f>
        <v>0</v>
      </c>
      <c r="AA762" s="302" t="e">
        <f>+Y762</f>
        <v>#N/A</v>
      </c>
    </row>
    <row r="763" spans="1:27" customFormat="1" ht="15" hidden="1" customHeight="1">
      <c r="A763" s="32">
        <v>1426</v>
      </c>
      <c r="B763" s="391"/>
      <c r="C763" s="247" t="str">
        <f>+VLOOKUP(A763,bd_lista!$A$3:$C$590,3,FALSE)</f>
        <v>Gobierno Autónomo Municipal de Salinas de G. Mendoza</v>
      </c>
      <c r="D763" s="393"/>
      <c r="E763" s="244" t="s">
        <v>1309</v>
      </c>
      <c r="F763" s="243">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3">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3">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3">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3">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3">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3">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3">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3">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3">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3">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3">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3">
        <f t="shared" ca="1" si="29"/>
        <v>0</v>
      </c>
      <c r="S763" s="250">
        <f ca="1">+R762+R763</f>
        <v>0</v>
      </c>
      <c r="T763" s="243">
        <f ca="1">+S763</f>
        <v>0</v>
      </c>
      <c r="U763" s="242">
        <f t="shared" si="30"/>
        <v>2</v>
      </c>
      <c r="V763" s="343" t="str">
        <f>+VLOOKUP(A763,bd_lista!$A$3:$E$590,5,FALSE)</f>
        <v>Gobiernos Autonomos Municipales</v>
      </c>
      <c r="W763" s="395"/>
      <c r="X763" s="242">
        <f>+VLOOKUP(A763,[3]Sheet1!$A$13:$D$744,4,FALSE)</f>
        <v>0</v>
      </c>
      <c r="Y763" s="242" t="e">
        <f>+VLOOKUP(X763,bd_lista!$A$3:$C$590,3,FALSE)</f>
        <v>#N/A</v>
      </c>
      <c r="Z763" s="299"/>
      <c r="AA763" s="300"/>
    </row>
    <row r="764" spans="1:27" customFormat="1" ht="15" hidden="1" customHeight="1">
      <c r="A764" s="32">
        <v>1427</v>
      </c>
      <c r="B764" s="390">
        <f>+A764</f>
        <v>1427</v>
      </c>
      <c r="C764" s="247" t="str">
        <f>+VLOOKUP(A764,bd_lista!$A$3:$C$590,3,FALSE)</f>
        <v>Gobierno Autónomo Municipal de Pampa Aullagas</v>
      </c>
      <c r="D764" s="392" t="str">
        <f>+C764</f>
        <v>Gobierno Autónomo Municipal de Pampa Aullagas</v>
      </c>
      <c r="E764" s="242" t="s">
        <v>1308</v>
      </c>
      <c r="F764" s="243">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3">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3">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3">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3">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3">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3">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3">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3">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3">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3">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3">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3">
        <f t="shared" ca="1" si="29"/>
        <v>0</v>
      </c>
      <c r="S764" s="250"/>
      <c r="T764" s="243">
        <f ca="1">+T765</f>
        <v>0</v>
      </c>
      <c r="U764" s="242">
        <f t="shared" si="30"/>
        <v>1</v>
      </c>
      <c r="V764" s="343" t="str">
        <f>+VLOOKUP(A764,bd_lista!$A$3:$E$590,5,FALSE)</f>
        <v>Gobiernos Autonomos Municipales</v>
      </c>
      <c r="W764" s="394" t="str">
        <f>+V764</f>
        <v>Gobiernos Autonomos Municipales</v>
      </c>
      <c r="X764" s="242">
        <f>+VLOOKUP(A764,[3]Sheet1!$A$13:$D$744,4,FALSE)</f>
        <v>0</v>
      </c>
      <c r="Y764" s="242" t="e">
        <f>+VLOOKUP(X764,bd_lista!$A$3:$C$590,3,FALSE)</f>
        <v>#N/A</v>
      </c>
      <c r="Z764" s="301">
        <f>+X764</f>
        <v>0</v>
      </c>
      <c r="AA764" s="302" t="e">
        <f>+Y764</f>
        <v>#N/A</v>
      </c>
    </row>
    <row r="765" spans="1:27" customFormat="1" ht="15" hidden="1" customHeight="1">
      <c r="A765" s="32">
        <v>1427</v>
      </c>
      <c r="B765" s="391"/>
      <c r="C765" s="247" t="str">
        <f>+VLOOKUP(A765,bd_lista!$A$3:$C$590,3,FALSE)</f>
        <v>Gobierno Autónomo Municipal de Pampa Aullagas</v>
      </c>
      <c r="D765" s="393"/>
      <c r="E765" s="244" t="s">
        <v>1309</v>
      </c>
      <c r="F765" s="243">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3">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3">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3">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3">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3">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3">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3">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3">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3">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3">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3">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3">
        <f t="shared" ca="1" si="29"/>
        <v>0</v>
      </c>
      <c r="S765" s="250">
        <f ca="1">+R764+R765</f>
        <v>0</v>
      </c>
      <c r="T765" s="243">
        <f ca="1">+S765</f>
        <v>0</v>
      </c>
      <c r="U765" s="242">
        <f t="shared" si="30"/>
        <v>2</v>
      </c>
      <c r="V765" s="343" t="str">
        <f>+VLOOKUP(A765,bd_lista!$A$3:$E$590,5,FALSE)</f>
        <v>Gobiernos Autonomos Municipales</v>
      </c>
      <c r="W765" s="395"/>
      <c r="X765" s="242">
        <f>+VLOOKUP(A765,[3]Sheet1!$A$13:$D$744,4,FALSE)</f>
        <v>0</v>
      </c>
      <c r="Y765" s="242" t="e">
        <f>+VLOOKUP(X765,bd_lista!$A$3:$C$590,3,FALSE)</f>
        <v>#N/A</v>
      </c>
      <c r="Z765" s="299"/>
      <c r="AA765" s="300"/>
    </row>
    <row r="766" spans="1:27" customFormat="1" ht="15" hidden="1" customHeight="1">
      <c r="A766" s="32">
        <v>1428</v>
      </c>
      <c r="B766" s="390">
        <f>+A766</f>
        <v>1428</v>
      </c>
      <c r="C766" s="247" t="str">
        <f>+VLOOKUP(A766,bd_lista!$A$3:$C$590,3,FALSE)</f>
        <v>Gobierno Autónomo Municipal de La Rivera</v>
      </c>
      <c r="D766" s="392" t="str">
        <f>+C766</f>
        <v>Gobierno Autónomo Municipal de La Rivera</v>
      </c>
      <c r="E766" s="242" t="s">
        <v>1308</v>
      </c>
      <c r="F766" s="243">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3">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3">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3">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3">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3">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3">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3">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3">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3">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3">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3">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3">
        <f t="shared" ca="1" si="29"/>
        <v>0</v>
      </c>
      <c r="S766" s="250"/>
      <c r="T766" s="243">
        <f ca="1">+T767</f>
        <v>0</v>
      </c>
      <c r="U766" s="242">
        <f t="shared" si="30"/>
        <v>1</v>
      </c>
      <c r="V766" s="343" t="str">
        <f>+VLOOKUP(A766,bd_lista!$A$3:$E$590,5,FALSE)</f>
        <v>Gobiernos Autonomos Municipales</v>
      </c>
      <c r="W766" s="394" t="str">
        <f>+V766</f>
        <v>Gobiernos Autonomos Municipales</v>
      </c>
      <c r="X766" s="242">
        <f>+VLOOKUP(A766,[3]Sheet1!$A$13:$D$744,4,FALSE)</f>
        <v>0</v>
      </c>
      <c r="Y766" s="242" t="e">
        <f>+VLOOKUP(X766,bd_lista!$A$3:$C$590,3,FALSE)</f>
        <v>#N/A</v>
      </c>
      <c r="Z766" s="301">
        <f>+X766</f>
        <v>0</v>
      </c>
      <c r="AA766" s="302" t="e">
        <f>+Y766</f>
        <v>#N/A</v>
      </c>
    </row>
    <row r="767" spans="1:27" customFormat="1" ht="15" hidden="1" customHeight="1">
      <c r="A767" s="32">
        <v>1428</v>
      </c>
      <c r="B767" s="391"/>
      <c r="C767" s="247" t="str">
        <f>+VLOOKUP(A767,bd_lista!$A$3:$C$590,3,FALSE)</f>
        <v>Gobierno Autónomo Municipal de La Rivera</v>
      </c>
      <c r="D767" s="393"/>
      <c r="E767" s="244" t="s">
        <v>1309</v>
      </c>
      <c r="F767" s="243">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3">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3">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3">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3">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3">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3">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3">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3">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3">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3">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3">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3">
        <f t="shared" ca="1" si="29"/>
        <v>0</v>
      </c>
      <c r="S767" s="250">
        <f ca="1">+R766+R767</f>
        <v>0</v>
      </c>
      <c r="T767" s="243">
        <f ca="1">+S767</f>
        <v>0</v>
      </c>
      <c r="U767" s="242">
        <f t="shared" si="30"/>
        <v>2</v>
      </c>
      <c r="V767" s="343" t="str">
        <f>+VLOOKUP(A767,bd_lista!$A$3:$E$590,5,FALSE)</f>
        <v>Gobiernos Autonomos Municipales</v>
      </c>
      <c r="W767" s="395"/>
      <c r="X767" s="242">
        <f>+VLOOKUP(A767,[3]Sheet1!$A$13:$D$744,4,FALSE)</f>
        <v>0</v>
      </c>
      <c r="Y767" s="242" t="e">
        <f>+VLOOKUP(X767,bd_lista!$A$3:$C$590,3,FALSE)</f>
        <v>#N/A</v>
      </c>
      <c r="Z767" s="299"/>
      <c r="AA767" s="300"/>
    </row>
    <row r="768" spans="1:27" customFormat="1" ht="15" hidden="1" customHeight="1">
      <c r="A768" s="32">
        <v>1429</v>
      </c>
      <c r="B768" s="390">
        <f>+A768</f>
        <v>1429</v>
      </c>
      <c r="C768" s="247" t="str">
        <f>+VLOOKUP(A768,bd_lista!$A$3:$C$590,3,FALSE)</f>
        <v>Gobierno Autónomo Municipal de Todos Santos</v>
      </c>
      <c r="D768" s="392" t="str">
        <f>+C768</f>
        <v>Gobierno Autónomo Municipal de Todos Santos</v>
      </c>
      <c r="E768" s="242" t="s">
        <v>1308</v>
      </c>
      <c r="F768" s="243">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3">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3">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3">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3">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3">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3">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3">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3">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3">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3">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3">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3">
        <f t="shared" ca="1" si="29"/>
        <v>0</v>
      </c>
      <c r="S768" s="250"/>
      <c r="T768" s="243">
        <f ca="1">+T769</f>
        <v>0</v>
      </c>
      <c r="U768" s="242">
        <f t="shared" si="30"/>
        <v>1</v>
      </c>
      <c r="V768" s="343" t="str">
        <f>+VLOOKUP(A768,bd_lista!$A$3:$E$590,5,FALSE)</f>
        <v>Gobiernos Autonomos Municipales</v>
      </c>
      <c r="W768" s="394" t="str">
        <f>+V768</f>
        <v>Gobiernos Autonomos Municipales</v>
      </c>
      <c r="X768" s="242">
        <f>+VLOOKUP(A768,[3]Sheet1!$A$13:$D$744,4,FALSE)</f>
        <v>0</v>
      </c>
      <c r="Y768" s="242" t="e">
        <f>+VLOOKUP(X768,bd_lista!$A$3:$C$590,3,FALSE)</f>
        <v>#N/A</v>
      </c>
      <c r="Z768" s="301">
        <f>+X768</f>
        <v>0</v>
      </c>
      <c r="AA768" s="302" t="e">
        <f>+Y768</f>
        <v>#N/A</v>
      </c>
    </row>
    <row r="769" spans="1:27" customFormat="1" ht="15" hidden="1" customHeight="1">
      <c r="A769" s="32">
        <v>1429</v>
      </c>
      <c r="B769" s="391"/>
      <c r="C769" s="247" t="str">
        <f>+VLOOKUP(A769,bd_lista!$A$3:$C$590,3,FALSE)</f>
        <v>Gobierno Autónomo Municipal de Todos Santos</v>
      </c>
      <c r="D769" s="393"/>
      <c r="E769" s="244" t="s">
        <v>1309</v>
      </c>
      <c r="F769" s="243">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3">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3">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3">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3">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3">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3">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3">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3">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3">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3">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3">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3">
        <f t="shared" ca="1" si="29"/>
        <v>0</v>
      </c>
      <c r="S769" s="250">
        <f ca="1">+R768+R769</f>
        <v>0</v>
      </c>
      <c r="T769" s="243">
        <f ca="1">+S769</f>
        <v>0</v>
      </c>
      <c r="U769" s="242">
        <f t="shared" si="30"/>
        <v>2</v>
      </c>
      <c r="V769" s="343" t="str">
        <f>+VLOOKUP(A769,bd_lista!$A$3:$E$590,5,FALSE)</f>
        <v>Gobiernos Autonomos Municipales</v>
      </c>
      <c r="W769" s="395"/>
      <c r="X769" s="242">
        <f>+VLOOKUP(A769,[3]Sheet1!$A$13:$D$744,4,FALSE)</f>
        <v>0</v>
      </c>
      <c r="Y769" s="242" t="e">
        <f>+VLOOKUP(X769,bd_lista!$A$3:$C$590,3,FALSE)</f>
        <v>#N/A</v>
      </c>
      <c r="Z769" s="299"/>
      <c r="AA769" s="300"/>
    </row>
    <row r="770" spans="1:27" customFormat="1" ht="15" customHeight="1">
      <c r="A770" s="32">
        <v>596</v>
      </c>
      <c r="B770" s="390">
        <f>+A770</f>
        <v>596</v>
      </c>
      <c r="C770" s="247" t="str">
        <f>+VLOOKUP(A770,bd_lista!$A$3:$C$590,3,FALSE)</f>
        <v xml:space="preserve">Empresa Pública Transporte Aéreo Militar </v>
      </c>
      <c r="D770" s="392" t="str">
        <f>+C770</f>
        <v xml:space="preserve">Empresa Pública Transporte Aéreo Militar </v>
      </c>
      <c r="E770" s="247" t="s">
        <v>1308</v>
      </c>
      <c r="F770" s="243">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3">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3">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3">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730.55</v>
      </c>
      <c r="J770" s="243">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3">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3">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3">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3">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3">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3">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3">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3">
        <f t="shared" ca="1" si="29"/>
        <v>730.55</v>
      </c>
      <c r="S770" s="266"/>
      <c r="T770" s="243">
        <f ca="1">+T771</f>
        <v>730.55</v>
      </c>
      <c r="U770" s="242">
        <f t="shared" si="30"/>
        <v>1</v>
      </c>
      <c r="V770" s="343" t="str">
        <f>+VLOOKUP(A770,bd_lista!$A$3:$E$590,5,FALSE)</f>
        <v>Empresas Nacionales</v>
      </c>
      <c r="W770" s="394" t="str">
        <f>+V770</f>
        <v>Empresas Nacionales</v>
      </c>
      <c r="X770" s="242">
        <f>+VLOOKUP(A770,[3]Sheet1!$A$13:$D$744,4,FALSE)</f>
        <v>20</v>
      </c>
      <c r="Y770" s="242" t="str">
        <f>+VLOOKUP(X770,bd_lista!$A$3:$C$590,3,FALSE)</f>
        <v>Ministerio de Defensa</v>
      </c>
      <c r="Z770" s="301">
        <f>+X770</f>
        <v>20</v>
      </c>
      <c r="AA770" s="302" t="str">
        <f>+Y770</f>
        <v>Ministerio de Defensa</v>
      </c>
    </row>
    <row r="771" spans="1:27" customFormat="1" ht="15" customHeight="1">
      <c r="A771" s="32">
        <v>596</v>
      </c>
      <c r="B771" s="391"/>
      <c r="C771" s="247" t="str">
        <f>+VLOOKUP(A771,bd_lista!$A$3:$C$590,3,FALSE)</f>
        <v xml:space="preserve">Empresa Pública Transporte Aéreo Militar </v>
      </c>
      <c r="D771" s="393"/>
      <c r="E771" s="343" t="s">
        <v>1309</v>
      </c>
      <c r="F771" s="243">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3">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3">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3">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3">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3">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3">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3">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3">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3">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3">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3">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3">
        <f t="shared" ca="1" si="29"/>
        <v>0</v>
      </c>
      <c r="S771" s="266">
        <f ca="1">+R770+R771</f>
        <v>730.55</v>
      </c>
      <c r="T771" s="243">
        <f ca="1">+S771</f>
        <v>730.55</v>
      </c>
      <c r="U771" s="242">
        <f t="shared" si="30"/>
        <v>2</v>
      </c>
      <c r="V771" s="343" t="str">
        <f>+VLOOKUP(A771,bd_lista!$A$3:$E$590,5,FALSE)</f>
        <v>Empresas Nacionales</v>
      </c>
      <c r="W771" s="395"/>
      <c r="X771" s="242">
        <f>+VLOOKUP(A771,[3]Sheet1!$A$13:$D$744,4,FALSE)</f>
        <v>20</v>
      </c>
      <c r="Y771" s="242" t="str">
        <f>+VLOOKUP(X771,bd_lista!$A$3:$C$590,3,FALSE)</f>
        <v>Ministerio de Defensa</v>
      </c>
      <c r="Z771" s="299"/>
      <c r="AA771" s="300"/>
    </row>
    <row r="772" spans="1:27" customFormat="1" ht="15" hidden="1" customHeight="1">
      <c r="A772" s="32">
        <v>1431</v>
      </c>
      <c r="B772" s="390">
        <f>+A772</f>
        <v>1431</v>
      </c>
      <c r="C772" s="247" t="str">
        <f>+VLOOKUP(A772,bd_lista!$A$3:$C$590,3,FALSE)</f>
        <v>Gobierno Autónomo Municipal de Sabaya</v>
      </c>
      <c r="D772" s="392" t="str">
        <f>+C772</f>
        <v>Gobierno Autónomo Municipal de Sabaya</v>
      </c>
      <c r="E772" s="242" t="s">
        <v>1308</v>
      </c>
      <c r="F772" s="243">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3">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3">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3">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3">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3">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3">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3">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3">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3">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3">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3">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3">
        <f t="shared" ca="1" si="29"/>
        <v>0</v>
      </c>
      <c r="S772" s="250"/>
      <c r="T772" s="243">
        <f ca="1">+T773</f>
        <v>0</v>
      </c>
      <c r="U772" s="242">
        <f t="shared" si="30"/>
        <v>1</v>
      </c>
      <c r="V772" s="343" t="str">
        <f>+VLOOKUP(A772,bd_lista!$A$3:$E$590,5,FALSE)</f>
        <v>Gobiernos Autonomos Municipales</v>
      </c>
      <c r="W772" s="394" t="str">
        <f>+V772</f>
        <v>Gobiernos Autonomos Municipales</v>
      </c>
      <c r="X772" s="242">
        <f>+VLOOKUP(A772,[3]Sheet1!$A$13:$D$744,4,FALSE)</f>
        <v>0</v>
      </c>
      <c r="Y772" s="242" t="e">
        <f>+VLOOKUP(X772,bd_lista!$A$3:$C$590,3,FALSE)</f>
        <v>#N/A</v>
      </c>
      <c r="Z772" s="301">
        <f>+X772</f>
        <v>0</v>
      </c>
      <c r="AA772" s="302" t="e">
        <f>+Y772</f>
        <v>#N/A</v>
      </c>
    </row>
    <row r="773" spans="1:27" customFormat="1" ht="15" hidden="1" customHeight="1">
      <c r="A773" s="32">
        <v>1431</v>
      </c>
      <c r="B773" s="391"/>
      <c r="C773" s="247" t="str">
        <f>+VLOOKUP(A773,bd_lista!$A$3:$C$590,3,FALSE)</f>
        <v>Gobierno Autónomo Municipal de Sabaya</v>
      </c>
      <c r="D773" s="393"/>
      <c r="E773" s="244" t="s">
        <v>1309</v>
      </c>
      <c r="F773" s="243">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3">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3">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3">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3">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3">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3">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3">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3">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3">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3">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3">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3">
        <f t="shared" ca="1" si="29"/>
        <v>0</v>
      </c>
      <c r="S773" s="250">
        <f ca="1">+R772+R773</f>
        <v>0</v>
      </c>
      <c r="T773" s="243">
        <f ca="1">+S773</f>
        <v>0</v>
      </c>
      <c r="U773" s="242">
        <f t="shared" si="30"/>
        <v>2</v>
      </c>
      <c r="V773" s="343" t="str">
        <f>+VLOOKUP(A773,bd_lista!$A$3:$E$590,5,FALSE)</f>
        <v>Gobiernos Autonomos Municipales</v>
      </c>
      <c r="W773" s="395"/>
      <c r="X773" s="242">
        <f>+VLOOKUP(A773,[3]Sheet1!$A$13:$D$744,4,FALSE)</f>
        <v>0</v>
      </c>
      <c r="Y773" s="242" t="e">
        <f>+VLOOKUP(X773,bd_lista!$A$3:$C$590,3,FALSE)</f>
        <v>#N/A</v>
      </c>
      <c r="Z773" s="299"/>
      <c r="AA773" s="300"/>
    </row>
    <row r="774" spans="1:27" customFormat="1" ht="15" hidden="1" customHeight="1">
      <c r="A774" s="32">
        <v>1432</v>
      </c>
      <c r="B774" s="390">
        <f>+A774</f>
        <v>1432</v>
      </c>
      <c r="C774" s="247" t="str">
        <f>+VLOOKUP(A774,bd_lista!$A$3:$C$590,3,FALSE)</f>
        <v>Gobierno Autónomo Municipal de Coipasa</v>
      </c>
      <c r="D774" s="392" t="str">
        <f>+C774</f>
        <v>Gobierno Autónomo Municipal de Coipasa</v>
      </c>
      <c r="E774" s="242" t="s">
        <v>1308</v>
      </c>
      <c r="F774" s="243">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3">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3">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3">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3">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3">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3">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3">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3">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3">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3">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3">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3">
        <f t="shared" ca="1" si="29"/>
        <v>0</v>
      </c>
      <c r="S774" s="250"/>
      <c r="T774" s="243">
        <f ca="1">+T775</f>
        <v>0</v>
      </c>
      <c r="U774" s="242">
        <f t="shared" si="30"/>
        <v>1</v>
      </c>
      <c r="V774" s="343" t="str">
        <f>+VLOOKUP(A774,bd_lista!$A$3:$E$590,5,FALSE)</f>
        <v>Gobiernos Autonomos Municipales</v>
      </c>
      <c r="W774" s="394" t="str">
        <f>+V774</f>
        <v>Gobiernos Autonomos Municipales</v>
      </c>
      <c r="X774" s="242">
        <f>+VLOOKUP(A774,[3]Sheet1!$A$13:$D$744,4,FALSE)</f>
        <v>0</v>
      </c>
      <c r="Y774" s="242" t="e">
        <f>+VLOOKUP(X774,bd_lista!$A$3:$C$590,3,FALSE)</f>
        <v>#N/A</v>
      </c>
      <c r="Z774" s="301">
        <f>+X774</f>
        <v>0</v>
      </c>
      <c r="AA774" s="302" t="e">
        <f>+Y774</f>
        <v>#N/A</v>
      </c>
    </row>
    <row r="775" spans="1:27" customFormat="1" ht="15" hidden="1" customHeight="1">
      <c r="A775" s="32">
        <v>1432</v>
      </c>
      <c r="B775" s="391"/>
      <c r="C775" s="247" t="str">
        <f>+VLOOKUP(A775,bd_lista!$A$3:$C$590,3,FALSE)</f>
        <v>Gobierno Autónomo Municipal de Coipasa</v>
      </c>
      <c r="D775" s="393"/>
      <c r="E775" s="244" t="s">
        <v>1309</v>
      </c>
      <c r="F775" s="243">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3">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3">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3">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3">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3">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3">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3">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3">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3">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3">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3">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3">
        <f t="shared" ca="1" si="29"/>
        <v>0</v>
      </c>
      <c r="S775" s="250">
        <f ca="1">+R774+R775</f>
        <v>0</v>
      </c>
      <c r="T775" s="243">
        <f ca="1">+S775</f>
        <v>0</v>
      </c>
      <c r="U775" s="242">
        <f t="shared" si="30"/>
        <v>2</v>
      </c>
      <c r="V775" s="343" t="str">
        <f>+VLOOKUP(A775,bd_lista!$A$3:$E$590,5,FALSE)</f>
        <v>Gobiernos Autonomos Municipales</v>
      </c>
      <c r="W775" s="395"/>
      <c r="X775" s="242">
        <f>+VLOOKUP(A775,[3]Sheet1!$A$13:$D$744,4,FALSE)</f>
        <v>0</v>
      </c>
      <c r="Y775" s="242" t="e">
        <f>+VLOOKUP(X775,bd_lista!$A$3:$C$590,3,FALSE)</f>
        <v>#N/A</v>
      </c>
      <c r="Z775" s="299"/>
      <c r="AA775" s="300"/>
    </row>
    <row r="776" spans="1:27" customFormat="1" ht="15" hidden="1" customHeight="1">
      <c r="A776" s="32">
        <v>1434</v>
      </c>
      <c r="B776" s="390">
        <f>+A776</f>
        <v>1434</v>
      </c>
      <c r="C776" s="247" t="str">
        <f>+VLOOKUP(A776,bd_lista!$A$3:$C$590,3,FALSE)</f>
        <v>Gobierno Autónomo Municipal de Huayllamarca (Santiago de Huayllamarca)</v>
      </c>
      <c r="D776" s="392" t="str">
        <f>+C776</f>
        <v>Gobierno Autónomo Municipal de Huayllamarca (Santiago de Huayllamarca)</v>
      </c>
      <c r="E776" s="242" t="s">
        <v>1308</v>
      </c>
      <c r="F776" s="243">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3">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3">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3">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3">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3">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3">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3">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3">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3">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3">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3">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3">
        <f t="shared" ca="1" si="29"/>
        <v>0</v>
      </c>
      <c r="S776" s="250"/>
      <c r="T776" s="243">
        <f ca="1">+T777</f>
        <v>0</v>
      </c>
      <c r="U776" s="242">
        <f t="shared" si="30"/>
        <v>1</v>
      </c>
      <c r="V776" s="343" t="str">
        <f>+VLOOKUP(A776,bd_lista!$A$3:$E$590,5,FALSE)</f>
        <v>Gobiernos Autonomos Municipales</v>
      </c>
      <c r="W776" s="394" t="str">
        <f>+V776</f>
        <v>Gobiernos Autonomos Municipales</v>
      </c>
      <c r="X776" s="242">
        <f>+VLOOKUP(A776,[3]Sheet1!$A$13:$D$744,4,FALSE)</f>
        <v>0</v>
      </c>
      <c r="Y776" s="242" t="e">
        <f>+VLOOKUP(X776,bd_lista!$A$3:$C$590,3,FALSE)</f>
        <v>#N/A</v>
      </c>
      <c r="Z776" s="301">
        <f>+X776</f>
        <v>0</v>
      </c>
      <c r="AA776" s="302" t="e">
        <f>+Y776</f>
        <v>#N/A</v>
      </c>
    </row>
    <row r="777" spans="1:27" customFormat="1" ht="15" hidden="1" customHeight="1">
      <c r="A777" s="32">
        <v>1434</v>
      </c>
      <c r="B777" s="391"/>
      <c r="C777" s="247" t="str">
        <f>+VLOOKUP(A777,bd_lista!$A$3:$C$590,3,FALSE)</f>
        <v>Gobierno Autónomo Municipal de Huayllamarca (Santiago de Huayllamarca)</v>
      </c>
      <c r="D777" s="393"/>
      <c r="E777" s="244" t="s">
        <v>1309</v>
      </c>
      <c r="F777" s="243">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3">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3">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3">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3">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3">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3">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3">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3">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3">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3">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3">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3">
        <f t="shared" ca="1" si="29"/>
        <v>0</v>
      </c>
      <c r="S777" s="250">
        <f ca="1">+R776+R777</f>
        <v>0</v>
      </c>
      <c r="T777" s="243">
        <f ca="1">+S777</f>
        <v>0</v>
      </c>
      <c r="U777" s="242">
        <f t="shared" si="30"/>
        <v>2</v>
      </c>
      <c r="V777" s="343" t="str">
        <f>+VLOOKUP(A777,bd_lista!$A$3:$E$590,5,FALSE)</f>
        <v>Gobiernos Autonomos Municipales</v>
      </c>
      <c r="W777" s="395"/>
      <c r="X777" s="242">
        <f>+VLOOKUP(A777,[3]Sheet1!$A$13:$D$744,4,FALSE)</f>
        <v>0</v>
      </c>
      <c r="Y777" s="242" t="e">
        <f>+VLOOKUP(X777,bd_lista!$A$3:$C$590,3,FALSE)</f>
        <v>#N/A</v>
      </c>
      <c r="Z777" s="299"/>
      <c r="AA777" s="300"/>
    </row>
    <row r="778" spans="1:27" customFormat="1" ht="27" hidden="1" customHeight="1">
      <c r="A778" s="32">
        <v>1435</v>
      </c>
      <c r="B778" s="390">
        <f>+A778</f>
        <v>1435</v>
      </c>
      <c r="C778" s="247" t="str">
        <f>+VLOOKUP(A778,bd_lista!$A$3:$C$590,3,FALSE)</f>
        <v>Gobierno Autónomo Municipal de Soracachi</v>
      </c>
      <c r="D778" s="392" t="str">
        <f>+C778</f>
        <v>Gobierno Autónomo Municipal de Soracachi</v>
      </c>
      <c r="E778" s="242" t="s">
        <v>1308</v>
      </c>
      <c r="F778" s="243">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3">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3">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3">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3">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3">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3">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3">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3">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3">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3">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3">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3">
        <f t="shared" ca="1" si="29"/>
        <v>0</v>
      </c>
      <c r="S778" s="250"/>
      <c r="T778" s="243">
        <f ca="1">+T779</f>
        <v>0</v>
      </c>
      <c r="U778" s="242">
        <f t="shared" si="30"/>
        <v>1</v>
      </c>
      <c r="V778" s="343" t="str">
        <f>+VLOOKUP(A778,bd_lista!$A$3:$E$590,5,FALSE)</f>
        <v>Gobiernos Autonomos Municipales</v>
      </c>
      <c r="W778" s="394" t="str">
        <f>+V778</f>
        <v>Gobiernos Autonomos Municipales</v>
      </c>
      <c r="X778" s="242">
        <f>+VLOOKUP(A778,[3]Sheet1!$A$13:$D$744,4,FALSE)</f>
        <v>0</v>
      </c>
      <c r="Y778" s="242" t="e">
        <f>+VLOOKUP(X778,bd_lista!$A$3:$C$590,3,FALSE)</f>
        <v>#N/A</v>
      </c>
      <c r="Z778" s="301">
        <f>+X778</f>
        <v>0</v>
      </c>
      <c r="AA778" s="302" t="e">
        <f>+Y778</f>
        <v>#N/A</v>
      </c>
    </row>
    <row r="779" spans="1:27" customFormat="1" ht="27" hidden="1" customHeight="1">
      <c r="A779" s="32">
        <v>1435</v>
      </c>
      <c r="B779" s="391"/>
      <c r="C779" s="247" t="str">
        <f>+VLOOKUP(A779,bd_lista!$A$3:$C$590,3,FALSE)</f>
        <v>Gobierno Autónomo Municipal de Soracachi</v>
      </c>
      <c r="D779" s="393"/>
      <c r="E779" s="244" t="s">
        <v>1309</v>
      </c>
      <c r="F779" s="243">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3">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3">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3">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3">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3">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3">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3">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3">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3">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3">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3">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3">
        <f t="shared" ca="1" si="29"/>
        <v>0</v>
      </c>
      <c r="S779" s="250">
        <f ca="1">+R778+R779</f>
        <v>0</v>
      </c>
      <c r="T779" s="243">
        <f ca="1">+S779</f>
        <v>0</v>
      </c>
      <c r="U779" s="242">
        <f t="shared" si="30"/>
        <v>2</v>
      </c>
      <c r="V779" s="343" t="str">
        <f>+VLOOKUP(A779,bd_lista!$A$3:$E$590,5,FALSE)</f>
        <v>Gobiernos Autonomos Municipales</v>
      </c>
      <c r="W779" s="395"/>
      <c r="X779" s="242">
        <f>+VLOOKUP(A779,[3]Sheet1!$A$13:$D$744,4,FALSE)</f>
        <v>0</v>
      </c>
      <c r="Y779" s="242" t="e">
        <f>+VLOOKUP(X779,bd_lista!$A$3:$C$590,3,FALSE)</f>
        <v>#N/A</v>
      </c>
      <c r="Z779" s="299"/>
      <c r="AA779" s="300"/>
    </row>
    <row r="780" spans="1:27" customFormat="1" ht="15" hidden="1" customHeight="1">
      <c r="A780" s="32">
        <v>1501</v>
      </c>
      <c r="B780" s="390">
        <f>+A780</f>
        <v>1501</v>
      </c>
      <c r="C780" s="247" t="str">
        <f>+VLOOKUP(A780,bd_lista!$A$3:$C$590,3,FALSE)</f>
        <v>Gobierno Autónomo Municipal de Potosí</v>
      </c>
      <c r="D780" s="392" t="str">
        <f>+C780</f>
        <v>Gobierno Autónomo Municipal de Potosí</v>
      </c>
      <c r="E780" s="242" t="s">
        <v>1308</v>
      </c>
      <c r="F780" s="243">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3">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3">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3">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3">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3">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3">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3">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3">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3">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3">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3">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3">
        <f t="shared" ca="1" si="29"/>
        <v>0</v>
      </c>
      <c r="S780" s="250"/>
      <c r="T780" s="243">
        <f ca="1">+T781</f>
        <v>0</v>
      </c>
      <c r="U780" s="242">
        <f t="shared" si="30"/>
        <v>1</v>
      </c>
      <c r="V780" s="343" t="str">
        <f>+VLOOKUP(A780,bd_lista!$A$3:$E$590,5,FALSE)</f>
        <v>Gobiernos Autonomos Municipales</v>
      </c>
      <c r="W780" s="394" t="str">
        <f>+V780</f>
        <v>Gobiernos Autonomos Municipales</v>
      </c>
      <c r="X780" s="242">
        <f>+VLOOKUP(A780,[3]Sheet1!$A$13:$D$744,4,FALSE)</f>
        <v>0</v>
      </c>
      <c r="Y780" s="242" t="e">
        <f>+VLOOKUP(X780,bd_lista!$A$3:$C$590,3,FALSE)</f>
        <v>#N/A</v>
      </c>
      <c r="Z780" s="301">
        <f>+X780</f>
        <v>0</v>
      </c>
      <c r="AA780" s="302" t="e">
        <f>+Y780</f>
        <v>#N/A</v>
      </c>
    </row>
    <row r="781" spans="1:27" customFormat="1" ht="15" hidden="1" customHeight="1">
      <c r="A781" s="32">
        <v>1501</v>
      </c>
      <c r="B781" s="391"/>
      <c r="C781" s="247" t="str">
        <f>+VLOOKUP(A781,bd_lista!$A$3:$C$590,3,FALSE)</f>
        <v>Gobierno Autónomo Municipal de Potosí</v>
      </c>
      <c r="D781" s="393"/>
      <c r="E781" s="244" t="s">
        <v>1309</v>
      </c>
      <c r="F781" s="243">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3">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3">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3">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3">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3">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3">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3">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3">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3">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3">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3">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3">
        <f t="shared" ca="1" si="29"/>
        <v>0</v>
      </c>
      <c r="S781" s="250">
        <f ca="1">+R780+R781</f>
        <v>0</v>
      </c>
      <c r="T781" s="243">
        <f ca="1">+S781</f>
        <v>0</v>
      </c>
      <c r="U781" s="242">
        <f t="shared" si="30"/>
        <v>2</v>
      </c>
      <c r="V781" s="343" t="str">
        <f>+VLOOKUP(A781,bd_lista!$A$3:$E$590,5,FALSE)</f>
        <v>Gobiernos Autonomos Municipales</v>
      </c>
      <c r="W781" s="395"/>
      <c r="X781" s="242">
        <f>+VLOOKUP(A781,[3]Sheet1!$A$13:$D$744,4,FALSE)</f>
        <v>0</v>
      </c>
      <c r="Y781" s="242" t="e">
        <f>+VLOOKUP(X781,bd_lista!$A$3:$C$590,3,FALSE)</f>
        <v>#N/A</v>
      </c>
      <c r="Z781" s="299"/>
      <c r="AA781" s="300"/>
    </row>
    <row r="782" spans="1:27" customFormat="1" ht="15" hidden="1" customHeight="1">
      <c r="A782" s="32">
        <v>1502</v>
      </c>
      <c r="B782" s="390">
        <f>+A782</f>
        <v>1502</v>
      </c>
      <c r="C782" s="247" t="str">
        <f>+VLOOKUP(A782,bd_lista!$A$3:$C$590,3,FALSE)</f>
        <v>Gobierno Autónomo Municipal de Tinguipaya</v>
      </c>
      <c r="D782" s="392" t="str">
        <f>+C782</f>
        <v>Gobierno Autónomo Municipal de Tinguipaya</v>
      </c>
      <c r="E782" s="242" t="s">
        <v>1308</v>
      </c>
      <c r="F782" s="243">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3">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3">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3">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3">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3">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3">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3">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3">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3">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3">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3">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3">
        <f t="shared" ca="1" si="29"/>
        <v>0</v>
      </c>
      <c r="S782" s="250"/>
      <c r="T782" s="243">
        <f ca="1">+T783</f>
        <v>0</v>
      </c>
      <c r="U782" s="242">
        <f t="shared" si="30"/>
        <v>1</v>
      </c>
      <c r="V782" s="343" t="str">
        <f>+VLOOKUP(A782,bd_lista!$A$3:$E$590,5,FALSE)</f>
        <v>Gobiernos Autonomos Municipales</v>
      </c>
      <c r="W782" s="394" t="str">
        <f>+V782</f>
        <v>Gobiernos Autonomos Municipales</v>
      </c>
      <c r="X782" s="242">
        <f>+VLOOKUP(A782,[3]Sheet1!$A$13:$D$744,4,FALSE)</f>
        <v>0</v>
      </c>
      <c r="Y782" s="242" t="e">
        <f>+VLOOKUP(X782,bd_lista!$A$3:$C$590,3,FALSE)</f>
        <v>#N/A</v>
      </c>
      <c r="Z782" s="301">
        <f>+X782</f>
        <v>0</v>
      </c>
      <c r="AA782" s="302" t="e">
        <f>+Y782</f>
        <v>#N/A</v>
      </c>
    </row>
    <row r="783" spans="1:27" customFormat="1" ht="15" hidden="1" customHeight="1">
      <c r="A783" s="32">
        <v>1502</v>
      </c>
      <c r="B783" s="391"/>
      <c r="C783" s="247" t="str">
        <f>+VLOOKUP(A783,bd_lista!$A$3:$C$590,3,FALSE)</f>
        <v>Gobierno Autónomo Municipal de Tinguipaya</v>
      </c>
      <c r="D783" s="393"/>
      <c r="E783" s="244" t="s">
        <v>1309</v>
      </c>
      <c r="F783" s="243">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3">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3">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3">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3">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3">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3">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3">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3">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3">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3">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3">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3">
        <f t="shared" ca="1" si="29"/>
        <v>0</v>
      </c>
      <c r="S783" s="250">
        <f ca="1">+R782+R783</f>
        <v>0</v>
      </c>
      <c r="T783" s="243">
        <f ca="1">+S783</f>
        <v>0</v>
      </c>
      <c r="U783" s="242">
        <f t="shared" si="30"/>
        <v>2</v>
      </c>
      <c r="V783" s="343" t="str">
        <f>+VLOOKUP(A783,bd_lista!$A$3:$E$590,5,FALSE)</f>
        <v>Gobiernos Autonomos Municipales</v>
      </c>
      <c r="W783" s="395"/>
      <c r="X783" s="242">
        <f>+VLOOKUP(A783,[3]Sheet1!$A$13:$D$744,4,FALSE)</f>
        <v>0</v>
      </c>
      <c r="Y783" s="242" t="e">
        <f>+VLOOKUP(X783,bd_lista!$A$3:$C$590,3,FALSE)</f>
        <v>#N/A</v>
      </c>
      <c r="Z783" s="299"/>
      <c r="AA783" s="300"/>
    </row>
    <row r="784" spans="1:27" customFormat="1" ht="27" hidden="1" customHeight="1">
      <c r="A784" s="32">
        <v>1503</v>
      </c>
      <c r="B784" s="390">
        <f>+A784</f>
        <v>1503</v>
      </c>
      <c r="C784" s="247" t="str">
        <f>+VLOOKUP(A784,bd_lista!$A$3:$C$590,3,FALSE)</f>
        <v>Gobierno Autónomo Municipal de Yocalla</v>
      </c>
      <c r="D784" s="392" t="str">
        <f>+C784</f>
        <v>Gobierno Autónomo Municipal de Yocalla</v>
      </c>
      <c r="E784" s="242" t="s">
        <v>1308</v>
      </c>
      <c r="F784" s="243">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3">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3">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3">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3">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3">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3">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3">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3">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3">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3">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3">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3">
        <f t="shared" ca="1" si="29"/>
        <v>0</v>
      </c>
      <c r="S784" s="250"/>
      <c r="T784" s="243">
        <f ca="1">+T785</f>
        <v>0</v>
      </c>
      <c r="U784" s="242">
        <f t="shared" si="30"/>
        <v>1</v>
      </c>
      <c r="V784" s="343" t="str">
        <f>+VLOOKUP(A784,bd_lista!$A$3:$E$590,5,FALSE)</f>
        <v>Gobiernos Autonomos Municipales</v>
      </c>
      <c r="W784" s="394" t="str">
        <f>+V784</f>
        <v>Gobiernos Autonomos Municipales</v>
      </c>
      <c r="X784" s="242">
        <f>+VLOOKUP(A784,[3]Sheet1!$A$13:$D$744,4,FALSE)</f>
        <v>0</v>
      </c>
      <c r="Y784" s="242" t="e">
        <f>+VLOOKUP(X784,bd_lista!$A$3:$C$590,3,FALSE)</f>
        <v>#N/A</v>
      </c>
      <c r="Z784" s="301">
        <f>+X784</f>
        <v>0</v>
      </c>
      <c r="AA784" s="302" t="e">
        <f>+Y784</f>
        <v>#N/A</v>
      </c>
    </row>
    <row r="785" spans="1:27" customFormat="1" ht="27" hidden="1" customHeight="1">
      <c r="A785" s="32">
        <v>1503</v>
      </c>
      <c r="B785" s="391"/>
      <c r="C785" s="247" t="str">
        <f>+VLOOKUP(A785,bd_lista!$A$3:$C$590,3,FALSE)</f>
        <v>Gobierno Autónomo Municipal de Yocalla</v>
      </c>
      <c r="D785" s="393"/>
      <c r="E785" s="244" t="s">
        <v>1309</v>
      </c>
      <c r="F785" s="243">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3">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3">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3">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3">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3">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3">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3">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3">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3">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3">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3">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3">
        <f t="shared" ca="1" si="29"/>
        <v>0</v>
      </c>
      <c r="S785" s="250">
        <f ca="1">+R784+R785</f>
        <v>0</v>
      </c>
      <c r="T785" s="243">
        <f ca="1">+S785</f>
        <v>0</v>
      </c>
      <c r="U785" s="242">
        <f t="shared" si="30"/>
        <v>2</v>
      </c>
      <c r="V785" s="343" t="str">
        <f>+VLOOKUP(A785,bd_lista!$A$3:$E$590,5,FALSE)</f>
        <v>Gobiernos Autonomos Municipales</v>
      </c>
      <c r="W785" s="395"/>
      <c r="X785" s="242">
        <f>+VLOOKUP(A785,[3]Sheet1!$A$13:$D$744,4,FALSE)</f>
        <v>0</v>
      </c>
      <c r="Y785" s="242" t="e">
        <f>+VLOOKUP(X785,bd_lista!$A$3:$C$590,3,FALSE)</f>
        <v>#N/A</v>
      </c>
      <c r="Z785" s="299"/>
      <c r="AA785" s="300"/>
    </row>
    <row r="786" spans="1:27" customFormat="1" ht="15" hidden="1" customHeight="1">
      <c r="A786" s="32">
        <v>1504</v>
      </c>
      <c r="B786" s="390">
        <f>+A786</f>
        <v>1504</v>
      </c>
      <c r="C786" s="247" t="str">
        <f>+VLOOKUP(A786,bd_lista!$A$3:$C$590,3,FALSE)</f>
        <v>Gobierno Autónomo Municipal de Urmiri</v>
      </c>
      <c r="D786" s="392" t="str">
        <f>+C786</f>
        <v>Gobierno Autónomo Municipal de Urmiri</v>
      </c>
      <c r="E786" s="242" t="s">
        <v>1308</v>
      </c>
      <c r="F786" s="243">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3">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3">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3">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3">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3">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3">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3">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3">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3">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3">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3">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3">
        <f t="shared" ca="1" si="29"/>
        <v>0</v>
      </c>
      <c r="S786" s="250"/>
      <c r="T786" s="243">
        <f ca="1">+T787</f>
        <v>0</v>
      </c>
      <c r="U786" s="242">
        <f t="shared" si="30"/>
        <v>1</v>
      </c>
      <c r="V786" s="343" t="str">
        <f>+VLOOKUP(A786,bd_lista!$A$3:$E$590,5,FALSE)</f>
        <v>Gobiernos Autonomos Municipales</v>
      </c>
      <c r="W786" s="394" t="str">
        <f>+V786</f>
        <v>Gobiernos Autonomos Municipales</v>
      </c>
      <c r="X786" s="242">
        <f>+VLOOKUP(A786,[3]Sheet1!$A$13:$D$744,4,FALSE)</f>
        <v>0</v>
      </c>
      <c r="Y786" s="242" t="e">
        <f>+VLOOKUP(X786,bd_lista!$A$3:$C$590,3,FALSE)</f>
        <v>#N/A</v>
      </c>
      <c r="Z786" s="301">
        <f>+X786</f>
        <v>0</v>
      </c>
      <c r="AA786" s="302" t="e">
        <f>+Y786</f>
        <v>#N/A</v>
      </c>
    </row>
    <row r="787" spans="1:27" customFormat="1" ht="15" hidden="1" customHeight="1">
      <c r="A787" s="32">
        <v>1504</v>
      </c>
      <c r="B787" s="391"/>
      <c r="C787" s="247" t="str">
        <f>+VLOOKUP(A787,bd_lista!$A$3:$C$590,3,FALSE)</f>
        <v>Gobierno Autónomo Municipal de Urmiri</v>
      </c>
      <c r="D787" s="393"/>
      <c r="E787" s="244" t="s">
        <v>1309</v>
      </c>
      <c r="F787" s="243">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3">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3">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3">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3">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3">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3">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3">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3">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3">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3">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3">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3">
        <f t="shared" ca="1" si="29"/>
        <v>0</v>
      </c>
      <c r="S787" s="250">
        <f ca="1">+R786+R787</f>
        <v>0</v>
      </c>
      <c r="T787" s="243">
        <f ca="1">+S787</f>
        <v>0</v>
      </c>
      <c r="U787" s="242">
        <f t="shared" si="30"/>
        <v>2</v>
      </c>
      <c r="V787" s="343" t="str">
        <f>+VLOOKUP(A787,bd_lista!$A$3:$E$590,5,FALSE)</f>
        <v>Gobiernos Autonomos Municipales</v>
      </c>
      <c r="W787" s="395"/>
      <c r="X787" s="242">
        <f>+VLOOKUP(A787,[3]Sheet1!$A$13:$D$744,4,FALSE)</f>
        <v>0</v>
      </c>
      <c r="Y787" s="242" t="e">
        <f>+VLOOKUP(X787,bd_lista!$A$3:$C$590,3,FALSE)</f>
        <v>#N/A</v>
      </c>
      <c r="Z787" s="299"/>
      <c r="AA787" s="300"/>
    </row>
    <row r="788" spans="1:27" customFormat="1" ht="15" hidden="1" customHeight="1">
      <c r="A788" s="32">
        <v>1505</v>
      </c>
      <c r="B788" s="390">
        <f>+A788</f>
        <v>1505</v>
      </c>
      <c r="C788" s="247" t="str">
        <f>+VLOOKUP(A788,bd_lista!$A$3:$C$590,3,FALSE)</f>
        <v>Gobierno Autónomo Municipal de Uncía</v>
      </c>
      <c r="D788" s="392" t="str">
        <f>+C788</f>
        <v>Gobierno Autónomo Municipal de Uncía</v>
      </c>
      <c r="E788" s="242" t="s">
        <v>1308</v>
      </c>
      <c r="F788" s="243">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3">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3">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3">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3">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3">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3">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3">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3">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3">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3">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3">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3">
        <f t="shared" ca="1" si="29"/>
        <v>0</v>
      </c>
      <c r="S788" s="250"/>
      <c r="T788" s="243">
        <f ca="1">+T789</f>
        <v>0</v>
      </c>
      <c r="U788" s="242">
        <f t="shared" si="30"/>
        <v>1</v>
      </c>
      <c r="V788" s="343" t="str">
        <f>+VLOOKUP(A788,bd_lista!$A$3:$E$590,5,FALSE)</f>
        <v>Gobiernos Autonomos Municipales</v>
      </c>
      <c r="W788" s="394" t="str">
        <f>+V788</f>
        <v>Gobiernos Autonomos Municipales</v>
      </c>
      <c r="X788" s="242">
        <f>+VLOOKUP(A788,[3]Sheet1!$A$13:$D$744,4,FALSE)</f>
        <v>0</v>
      </c>
      <c r="Y788" s="242" t="e">
        <f>+VLOOKUP(X788,bd_lista!$A$3:$C$590,3,FALSE)</f>
        <v>#N/A</v>
      </c>
      <c r="Z788" s="301">
        <f>+X788</f>
        <v>0</v>
      </c>
      <c r="AA788" s="302" t="e">
        <f>+Y788</f>
        <v>#N/A</v>
      </c>
    </row>
    <row r="789" spans="1:27" customFormat="1" ht="15" hidden="1" customHeight="1">
      <c r="A789" s="32">
        <v>1505</v>
      </c>
      <c r="B789" s="391"/>
      <c r="C789" s="247" t="str">
        <f>+VLOOKUP(A789,bd_lista!$A$3:$C$590,3,FALSE)</f>
        <v>Gobierno Autónomo Municipal de Uncía</v>
      </c>
      <c r="D789" s="393"/>
      <c r="E789" s="244" t="s">
        <v>1309</v>
      </c>
      <c r="F789" s="243">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3">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3">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3">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3">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3">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3">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3">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3">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3">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3">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3">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3">
        <f t="shared" ca="1" si="29"/>
        <v>0</v>
      </c>
      <c r="S789" s="250">
        <f ca="1">+R788+R789</f>
        <v>0</v>
      </c>
      <c r="T789" s="243">
        <f ca="1">+S789</f>
        <v>0</v>
      </c>
      <c r="U789" s="242">
        <f t="shared" si="30"/>
        <v>2</v>
      </c>
      <c r="V789" s="343" t="str">
        <f>+VLOOKUP(A789,bd_lista!$A$3:$E$590,5,FALSE)</f>
        <v>Gobiernos Autonomos Municipales</v>
      </c>
      <c r="W789" s="395"/>
      <c r="X789" s="242">
        <f>+VLOOKUP(A789,[3]Sheet1!$A$13:$D$744,4,FALSE)</f>
        <v>0</v>
      </c>
      <c r="Y789" s="242" t="e">
        <f>+VLOOKUP(X789,bd_lista!$A$3:$C$590,3,FALSE)</f>
        <v>#N/A</v>
      </c>
      <c r="Z789" s="299"/>
      <c r="AA789" s="300"/>
    </row>
    <row r="790" spans="1:27" customFormat="1" ht="15" hidden="1" customHeight="1">
      <c r="A790" s="32">
        <v>1506</v>
      </c>
      <c r="B790" s="390">
        <f>+A790</f>
        <v>1506</v>
      </c>
      <c r="C790" s="247" t="str">
        <f>+VLOOKUP(A790,bd_lista!$A$3:$C$590,3,FALSE)</f>
        <v>Gobierno Autónomo Municipal de Chayanta</v>
      </c>
      <c r="D790" s="392" t="str">
        <f>+C790</f>
        <v>Gobierno Autónomo Municipal de Chayanta</v>
      </c>
      <c r="E790" s="242" t="s">
        <v>1308</v>
      </c>
      <c r="F790" s="243">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3">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3">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3">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3">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3">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3">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3">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3">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3">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3">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3">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3">
        <f t="shared" ca="1" si="29"/>
        <v>0</v>
      </c>
      <c r="S790" s="250"/>
      <c r="T790" s="243">
        <f ca="1">+T791</f>
        <v>0</v>
      </c>
      <c r="U790" s="242">
        <f t="shared" si="30"/>
        <v>1</v>
      </c>
      <c r="V790" s="343" t="str">
        <f>+VLOOKUP(A790,bd_lista!$A$3:$E$590,5,FALSE)</f>
        <v>Gobiernos Autonomos Municipales</v>
      </c>
      <c r="W790" s="394" t="str">
        <f>+V790</f>
        <v>Gobiernos Autonomos Municipales</v>
      </c>
      <c r="X790" s="242">
        <f>+VLOOKUP(A790,[3]Sheet1!$A$13:$D$744,4,FALSE)</f>
        <v>0</v>
      </c>
      <c r="Y790" s="242" t="e">
        <f>+VLOOKUP(X790,bd_lista!$A$3:$C$590,3,FALSE)</f>
        <v>#N/A</v>
      </c>
      <c r="Z790" s="301">
        <f>+X790</f>
        <v>0</v>
      </c>
      <c r="AA790" s="302" t="e">
        <f>+Y790</f>
        <v>#N/A</v>
      </c>
    </row>
    <row r="791" spans="1:27" customFormat="1" ht="15" hidden="1" customHeight="1">
      <c r="A791" s="32">
        <v>1506</v>
      </c>
      <c r="B791" s="391"/>
      <c r="C791" s="247" t="str">
        <f>+VLOOKUP(A791,bd_lista!$A$3:$C$590,3,FALSE)</f>
        <v>Gobierno Autónomo Municipal de Chayanta</v>
      </c>
      <c r="D791" s="393"/>
      <c r="E791" s="244" t="s">
        <v>1309</v>
      </c>
      <c r="F791" s="243">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3">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3">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3">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3">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3">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3">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3">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3">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3">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3">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3">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3">
        <f t="shared" ca="1" si="29"/>
        <v>0</v>
      </c>
      <c r="S791" s="250">
        <f ca="1">+R790+R791</f>
        <v>0</v>
      </c>
      <c r="T791" s="243">
        <f ca="1">+S791</f>
        <v>0</v>
      </c>
      <c r="U791" s="242">
        <f t="shared" si="30"/>
        <v>2</v>
      </c>
      <c r="V791" s="343" t="str">
        <f>+VLOOKUP(A791,bd_lista!$A$3:$E$590,5,FALSE)</f>
        <v>Gobiernos Autonomos Municipales</v>
      </c>
      <c r="W791" s="395"/>
      <c r="X791" s="242">
        <f>+VLOOKUP(A791,[3]Sheet1!$A$13:$D$744,4,FALSE)</f>
        <v>0</v>
      </c>
      <c r="Y791" s="242" t="e">
        <f>+VLOOKUP(X791,bd_lista!$A$3:$C$590,3,FALSE)</f>
        <v>#N/A</v>
      </c>
      <c r="Z791" s="299"/>
      <c r="AA791" s="300"/>
    </row>
    <row r="792" spans="1:27" customFormat="1" ht="15" hidden="1" customHeight="1">
      <c r="A792" s="32">
        <v>1507</v>
      </c>
      <c r="B792" s="390">
        <f>+A792</f>
        <v>1507</v>
      </c>
      <c r="C792" s="247" t="str">
        <f>+VLOOKUP(A792,bd_lista!$A$3:$C$590,3,FALSE)</f>
        <v>Gobierno Autónomo Municipal de Llallagua</v>
      </c>
      <c r="D792" s="392" t="str">
        <f>+C792</f>
        <v>Gobierno Autónomo Municipal de Llallagua</v>
      </c>
      <c r="E792" s="242" t="s">
        <v>1308</v>
      </c>
      <c r="F792" s="243">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3">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3">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3">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3">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3">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3">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3">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3">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3">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3">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3">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3">
        <f t="shared" ca="1" si="29"/>
        <v>0</v>
      </c>
      <c r="S792" s="250"/>
      <c r="T792" s="243">
        <f ca="1">+T793</f>
        <v>0</v>
      </c>
      <c r="U792" s="242">
        <f t="shared" si="30"/>
        <v>1</v>
      </c>
      <c r="V792" s="343" t="str">
        <f>+VLOOKUP(A792,bd_lista!$A$3:$E$590,5,FALSE)</f>
        <v>Gobiernos Autonomos Municipales</v>
      </c>
      <c r="W792" s="394" t="str">
        <f>+V792</f>
        <v>Gobiernos Autonomos Municipales</v>
      </c>
      <c r="X792" s="242">
        <f>+VLOOKUP(A792,[3]Sheet1!$A$13:$D$744,4,FALSE)</f>
        <v>0</v>
      </c>
      <c r="Y792" s="242" t="e">
        <f>+VLOOKUP(X792,bd_lista!$A$3:$C$590,3,FALSE)</f>
        <v>#N/A</v>
      </c>
      <c r="Z792" s="301">
        <f>+X792</f>
        <v>0</v>
      </c>
      <c r="AA792" s="302" t="e">
        <f>+Y792</f>
        <v>#N/A</v>
      </c>
    </row>
    <row r="793" spans="1:27" customFormat="1" ht="15" hidden="1" customHeight="1">
      <c r="A793" s="32">
        <v>1507</v>
      </c>
      <c r="B793" s="391"/>
      <c r="C793" s="247" t="str">
        <f>+VLOOKUP(A793,bd_lista!$A$3:$C$590,3,FALSE)</f>
        <v>Gobierno Autónomo Municipal de Llallagua</v>
      </c>
      <c r="D793" s="393"/>
      <c r="E793" s="244" t="s">
        <v>1309</v>
      </c>
      <c r="F793" s="243">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3">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3">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3">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3">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3">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3">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3">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3">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3">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3">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3">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3">
        <f t="shared" ca="1" si="29"/>
        <v>0</v>
      </c>
      <c r="S793" s="250">
        <f ca="1">+R792+R793</f>
        <v>0</v>
      </c>
      <c r="T793" s="243">
        <f ca="1">+S793</f>
        <v>0</v>
      </c>
      <c r="U793" s="242">
        <f t="shared" si="30"/>
        <v>2</v>
      </c>
      <c r="V793" s="343" t="str">
        <f>+VLOOKUP(A793,bd_lista!$A$3:$E$590,5,FALSE)</f>
        <v>Gobiernos Autonomos Municipales</v>
      </c>
      <c r="W793" s="395"/>
      <c r="X793" s="242">
        <f>+VLOOKUP(A793,[3]Sheet1!$A$13:$D$744,4,FALSE)</f>
        <v>0</v>
      </c>
      <c r="Y793" s="242" t="e">
        <f>+VLOOKUP(X793,bd_lista!$A$3:$C$590,3,FALSE)</f>
        <v>#N/A</v>
      </c>
      <c r="Z793" s="299"/>
      <c r="AA793" s="300"/>
    </row>
    <row r="794" spans="1:27" customFormat="1" ht="15" hidden="1" customHeight="1">
      <c r="A794" s="32">
        <v>1508</v>
      </c>
      <c r="B794" s="390">
        <f>+A794</f>
        <v>1508</v>
      </c>
      <c r="C794" s="247" t="str">
        <f>+VLOOKUP(A794,bd_lista!$A$3:$C$590,3,FALSE)</f>
        <v>Gobierno Autónomo Municipal de Betanzos</v>
      </c>
      <c r="D794" s="392" t="str">
        <f>+C794</f>
        <v>Gobierno Autónomo Municipal de Betanzos</v>
      </c>
      <c r="E794" s="242" t="s">
        <v>1308</v>
      </c>
      <c r="F794" s="243">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3">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3">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3">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3">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3">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3">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3">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3">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3">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3">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3">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3">
        <f t="shared" ca="1" si="29"/>
        <v>0</v>
      </c>
      <c r="S794" s="250"/>
      <c r="T794" s="243">
        <f ca="1">+T795</f>
        <v>0</v>
      </c>
      <c r="U794" s="242">
        <f t="shared" si="30"/>
        <v>1</v>
      </c>
      <c r="V794" s="343" t="str">
        <f>+VLOOKUP(A794,bd_lista!$A$3:$E$590,5,FALSE)</f>
        <v>Gobiernos Autonomos Municipales</v>
      </c>
      <c r="W794" s="394" t="str">
        <f>+V794</f>
        <v>Gobiernos Autonomos Municipales</v>
      </c>
      <c r="X794" s="242">
        <f>+VLOOKUP(A794,[3]Sheet1!$A$13:$D$744,4,FALSE)</f>
        <v>0</v>
      </c>
      <c r="Y794" s="242" t="e">
        <f>+VLOOKUP(X794,bd_lista!$A$3:$C$590,3,FALSE)</f>
        <v>#N/A</v>
      </c>
      <c r="Z794" s="301">
        <f>+X794</f>
        <v>0</v>
      </c>
      <c r="AA794" s="302" t="e">
        <f>+Y794</f>
        <v>#N/A</v>
      </c>
    </row>
    <row r="795" spans="1:27" customFormat="1" ht="15" hidden="1" customHeight="1">
      <c r="A795" s="32">
        <v>1508</v>
      </c>
      <c r="B795" s="391"/>
      <c r="C795" s="247" t="str">
        <f>+VLOOKUP(A795,bd_lista!$A$3:$C$590,3,FALSE)</f>
        <v>Gobierno Autónomo Municipal de Betanzos</v>
      </c>
      <c r="D795" s="393"/>
      <c r="E795" s="244" t="s">
        <v>1309</v>
      </c>
      <c r="F795" s="243">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3">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3">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3">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3">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3">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3">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3">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3">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3">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3">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3">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3">
        <f t="shared" ca="1" si="29"/>
        <v>0</v>
      </c>
      <c r="S795" s="250">
        <f ca="1">+R794+R795</f>
        <v>0</v>
      </c>
      <c r="T795" s="243">
        <f ca="1">+S795</f>
        <v>0</v>
      </c>
      <c r="U795" s="242">
        <f t="shared" si="30"/>
        <v>2</v>
      </c>
      <c r="V795" s="343" t="str">
        <f>+VLOOKUP(A795,bd_lista!$A$3:$E$590,5,FALSE)</f>
        <v>Gobiernos Autonomos Municipales</v>
      </c>
      <c r="W795" s="395"/>
      <c r="X795" s="242">
        <f>+VLOOKUP(A795,[3]Sheet1!$A$13:$D$744,4,FALSE)</f>
        <v>0</v>
      </c>
      <c r="Y795" s="242" t="e">
        <f>+VLOOKUP(X795,bd_lista!$A$3:$C$590,3,FALSE)</f>
        <v>#N/A</v>
      </c>
      <c r="Z795" s="299"/>
      <c r="AA795" s="300"/>
    </row>
    <row r="796" spans="1:27" customFormat="1" ht="15" hidden="1" customHeight="1">
      <c r="A796" s="32">
        <v>1509</v>
      </c>
      <c r="B796" s="390">
        <f>+A796</f>
        <v>1509</v>
      </c>
      <c r="C796" s="247" t="str">
        <f>+VLOOKUP(A796,bd_lista!$A$3:$C$590,3,FALSE)</f>
        <v>Gobierno Autónomo Municipal de Chaqui</v>
      </c>
      <c r="D796" s="392" t="str">
        <f>+C796</f>
        <v>Gobierno Autónomo Municipal de Chaqui</v>
      </c>
      <c r="E796" s="242" t="s">
        <v>1308</v>
      </c>
      <c r="F796" s="243">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3">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3">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3">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3">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3">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3">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3">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3">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3">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3">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3">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3">
        <f t="shared" ca="1" si="29"/>
        <v>0</v>
      </c>
      <c r="S796" s="250"/>
      <c r="T796" s="243">
        <f ca="1">+T797</f>
        <v>0</v>
      </c>
      <c r="U796" s="242">
        <f t="shared" si="30"/>
        <v>1</v>
      </c>
      <c r="V796" s="343" t="str">
        <f>+VLOOKUP(A796,bd_lista!$A$3:$E$590,5,FALSE)</f>
        <v>Gobiernos Autonomos Municipales</v>
      </c>
      <c r="W796" s="394" t="str">
        <f>+V796</f>
        <v>Gobiernos Autonomos Municipales</v>
      </c>
      <c r="X796" s="242">
        <f>+VLOOKUP(A796,[3]Sheet1!$A$13:$D$744,4,FALSE)</f>
        <v>0</v>
      </c>
      <c r="Y796" s="242" t="e">
        <f>+VLOOKUP(X796,bd_lista!$A$3:$C$590,3,FALSE)</f>
        <v>#N/A</v>
      </c>
      <c r="Z796" s="301">
        <f>+X796</f>
        <v>0</v>
      </c>
      <c r="AA796" s="302" t="e">
        <f>+Y796</f>
        <v>#N/A</v>
      </c>
    </row>
    <row r="797" spans="1:27" customFormat="1" ht="15" hidden="1" customHeight="1">
      <c r="A797" s="32">
        <v>1509</v>
      </c>
      <c r="B797" s="391"/>
      <c r="C797" s="247" t="str">
        <f>+VLOOKUP(A797,bd_lista!$A$3:$C$590,3,FALSE)</f>
        <v>Gobierno Autónomo Municipal de Chaqui</v>
      </c>
      <c r="D797" s="393"/>
      <c r="E797" s="244" t="s">
        <v>1309</v>
      </c>
      <c r="F797" s="243">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3">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3">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3">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3">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3">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3">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3">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3">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3">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3">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3">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3">
        <f t="shared" ca="1" si="29"/>
        <v>0</v>
      </c>
      <c r="S797" s="250">
        <f ca="1">+R796+R797</f>
        <v>0</v>
      </c>
      <c r="T797" s="243">
        <f ca="1">+S797</f>
        <v>0</v>
      </c>
      <c r="U797" s="242">
        <f t="shared" si="30"/>
        <v>2</v>
      </c>
      <c r="V797" s="343" t="str">
        <f>+VLOOKUP(A797,bd_lista!$A$3:$E$590,5,FALSE)</f>
        <v>Gobiernos Autonomos Municipales</v>
      </c>
      <c r="W797" s="395"/>
      <c r="X797" s="242">
        <f>+VLOOKUP(A797,[3]Sheet1!$A$13:$D$744,4,FALSE)</f>
        <v>0</v>
      </c>
      <c r="Y797" s="242" t="e">
        <f>+VLOOKUP(X797,bd_lista!$A$3:$C$590,3,FALSE)</f>
        <v>#N/A</v>
      </c>
      <c r="Z797" s="299"/>
      <c r="AA797" s="300"/>
    </row>
    <row r="798" spans="1:27" customFormat="1" ht="15" hidden="1" customHeight="1">
      <c r="A798" s="32">
        <v>1510</v>
      </c>
      <c r="B798" s="390">
        <f>+A798</f>
        <v>1510</v>
      </c>
      <c r="C798" s="247" t="str">
        <f>+VLOOKUP(A798,bd_lista!$A$3:$C$590,3,FALSE)</f>
        <v>Gobierno Autónomo Municipal de Tacobamba</v>
      </c>
      <c r="D798" s="392" t="str">
        <f>+C798</f>
        <v>Gobierno Autónomo Municipal de Tacobamba</v>
      </c>
      <c r="E798" s="242" t="s">
        <v>1308</v>
      </c>
      <c r="F798" s="243">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3">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3">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3">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3">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3">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3">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3">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3">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3">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3">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3">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3">
        <f t="shared" ref="R798:R861" ca="1" si="31">+SUM(F798:Q798)</f>
        <v>0</v>
      </c>
      <c r="S798" s="250"/>
      <c r="T798" s="243">
        <f ca="1">+T799</f>
        <v>0</v>
      </c>
      <c r="U798" s="242">
        <f t="shared" ref="U798:U861" si="32">+IF(E798="Débitos",1,2)</f>
        <v>1</v>
      </c>
      <c r="V798" s="343" t="str">
        <f>+VLOOKUP(A798,bd_lista!$A$3:$E$590,5,FALSE)</f>
        <v>Gobiernos Autonomos Municipales</v>
      </c>
      <c r="W798" s="394" t="str">
        <f>+V798</f>
        <v>Gobiernos Autonomos Municipales</v>
      </c>
      <c r="X798" s="242">
        <f>+VLOOKUP(A798,[3]Sheet1!$A$13:$D$744,4,FALSE)</f>
        <v>0</v>
      </c>
      <c r="Y798" s="242" t="e">
        <f>+VLOOKUP(X798,bd_lista!$A$3:$C$590,3,FALSE)</f>
        <v>#N/A</v>
      </c>
      <c r="Z798" s="301">
        <f>+X798</f>
        <v>0</v>
      </c>
      <c r="AA798" s="302" t="e">
        <f>+Y798</f>
        <v>#N/A</v>
      </c>
    </row>
    <row r="799" spans="1:27" customFormat="1" ht="15" hidden="1" customHeight="1">
      <c r="A799" s="32">
        <v>1510</v>
      </c>
      <c r="B799" s="391"/>
      <c r="C799" s="247" t="str">
        <f>+VLOOKUP(A799,bd_lista!$A$3:$C$590,3,FALSE)</f>
        <v>Gobierno Autónomo Municipal de Tacobamba</v>
      </c>
      <c r="D799" s="393"/>
      <c r="E799" s="244" t="s">
        <v>1309</v>
      </c>
      <c r="F799" s="243">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3">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3">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3">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3">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3">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3">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3">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3">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3">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3">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3">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3">
        <f t="shared" ca="1" si="31"/>
        <v>0</v>
      </c>
      <c r="S799" s="250">
        <f ca="1">+R798+R799</f>
        <v>0</v>
      </c>
      <c r="T799" s="243">
        <f ca="1">+S799</f>
        <v>0</v>
      </c>
      <c r="U799" s="242">
        <f t="shared" si="32"/>
        <v>2</v>
      </c>
      <c r="V799" s="343" t="str">
        <f>+VLOOKUP(A799,bd_lista!$A$3:$E$590,5,FALSE)</f>
        <v>Gobiernos Autonomos Municipales</v>
      </c>
      <c r="W799" s="395"/>
      <c r="X799" s="242">
        <f>+VLOOKUP(A799,[3]Sheet1!$A$13:$D$744,4,FALSE)</f>
        <v>0</v>
      </c>
      <c r="Y799" s="242" t="e">
        <f>+VLOOKUP(X799,bd_lista!$A$3:$C$590,3,FALSE)</f>
        <v>#N/A</v>
      </c>
      <c r="Z799" s="299"/>
      <c r="AA799" s="300"/>
    </row>
    <row r="800" spans="1:27" customFormat="1" ht="27" hidden="1" customHeight="1">
      <c r="A800" s="32">
        <v>1511</v>
      </c>
      <c r="B800" s="390">
        <f>+A800</f>
        <v>1511</v>
      </c>
      <c r="C800" s="247" t="str">
        <f>+VLOOKUP(A800,bd_lista!$A$3:$C$590,3,FALSE)</f>
        <v>Gobierno Autónomo Municipal de Colquechaca</v>
      </c>
      <c r="D800" s="392" t="str">
        <f>+C800</f>
        <v>Gobierno Autónomo Municipal de Colquechaca</v>
      </c>
      <c r="E800" s="242" t="s">
        <v>1308</v>
      </c>
      <c r="F800" s="243">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3">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3">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3">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3">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3">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3">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3">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3">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3">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3">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3">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3">
        <f t="shared" ca="1" si="31"/>
        <v>0</v>
      </c>
      <c r="S800" s="250"/>
      <c r="T800" s="243">
        <f ca="1">+T801</f>
        <v>0</v>
      </c>
      <c r="U800" s="242">
        <f t="shared" si="32"/>
        <v>1</v>
      </c>
      <c r="V800" s="343" t="str">
        <f>+VLOOKUP(A800,bd_lista!$A$3:$E$590,5,FALSE)</f>
        <v>Gobiernos Autonomos Municipales</v>
      </c>
      <c r="W800" s="394" t="str">
        <f>+V800</f>
        <v>Gobiernos Autonomos Municipales</v>
      </c>
      <c r="X800" s="242">
        <f>+VLOOKUP(A800,[3]Sheet1!$A$13:$D$744,4,FALSE)</f>
        <v>0</v>
      </c>
      <c r="Y800" s="242" t="e">
        <f>+VLOOKUP(X800,bd_lista!$A$3:$C$590,3,FALSE)</f>
        <v>#N/A</v>
      </c>
      <c r="Z800" s="301">
        <f>+X800</f>
        <v>0</v>
      </c>
      <c r="AA800" s="302" t="e">
        <f>+Y800</f>
        <v>#N/A</v>
      </c>
    </row>
    <row r="801" spans="1:27" customFormat="1" ht="27" hidden="1" customHeight="1">
      <c r="A801" s="32">
        <v>1511</v>
      </c>
      <c r="B801" s="391"/>
      <c r="C801" s="247" t="str">
        <f>+VLOOKUP(A801,bd_lista!$A$3:$C$590,3,FALSE)</f>
        <v>Gobierno Autónomo Municipal de Colquechaca</v>
      </c>
      <c r="D801" s="393"/>
      <c r="E801" s="244" t="s">
        <v>1309</v>
      </c>
      <c r="F801" s="243">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3">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3">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3">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3">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3">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3">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3">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3">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3">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3">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3">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3">
        <f t="shared" ca="1" si="31"/>
        <v>0</v>
      </c>
      <c r="S801" s="250">
        <f ca="1">+R800+R801</f>
        <v>0</v>
      </c>
      <c r="T801" s="243">
        <f ca="1">+S801</f>
        <v>0</v>
      </c>
      <c r="U801" s="242">
        <f t="shared" si="32"/>
        <v>2</v>
      </c>
      <c r="V801" s="343" t="str">
        <f>+VLOOKUP(A801,bd_lista!$A$3:$E$590,5,FALSE)</f>
        <v>Gobiernos Autonomos Municipales</v>
      </c>
      <c r="W801" s="395"/>
      <c r="X801" s="242">
        <f>+VLOOKUP(A801,[3]Sheet1!$A$13:$D$744,4,FALSE)</f>
        <v>0</v>
      </c>
      <c r="Y801" s="242" t="e">
        <f>+VLOOKUP(X801,bd_lista!$A$3:$C$590,3,FALSE)</f>
        <v>#N/A</v>
      </c>
      <c r="Z801" s="299"/>
      <c r="AA801" s="300"/>
    </row>
    <row r="802" spans="1:27" customFormat="1" ht="15" hidden="1" customHeight="1">
      <c r="A802" s="32">
        <v>1512</v>
      </c>
      <c r="B802" s="390">
        <f>+A802</f>
        <v>1512</v>
      </c>
      <c r="C802" s="247" t="str">
        <f>+VLOOKUP(A802,bd_lista!$A$3:$C$590,3,FALSE)</f>
        <v>Gobierno Autónomo Municipal de Ravelo</v>
      </c>
      <c r="D802" s="392" t="str">
        <f>+C802</f>
        <v>Gobierno Autónomo Municipal de Ravelo</v>
      </c>
      <c r="E802" s="242" t="s">
        <v>1308</v>
      </c>
      <c r="F802" s="243">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3">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3">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3">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3">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3">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3">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3">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3">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3">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3">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3">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3">
        <f t="shared" ca="1" si="31"/>
        <v>0</v>
      </c>
      <c r="S802" s="250"/>
      <c r="T802" s="243">
        <f ca="1">+T803</f>
        <v>0</v>
      </c>
      <c r="U802" s="242">
        <f t="shared" si="32"/>
        <v>1</v>
      </c>
      <c r="V802" s="343" t="str">
        <f>+VLOOKUP(A802,bd_lista!$A$3:$E$590,5,FALSE)</f>
        <v>Gobiernos Autonomos Municipales</v>
      </c>
      <c r="W802" s="394" t="str">
        <f>+V802</f>
        <v>Gobiernos Autonomos Municipales</v>
      </c>
      <c r="X802" s="242">
        <f>+VLOOKUP(A802,[3]Sheet1!$A$13:$D$744,4,FALSE)</f>
        <v>0</v>
      </c>
      <c r="Y802" s="242" t="e">
        <f>+VLOOKUP(X802,bd_lista!$A$3:$C$590,3,FALSE)</f>
        <v>#N/A</v>
      </c>
      <c r="Z802" s="301">
        <f>+X802</f>
        <v>0</v>
      </c>
      <c r="AA802" s="302" t="e">
        <f>+Y802</f>
        <v>#N/A</v>
      </c>
    </row>
    <row r="803" spans="1:27" customFormat="1" ht="15" hidden="1" customHeight="1">
      <c r="A803" s="32">
        <v>1512</v>
      </c>
      <c r="B803" s="391"/>
      <c r="C803" s="247" t="str">
        <f>+VLOOKUP(A803,bd_lista!$A$3:$C$590,3,FALSE)</f>
        <v>Gobierno Autónomo Municipal de Ravelo</v>
      </c>
      <c r="D803" s="393"/>
      <c r="E803" s="244" t="s">
        <v>1309</v>
      </c>
      <c r="F803" s="243">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3">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3">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3">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3">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3">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3">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3">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3">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3">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3">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3">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3">
        <f t="shared" ca="1" si="31"/>
        <v>0</v>
      </c>
      <c r="S803" s="250">
        <f ca="1">+R802+R803</f>
        <v>0</v>
      </c>
      <c r="T803" s="243">
        <f ca="1">+S803</f>
        <v>0</v>
      </c>
      <c r="U803" s="242">
        <f t="shared" si="32"/>
        <v>2</v>
      </c>
      <c r="V803" s="343" t="str">
        <f>+VLOOKUP(A803,bd_lista!$A$3:$E$590,5,FALSE)</f>
        <v>Gobiernos Autonomos Municipales</v>
      </c>
      <c r="W803" s="395"/>
      <c r="X803" s="242">
        <f>+VLOOKUP(A803,[3]Sheet1!$A$13:$D$744,4,FALSE)</f>
        <v>0</v>
      </c>
      <c r="Y803" s="242" t="e">
        <f>+VLOOKUP(X803,bd_lista!$A$3:$C$590,3,FALSE)</f>
        <v>#N/A</v>
      </c>
      <c r="Z803" s="299"/>
      <c r="AA803" s="300"/>
    </row>
    <row r="804" spans="1:27" customFormat="1" ht="15" hidden="1" customHeight="1">
      <c r="A804" s="32">
        <v>1514</v>
      </c>
      <c r="B804" s="390">
        <f>+A804</f>
        <v>1514</v>
      </c>
      <c r="C804" s="247" t="str">
        <f>+VLOOKUP(A804,bd_lista!$A$3:$C$590,3,FALSE)</f>
        <v>Gobierno Autónomo Municipal de Ocurí</v>
      </c>
      <c r="D804" s="392" t="str">
        <f>+C804</f>
        <v>Gobierno Autónomo Municipal de Ocurí</v>
      </c>
      <c r="E804" s="242" t="s">
        <v>1308</v>
      </c>
      <c r="F804" s="243">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3">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3">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3">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3">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3">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3">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3">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3">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3">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3">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3">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3">
        <f t="shared" ca="1" si="31"/>
        <v>0</v>
      </c>
      <c r="S804" s="250"/>
      <c r="T804" s="243">
        <f ca="1">+T805</f>
        <v>0</v>
      </c>
      <c r="U804" s="242">
        <f t="shared" si="32"/>
        <v>1</v>
      </c>
      <c r="V804" s="343" t="str">
        <f>+VLOOKUP(A804,bd_lista!$A$3:$E$590,5,FALSE)</f>
        <v>Gobiernos Autonomos Municipales</v>
      </c>
      <c r="W804" s="394" t="str">
        <f>+V804</f>
        <v>Gobiernos Autonomos Municipales</v>
      </c>
      <c r="X804" s="242">
        <f>+VLOOKUP(A804,[3]Sheet1!$A$13:$D$744,4,FALSE)</f>
        <v>0</v>
      </c>
      <c r="Y804" s="242" t="e">
        <f>+VLOOKUP(X804,bd_lista!$A$3:$C$590,3,FALSE)</f>
        <v>#N/A</v>
      </c>
      <c r="Z804" s="301">
        <f>+X804</f>
        <v>0</v>
      </c>
      <c r="AA804" s="302" t="e">
        <f>+Y804</f>
        <v>#N/A</v>
      </c>
    </row>
    <row r="805" spans="1:27" customFormat="1" ht="15" hidden="1" customHeight="1">
      <c r="A805" s="32">
        <v>1514</v>
      </c>
      <c r="B805" s="391"/>
      <c r="C805" s="247" t="str">
        <f>+VLOOKUP(A805,bd_lista!$A$3:$C$590,3,FALSE)</f>
        <v>Gobierno Autónomo Municipal de Ocurí</v>
      </c>
      <c r="D805" s="393"/>
      <c r="E805" s="244" t="s">
        <v>1309</v>
      </c>
      <c r="F805" s="243">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3">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3">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3">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3">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3">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3">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3">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3">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3">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3">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3">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3">
        <f t="shared" ca="1" si="31"/>
        <v>0</v>
      </c>
      <c r="S805" s="250">
        <f ca="1">+R804+R805</f>
        <v>0</v>
      </c>
      <c r="T805" s="243">
        <f ca="1">+S805</f>
        <v>0</v>
      </c>
      <c r="U805" s="242">
        <f t="shared" si="32"/>
        <v>2</v>
      </c>
      <c r="V805" s="343" t="str">
        <f>+VLOOKUP(A805,bd_lista!$A$3:$E$590,5,FALSE)</f>
        <v>Gobiernos Autonomos Municipales</v>
      </c>
      <c r="W805" s="395"/>
      <c r="X805" s="242">
        <f>+VLOOKUP(A805,[3]Sheet1!$A$13:$D$744,4,FALSE)</f>
        <v>0</v>
      </c>
      <c r="Y805" s="242" t="e">
        <f>+VLOOKUP(X805,bd_lista!$A$3:$C$590,3,FALSE)</f>
        <v>#N/A</v>
      </c>
      <c r="Z805" s="299"/>
      <c r="AA805" s="300"/>
    </row>
    <row r="806" spans="1:27" customFormat="1" ht="15" hidden="1" customHeight="1">
      <c r="A806" s="32">
        <v>1515</v>
      </c>
      <c r="B806" s="390">
        <f>+A806</f>
        <v>1515</v>
      </c>
      <c r="C806" s="247" t="str">
        <f>+VLOOKUP(A806,bd_lista!$A$3:$C$590,3,FALSE)</f>
        <v>Gobierno Autónomo Municipal de San Pedro de Buena Vista</v>
      </c>
      <c r="D806" s="392" t="str">
        <f>+C806</f>
        <v>Gobierno Autónomo Municipal de San Pedro de Buena Vista</v>
      </c>
      <c r="E806" s="242" t="s">
        <v>1308</v>
      </c>
      <c r="F806" s="243">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3">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3">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3">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3">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3">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3">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3">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3">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3">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3">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3">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3">
        <f t="shared" ca="1" si="31"/>
        <v>0</v>
      </c>
      <c r="S806" s="250"/>
      <c r="T806" s="243">
        <f ca="1">+T807</f>
        <v>0</v>
      </c>
      <c r="U806" s="242">
        <f t="shared" si="32"/>
        <v>1</v>
      </c>
      <c r="V806" s="343" t="str">
        <f>+VLOOKUP(A806,bd_lista!$A$3:$E$590,5,FALSE)</f>
        <v>Gobiernos Autonomos Municipales</v>
      </c>
      <c r="W806" s="394" t="str">
        <f>+V806</f>
        <v>Gobiernos Autonomos Municipales</v>
      </c>
      <c r="X806" s="242">
        <f>+VLOOKUP(A806,[3]Sheet1!$A$13:$D$744,4,FALSE)</f>
        <v>0</v>
      </c>
      <c r="Y806" s="242" t="e">
        <f>+VLOOKUP(X806,bd_lista!$A$3:$C$590,3,FALSE)</f>
        <v>#N/A</v>
      </c>
      <c r="Z806" s="301">
        <f>+X806</f>
        <v>0</v>
      </c>
      <c r="AA806" s="302" t="e">
        <f>+Y806</f>
        <v>#N/A</v>
      </c>
    </row>
    <row r="807" spans="1:27" customFormat="1" ht="15" hidden="1" customHeight="1">
      <c r="A807" s="32">
        <v>1515</v>
      </c>
      <c r="B807" s="391"/>
      <c r="C807" s="247" t="str">
        <f>+VLOOKUP(A807,bd_lista!$A$3:$C$590,3,FALSE)</f>
        <v>Gobierno Autónomo Municipal de San Pedro de Buena Vista</v>
      </c>
      <c r="D807" s="393"/>
      <c r="E807" s="244" t="s">
        <v>1309</v>
      </c>
      <c r="F807" s="243">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3">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3">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3">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3">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3">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3">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3">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3">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3">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3">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3">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3">
        <f t="shared" ca="1" si="31"/>
        <v>0</v>
      </c>
      <c r="S807" s="250">
        <f ca="1">+R806+R807</f>
        <v>0</v>
      </c>
      <c r="T807" s="243">
        <f ca="1">+S807</f>
        <v>0</v>
      </c>
      <c r="U807" s="242">
        <f t="shared" si="32"/>
        <v>2</v>
      </c>
      <c r="V807" s="343" t="str">
        <f>+VLOOKUP(A807,bd_lista!$A$3:$E$590,5,FALSE)</f>
        <v>Gobiernos Autonomos Municipales</v>
      </c>
      <c r="W807" s="395"/>
      <c r="X807" s="242">
        <f>+VLOOKUP(A807,[3]Sheet1!$A$13:$D$744,4,FALSE)</f>
        <v>0</v>
      </c>
      <c r="Y807" s="242" t="e">
        <f>+VLOOKUP(X807,bd_lista!$A$3:$C$590,3,FALSE)</f>
        <v>#N/A</v>
      </c>
      <c r="Z807" s="299"/>
      <c r="AA807" s="300"/>
    </row>
    <row r="808" spans="1:27" customFormat="1" ht="27" hidden="1" customHeight="1">
      <c r="A808" s="32">
        <v>1516</v>
      </c>
      <c r="B808" s="390">
        <f>+A808</f>
        <v>1516</v>
      </c>
      <c r="C808" s="247" t="str">
        <f>+VLOOKUP(A808,bd_lista!$A$3:$C$590,3,FALSE)</f>
        <v>Gobierno Autónomo Municipal de Toro Toro</v>
      </c>
      <c r="D808" s="392" t="str">
        <f>+C808</f>
        <v>Gobierno Autónomo Municipal de Toro Toro</v>
      </c>
      <c r="E808" s="242" t="s">
        <v>1308</v>
      </c>
      <c r="F808" s="243">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3">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3">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3">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3">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3">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3">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3">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3">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3">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3">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3">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3">
        <f t="shared" ca="1" si="31"/>
        <v>0</v>
      </c>
      <c r="S808" s="250"/>
      <c r="T808" s="243">
        <f ca="1">+T809</f>
        <v>0</v>
      </c>
      <c r="U808" s="242">
        <f t="shared" si="32"/>
        <v>1</v>
      </c>
      <c r="V808" s="343" t="str">
        <f>+VLOOKUP(A808,bd_lista!$A$3:$E$590,5,FALSE)</f>
        <v>Gobiernos Autonomos Municipales</v>
      </c>
      <c r="W808" s="394" t="str">
        <f>+V808</f>
        <v>Gobiernos Autonomos Municipales</v>
      </c>
      <c r="X808" s="242">
        <f>+VLOOKUP(A808,[3]Sheet1!$A$13:$D$744,4,FALSE)</f>
        <v>0</v>
      </c>
      <c r="Y808" s="242" t="e">
        <f>+VLOOKUP(X808,bd_lista!$A$3:$C$590,3,FALSE)</f>
        <v>#N/A</v>
      </c>
      <c r="Z808" s="301">
        <f>+X808</f>
        <v>0</v>
      </c>
      <c r="AA808" s="302" t="e">
        <f>+Y808</f>
        <v>#N/A</v>
      </c>
    </row>
    <row r="809" spans="1:27" customFormat="1" ht="27" hidden="1" customHeight="1">
      <c r="A809" s="32">
        <v>1516</v>
      </c>
      <c r="B809" s="391"/>
      <c r="C809" s="247" t="str">
        <f>+VLOOKUP(A809,bd_lista!$A$3:$C$590,3,FALSE)</f>
        <v>Gobierno Autónomo Municipal de Toro Toro</v>
      </c>
      <c r="D809" s="393"/>
      <c r="E809" s="244" t="s">
        <v>1309</v>
      </c>
      <c r="F809" s="243">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3">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3">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3">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3">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3">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3">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3">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3">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3">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3">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3">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3">
        <f t="shared" ca="1" si="31"/>
        <v>0</v>
      </c>
      <c r="S809" s="250">
        <f ca="1">+R808+R809</f>
        <v>0</v>
      </c>
      <c r="T809" s="243">
        <f ca="1">+S809</f>
        <v>0</v>
      </c>
      <c r="U809" s="242">
        <f t="shared" si="32"/>
        <v>2</v>
      </c>
      <c r="V809" s="343" t="str">
        <f>+VLOOKUP(A809,bd_lista!$A$3:$E$590,5,FALSE)</f>
        <v>Gobiernos Autonomos Municipales</v>
      </c>
      <c r="W809" s="395"/>
      <c r="X809" s="242">
        <f>+VLOOKUP(A809,[3]Sheet1!$A$13:$D$744,4,FALSE)</f>
        <v>0</v>
      </c>
      <c r="Y809" s="242" t="e">
        <f>+VLOOKUP(X809,bd_lista!$A$3:$C$590,3,FALSE)</f>
        <v>#N/A</v>
      </c>
      <c r="Z809" s="299"/>
      <c r="AA809" s="300"/>
    </row>
    <row r="810" spans="1:27" customFormat="1" ht="27" hidden="1" customHeight="1">
      <c r="A810" s="32">
        <v>1517</v>
      </c>
      <c r="B810" s="390">
        <f>+A810</f>
        <v>1517</v>
      </c>
      <c r="C810" s="247" t="str">
        <f>+VLOOKUP(A810,bd_lista!$A$3:$C$590,3,FALSE)</f>
        <v>Gobierno Autónomo Municipal de Cotagaita</v>
      </c>
      <c r="D810" s="392" t="str">
        <f>+C810</f>
        <v>Gobierno Autónomo Municipal de Cotagaita</v>
      </c>
      <c r="E810" s="242" t="s">
        <v>1308</v>
      </c>
      <c r="F810" s="243">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3">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3">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3">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3">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3">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3">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3">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3">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3">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3">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3">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3">
        <f t="shared" ca="1" si="31"/>
        <v>0</v>
      </c>
      <c r="S810" s="250"/>
      <c r="T810" s="243">
        <f ca="1">+T811</f>
        <v>0</v>
      </c>
      <c r="U810" s="242">
        <f t="shared" si="32"/>
        <v>1</v>
      </c>
      <c r="V810" s="343" t="str">
        <f>+VLOOKUP(A810,bd_lista!$A$3:$E$590,5,FALSE)</f>
        <v>Gobiernos Autonomos Municipales</v>
      </c>
      <c r="W810" s="394" t="str">
        <f>+V810</f>
        <v>Gobiernos Autonomos Municipales</v>
      </c>
      <c r="X810" s="242">
        <f>+VLOOKUP(A810,[3]Sheet1!$A$13:$D$744,4,FALSE)</f>
        <v>0</v>
      </c>
      <c r="Y810" s="242" t="e">
        <f>+VLOOKUP(X810,bd_lista!$A$3:$C$590,3,FALSE)</f>
        <v>#N/A</v>
      </c>
      <c r="Z810" s="301">
        <f>+X810</f>
        <v>0</v>
      </c>
      <c r="AA810" s="302" t="e">
        <f>+Y810</f>
        <v>#N/A</v>
      </c>
    </row>
    <row r="811" spans="1:27" customFormat="1" ht="27" hidden="1" customHeight="1">
      <c r="A811" s="32">
        <v>1517</v>
      </c>
      <c r="B811" s="391"/>
      <c r="C811" s="247" t="str">
        <f>+VLOOKUP(A811,bd_lista!$A$3:$C$590,3,FALSE)</f>
        <v>Gobierno Autónomo Municipal de Cotagaita</v>
      </c>
      <c r="D811" s="393"/>
      <c r="E811" s="244" t="s">
        <v>1309</v>
      </c>
      <c r="F811" s="243">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3">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3">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3">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3">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3">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3">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3">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3">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3">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3">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3">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3">
        <f t="shared" ca="1" si="31"/>
        <v>0</v>
      </c>
      <c r="S811" s="250">
        <f ca="1">+R810+R811</f>
        <v>0</v>
      </c>
      <c r="T811" s="243">
        <f ca="1">+S811</f>
        <v>0</v>
      </c>
      <c r="U811" s="242">
        <f t="shared" si="32"/>
        <v>2</v>
      </c>
      <c r="V811" s="343" t="str">
        <f>+VLOOKUP(A811,bd_lista!$A$3:$E$590,5,FALSE)</f>
        <v>Gobiernos Autonomos Municipales</v>
      </c>
      <c r="W811" s="395"/>
      <c r="X811" s="242">
        <f>+VLOOKUP(A811,[3]Sheet1!$A$13:$D$744,4,FALSE)</f>
        <v>0</v>
      </c>
      <c r="Y811" s="242" t="e">
        <f>+VLOOKUP(X811,bd_lista!$A$3:$C$590,3,FALSE)</f>
        <v>#N/A</v>
      </c>
      <c r="Z811" s="299"/>
      <c r="AA811" s="300"/>
    </row>
    <row r="812" spans="1:27" customFormat="1" ht="15" hidden="1" customHeight="1">
      <c r="A812" s="32">
        <v>1518</v>
      </c>
      <c r="B812" s="390">
        <f>+A812</f>
        <v>1518</v>
      </c>
      <c r="C812" s="247" t="str">
        <f>+VLOOKUP(A812,bd_lista!$A$3:$C$590,3,FALSE)</f>
        <v>Gobierno Autónomo Municipal de Vitichi</v>
      </c>
      <c r="D812" s="392" t="str">
        <f>+C812</f>
        <v>Gobierno Autónomo Municipal de Vitichi</v>
      </c>
      <c r="E812" s="242" t="s">
        <v>1308</v>
      </c>
      <c r="F812" s="243">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3">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3">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3">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3">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3">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3">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3">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3">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3">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3">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3">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3">
        <f t="shared" ca="1" si="31"/>
        <v>0</v>
      </c>
      <c r="S812" s="250"/>
      <c r="T812" s="243">
        <f ca="1">+T813</f>
        <v>0</v>
      </c>
      <c r="U812" s="242">
        <f t="shared" si="32"/>
        <v>1</v>
      </c>
      <c r="V812" s="343" t="str">
        <f>+VLOOKUP(A812,bd_lista!$A$3:$E$590,5,FALSE)</f>
        <v>Gobiernos Autonomos Municipales</v>
      </c>
      <c r="W812" s="394" t="str">
        <f>+V812</f>
        <v>Gobiernos Autonomos Municipales</v>
      </c>
      <c r="X812" s="242">
        <f>+VLOOKUP(A812,[3]Sheet1!$A$13:$D$744,4,FALSE)</f>
        <v>0</v>
      </c>
      <c r="Y812" s="242" t="e">
        <f>+VLOOKUP(X812,bd_lista!$A$3:$C$590,3,FALSE)</f>
        <v>#N/A</v>
      </c>
      <c r="Z812" s="301">
        <f>+X812</f>
        <v>0</v>
      </c>
      <c r="AA812" s="302" t="e">
        <f>+Y812</f>
        <v>#N/A</v>
      </c>
    </row>
    <row r="813" spans="1:27" customFormat="1" ht="15" hidden="1" customHeight="1">
      <c r="A813" s="32">
        <v>1518</v>
      </c>
      <c r="B813" s="391"/>
      <c r="C813" s="247" t="str">
        <f>+VLOOKUP(A813,bd_lista!$A$3:$C$590,3,FALSE)</f>
        <v>Gobierno Autónomo Municipal de Vitichi</v>
      </c>
      <c r="D813" s="393"/>
      <c r="E813" s="244" t="s">
        <v>1309</v>
      </c>
      <c r="F813" s="243">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3">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3">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3">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3">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3">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3">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3">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3">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3">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3">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3">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3">
        <f t="shared" ca="1" si="31"/>
        <v>0</v>
      </c>
      <c r="S813" s="250">
        <f ca="1">+R812+R813</f>
        <v>0</v>
      </c>
      <c r="T813" s="243">
        <f ca="1">+S813</f>
        <v>0</v>
      </c>
      <c r="U813" s="242">
        <f t="shared" si="32"/>
        <v>2</v>
      </c>
      <c r="V813" s="343" t="str">
        <f>+VLOOKUP(A813,bd_lista!$A$3:$E$590,5,FALSE)</f>
        <v>Gobiernos Autonomos Municipales</v>
      </c>
      <c r="W813" s="395"/>
      <c r="X813" s="242">
        <f>+VLOOKUP(A813,[3]Sheet1!$A$13:$D$744,4,FALSE)</f>
        <v>0</v>
      </c>
      <c r="Y813" s="242" t="e">
        <f>+VLOOKUP(X813,bd_lista!$A$3:$C$590,3,FALSE)</f>
        <v>#N/A</v>
      </c>
      <c r="Z813" s="299"/>
      <c r="AA813" s="300"/>
    </row>
    <row r="814" spans="1:27" customFormat="1" ht="15" hidden="1" customHeight="1">
      <c r="A814" s="32">
        <v>1520</v>
      </c>
      <c r="B814" s="390">
        <f>+A814</f>
        <v>1520</v>
      </c>
      <c r="C814" s="247" t="str">
        <f>+VLOOKUP(A814,bd_lista!$A$3:$C$590,3,FALSE)</f>
        <v>Gobierno Autónomo Municipal de Atocha</v>
      </c>
      <c r="D814" s="392" t="str">
        <f>+C814</f>
        <v>Gobierno Autónomo Municipal de Atocha</v>
      </c>
      <c r="E814" s="242" t="s">
        <v>1308</v>
      </c>
      <c r="F814" s="243">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3">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3">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3">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3">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3">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3">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3">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3">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3">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3">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3">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3">
        <f t="shared" ca="1" si="31"/>
        <v>0</v>
      </c>
      <c r="S814" s="250"/>
      <c r="T814" s="243">
        <f ca="1">+T815</f>
        <v>0</v>
      </c>
      <c r="U814" s="242">
        <f t="shared" si="32"/>
        <v>1</v>
      </c>
      <c r="V814" s="343" t="str">
        <f>+VLOOKUP(A814,bd_lista!$A$3:$E$590,5,FALSE)</f>
        <v>Gobiernos Autonomos Municipales</v>
      </c>
      <c r="W814" s="394" t="str">
        <f>+V814</f>
        <v>Gobiernos Autonomos Municipales</v>
      </c>
      <c r="X814" s="242">
        <f>+VLOOKUP(A814,[3]Sheet1!$A$13:$D$744,4,FALSE)</f>
        <v>0</v>
      </c>
      <c r="Y814" s="242" t="e">
        <f>+VLOOKUP(X814,bd_lista!$A$3:$C$590,3,FALSE)</f>
        <v>#N/A</v>
      </c>
      <c r="Z814" s="301">
        <f>+X814</f>
        <v>0</v>
      </c>
      <c r="AA814" s="302" t="e">
        <f>+Y814</f>
        <v>#N/A</v>
      </c>
    </row>
    <row r="815" spans="1:27" customFormat="1" ht="15" hidden="1" customHeight="1">
      <c r="A815" s="32">
        <v>1520</v>
      </c>
      <c r="B815" s="391"/>
      <c r="C815" s="247" t="str">
        <f>+VLOOKUP(A815,bd_lista!$A$3:$C$590,3,FALSE)</f>
        <v>Gobierno Autónomo Municipal de Atocha</v>
      </c>
      <c r="D815" s="393"/>
      <c r="E815" s="244" t="s">
        <v>1309</v>
      </c>
      <c r="F815" s="243">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3">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3">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3">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3">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3">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3">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3">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3">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3">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3">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3">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3">
        <f t="shared" ca="1" si="31"/>
        <v>0</v>
      </c>
      <c r="S815" s="250">
        <f ca="1">+R814+R815</f>
        <v>0</v>
      </c>
      <c r="T815" s="243">
        <f ca="1">+S815</f>
        <v>0</v>
      </c>
      <c r="U815" s="242">
        <f t="shared" si="32"/>
        <v>2</v>
      </c>
      <c r="V815" s="343" t="str">
        <f>+VLOOKUP(A815,bd_lista!$A$3:$E$590,5,FALSE)</f>
        <v>Gobiernos Autonomos Municipales</v>
      </c>
      <c r="W815" s="395"/>
      <c r="X815" s="242">
        <f>+VLOOKUP(A815,[3]Sheet1!$A$13:$D$744,4,FALSE)</f>
        <v>0</v>
      </c>
      <c r="Y815" s="242" t="e">
        <f>+VLOOKUP(X815,bd_lista!$A$3:$C$590,3,FALSE)</f>
        <v>#N/A</v>
      </c>
      <c r="Z815" s="299"/>
      <c r="AA815" s="300"/>
    </row>
    <row r="816" spans="1:27" customFormat="1" ht="27" hidden="1" customHeight="1">
      <c r="A816" s="32">
        <v>1521</v>
      </c>
      <c r="B816" s="390">
        <f>+A816</f>
        <v>1521</v>
      </c>
      <c r="C816" s="247" t="str">
        <f>+VLOOKUP(A816,bd_lista!$A$3:$C$590,3,FALSE)</f>
        <v>Gobierno Autónomo Municipal de Colcha"K" (Villa Martín)</v>
      </c>
      <c r="D816" s="392" t="str">
        <f>+C816</f>
        <v>Gobierno Autónomo Municipal de Colcha"K" (Villa Martín)</v>
      </c>
      <c r="E816" s="242" t="s">
        <v>1308</v>
      </c>
      <c r="F816" s="243">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3">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3">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3">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3">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3">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3">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3">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3">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3">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3">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3">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3">
        <f t="shared" ca="1" si="31"/>
        <v>0</v>
      </c>
      <c r="S816" s="250"/>
      <c r="T816" s="243">
        <f ca="1">+T817</f>
        <v>0</v>
      </c>
      <c r="U816" s="242">
        <f t="shared" si="32"/>
        <v>1</v>
      </c>
      <c r="V816" s="343" t="str">
        <f>+VLOOKUP(A816,bd_lista!$A$3:$E$590,5,FALSE)</f>
        <v>Gobiernos Autonomos Municipales</v>
      </c>
      <c r="W816" s="394" t="str">
        <f>+V816</f>
        <v>Gobiernos Autonomos Municipales</v>
      </c>
      <c r="X816" s="242">
        <f>+VLOOKUP(A816,[3]Sheet1!$A$13:$D$744,4,FALSE)</f>
        <v>0</v>
      </c>
      <c r="Y816" s="242" t="e">
        <f>+VLOOKUP(X816,bd_lista!$A$3:$C$590,3,FALSE)</f>
        <v>#N/A</v>
      </c>
      <c r="Z816" s="301">
        <f>+X816</f>
        <v>0</v>
      </c>
      <c r="AA816" s="302" t="e">
        <f>+Y816</f>
        <v>#N/A</v>
      </c>
    </row>
    <row r="817" spans="1:27" customFormat="1" ht="27" hidden="1" customHeight="1">
      <c r="A817" s="32">
        <v>1521</v>
      </c>
      <c r="B817" s="391"/>
      <c r="C817" s="247" t="str">
        <f>+VLOOKUP(A817,bd_lista!$A$3:$C$590,3,FALSE)</f>
        <v>Gobierno Autónomo Municipal de Colcha"K" (Villa Martín)</v>
      </c>
      <c r="D817" s="393"/>
      <c r="E817" s="244" t="s">
        <v>1309</v>
      </c>
      <c r="F817" s="243">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3">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3">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3">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3">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3">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3">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3">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3">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3">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3">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3">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3">
        <f t="shared" ca="1" si="31"/>
        <v>0</v>
      </c>
      <c r="S817" s="250">
        <f ca="1">+R816+R817</f>
        <v>0</v>
      </c>
      <c r="T817" s="243">
        <f ca="1">+S817</f>
        <v>0</v>
      </c>
      <c r="U817" s="242">
        <f t="shared" si="32"/>
        <v>2</v>
      </c>
      <c r="V817" s="343" t="str">
        <f>+VLOOKUP(A817,bd_lista!$A$3:$E$590,5,FALSE)</f>
        <v>Gobiernos Autonomos Municipales</v>
      </c>
      <c r="W817" s="395"/>
      <c r="X817" s="242">
        <f>+VLOOKUP(A817,[3]Sheet1!$A$13:$D$744,4,FALSE)</f>
        <v>0</v>
      </c>
      <c r="Y817" s="242" t="e">
        <f>+VLOOKUP(X817,bd_lista!$A$3:$C$590,3,FALSE)</f>
        <v>#N/A</v>
      </c>
      <c r="Z817" s="299"/>
      <c r="AA817" s="300"/>
    </row>
    <row r="818" spans="1:27" customFormat="1" ht="27" hidden="1" customHeight="1">
      <c r="A818" s="32">
        <v>1522</v>
      </c>
      <c r="B818" s="390">
        <f>+A818</f>
        <v>1522</v>
      </c>
      <c r="C818" s="247" t="str">
        <f>+VLOOKUP(A818,bd_lista!$A$3:$C$590,3,FALSE)</f>
        <v>Gobierno Autónomo Municipal de San Pedro de Quemes</v>
      </c>
      <c r="D818" s="392" t="str">
        <f>+C818</f>
        <v>Gobierno Autónomo Municipal de San Pedro de Quemes</v>
      </c>
      <c r="E818" s="242" t="s">
        <v>1308</v>
      </c>
      <c r="F818" s="243">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3">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3">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3">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3">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3">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3">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3">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3">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3">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3">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3">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3">
        <f t="shared" ca="1" si="31"/>
        <v>0</v>
      </c>
      <c r="S818" s="250"/>
      <c r="T818" s="243">
        <f ca="1">+T819</f>
        <v>0</v>
      </c>
      <c r="U818" s="242">
        <f t="shared" si="32"/>
        <v>1</v>
      </c>
      <c r="V818" s="343" t="str">
        <f>+VLOOKUP(A818,bd_lista!$A$3:$E$590,5,FALSE)</f>
        <v>Gobiernos Autonomos Municipales</v>
      </c>
      <c r="W818" s="394" t="str">
        <f>+V818</f>
        <v>Gobiernos Autonomos Municipales</v>
      </c>
      <c r="X818" s="242">
        <f>+VLOOKUP(A818,[3]Sheet1!$A$13:$D$744,4,FALSE)</f>
        <v>0</v>
      </c>
      <c r="Y818" s="242" t="e">
        <f>+VLOOKUP(X818,bd_lista!$A$3:$C$590,3,FALSE)</f>
        <v>#N/A</v>
      </c>
      <c r="Z818" s="301">
        <f>+X818</f>
        <v>0</v>
      </c>
      <c r="AA818" s="302" t="e">
        <f>+Y818</f>
        <v>#N/A</v>
      </c>
    </row>
    <row r="819" spans="1:27" customFormat="1" ht="27" hidden="1" customHeight="1">
      <c r="A819" s="32">
        <v>1522</v>
      </c>
      <c r="B819" s="391"/>
      <c r="C819" s="247" t="str">
        <f>+VLOOKUP(A819,bd_lista!$A$3:$C$590,3,FALSE)</f>
        <v>Gobierno Autónomo Municipal de San Pedro de Quemes</v>
      </c>
      <c r="D819" s="393"/>
      <c r="E819" s="244" t="s">
        <v>1309</v>
      </c>
      <c r="F819" s="243">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3">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3">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3">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3">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3">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3">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3">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3">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3">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3">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3">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3">
        <f t="shared" ca="1" si="31"/>
        <v>0</v>
      </c>
      <c r="S819" s="250">
        <f ca="1">+R818+R819</f>
        <v>0</v>
      </c>
      <c r="T819" s="243">
        <f ca="1">+S819</f>
        <v>0</v>
      </c>
      <c r="U819" s="242">
        <f t="shared" si="32"/>
        <v>2</v>
      </c>
      <c r="V819" s="343" t="str">
        <f>+VLOOKUP(A819,bd_lista!$A$3:$E$590,5,FALSE)</f>
        <v>Gobiernos Autonomos Municipales</v>
      </c>
      <c r="W819" s="395"/>
      <c r="X819" s="242">
        <f>+VLOOKUP(A819,[3]Sheet1!$A$13:$D$744,4,FALSE)</f>
        <v>0</v>
      </c>
      <c r="Y819" s="242" t="e">
        <f>+VLOOKUP(X819,bd_lista!$A$3:$C$590,3,FALSE)</f>
        <v>#N/A</v>
      </c>
      <c r="Z819" s="299"/>
      <c r="AA819" s="300"/>
    </row>
    <row r="820" spans="1:27" customFormat="1" ht="27" hidden="1" customHeight="1">
      <c r="A820" s="32">
        <v>1523</v>
      </c>
      <c r="B820" s="390">
        <f>+A820</f>
        <v>1523</v>
      </c>
      <c r="C820" s="247" t="str">
        <f>+VLOOKUP(A820,bd_lista!$A$3:$C$590,3,FALSE)</f>
        <v>Gobierno Autónomo Municipal de San Pablo de Lípez</v>
      </c>
      <c r="D820" s="392" t="str">
        <f>+C820</f>
        <v>Gobierno Autónomo Municipal de San Pablo de Lípez</v>
      </c>
      <c r="E820" s="242" t="s">
        <v>1308</v>
      </c>
      <c r="F820" s="243">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3">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3">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3">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3">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3">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3">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3">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3">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3">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3">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3">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3">
        <f t="shared" ca="1" si="31"/>
        <v>0</v>
      </c>
      <c r="S820" s="250"/>
      <c r="T820" s="243">
        <f ca="1">+T821</f>
        <v>0</v>
      </c>
      <c r="U820" s="242">
        <f t="shared" si="32"/>
        <v>1</v>
      </c>
      <c r="V820" s="343" t="str">
        <f>+VLOOKUP(A820,bd_lista!$A$3:$E$590,5,FALSE)</f>
        <v>Gobiernos Autonomos Municipales</v>
      </c>
      <c r="W820" s="394" t="str">
        <f>+V820</f>
        <v>Gobiernos Autonomos Municipales</v>
      </c>
      <c r="X820" s="242">
        <f>+VLOOKUP(A820,[3]Sheet1!$A$13:$D$744,4,FALSE)</f>
        <v>0</v>
      </c>
      <c r="Y820" s="242" t="e">
        <f>+VLOOKUP(X820,bd_lista!$A$3:$C$590,3,FALSE)</f>
        <v>#N/A</v>
      </c>
      <c r="Z820" s="301">
        <f>+X820</f>
        <v>0</v>
      </c>
      <c r="AA820" s="302" t="e">
        <f>+Y820</f>
        <v>#N/A</v>
      </c>
    </row>
    <row r="821" spans="1:27" customFormat="1" ht="27" hidden="1" customHeight="1">
      <c r="A821" s="32">
        <v>1523</v>
      </c>
      <c r="B821" s="391"/>
      <c r="C821" s="247" t="str">
        <f>+VLOOKUP(A821,bd_lista!$A$3:$C$590,3,FALSE)</f>
        <v>Gobierno Autónomo Municipal de San Pablo de Lípez</v>
      </c>
      <c r="D821" s="393"/>
      <c r="E821" s="244" t="s">
        <v>1309</v>
      </c>
      <c r="F821" s="243">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3">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3">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3">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3">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3">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3">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3">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3">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3">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3">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3">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3">
        <f t="shared" ca="1" si="31"/>
        <v>0</v>
      </c>
      <c r="S821" s="250">
        <f ca="1">+R820+R821</f>
        <v>0</v>
      </c>
      <c r="T821" s="243">
        <f ca="1">+S821</f>
        <v>0</v>
      </c>
      <c r="U821" s="242">
        <f t="shared" si="32"/>
        <v>2</v>
      </c>
      <c r="V821" s="343" t="str">
        <f>+VLOOKUP(A821,bd_lista!$A$3:$E$590,5,FALSE)</f>
        <v>Gobiernos Autonomos Municipales</v>
      </c>
      <c r="W821" s="395"/>
      <c r="X821" s="242">
        <f>+VLOOKUP(A821,[3]Sheet1!$A$13:$D$744,4,FALSE)</f>
        <v>0</v>
      </c>
      <c r="Y821" s="242" t="e">
        <f>+VLOOKUP(X821,bd_lista!$A$3:$C$590,3,FALSE)</f>
        <v>#N/A</v>
      </c>
      <c r="Z821" s="299"/>
      <c r="AA821" s="300"/>
    </row>
    <row r="822" spans="1:27" customFormat="1" ht="15" hidden="1" customHeight="1">
      <c r="A822" s="32">
        <v>1524</v>
      </c>
      <c r="B822" s="390">
        <f>+A822</f>
        <v>1524</v>
      </c>
      <c r="C822" s="247" t="str">
        <f>+VLOOKUP(A822,bd_lista!$A$3:$C$590,3,FALSE)</f>
        <v>Gobierno Autónomo Municipal de Mojinete</v>
      </c>
      <c r="D822" s="392" t="str">
        <f>+C822</f>
        <v>Gobierno Autónomo Municipal de Mojinete</v>
      </c>
      <c r="E822" s="242" t="s">
        <v>1308</v>
      </c>
      <c r="F822" s="243">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3">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3">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3">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3">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3">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3">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3">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3">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3">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3">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3">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3">
        <f t="shared" ca="1" si="31"/>
        <v>0</v>
      </c>
      <c r="S822" s="250"/>
      <c r="T822" s="243">
        <f ca="1">+T823</f>
        <v>0</v>
      </c>
      <c r="U822" s="242">
        <f t="shared" si="32"/>
        <v>1</v>
      </c>
      <c r="V822" s="343" t="str">
        <f>+VLOOKUP(A822,bd_lista!$A$3:$E$590,5,FALSE)</f>
        <v>Gobiernos Autonomos Municipales</v>
      </c>
      <c r="W822" s="394" t="str">
        <f>+V822</f>
        <v>Gobiernos Autonomos Municipales</v>
      </c>
      <c r="X822" s="242">
        <f>+VLOOKUP(A822,[3]Sheet1!$A$13:$D$744,4,FALSE)</f>
        <v>0</v>
      </c>
      <c r="Y822" s="242" t="e">
        <f>+VLOOKUP(X822,bd_lista!$A$3:$C$590,3,FALSE)</f>
        <v>#N/A</v>
      </c>
      <c r="Z822" s="301">
        <f>+X822</f>
        <v>0</v>
      </c>
      <c r="AA822" s="302" t="e">
        <f>+Y822</f>
        <v>#N/A</v>
      </c>
    </row>
    <row r="823" spans="1:27" customFormat="1" ht="15" hidden="1" customHeight="1">
      <c r="A823" s="32">
        <v>1524</v>
      </c>
      <c r="B823" s="391"/>
      <c r="C823" s="247" t="str">
        <f>+VLOOKUP(A823,bd_lista!$A$3:$C$590,3,FALSE)</f>
        <v>Gobierno Autónomo Municipal de Mojinete</v>
      </c>
      <c r="D823" s="393"/>
      <c r="E823" s="244" t="s">
        <v>1309</v>
      </c>
      <c r="F823" s="243">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3">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3">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3">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3">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3">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3">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3">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3">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3">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3">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3">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3">
        <f t="shared" ca="1" si="31"/>
        <v>0</v>
      </c>
      <c r="S823" s="250">
        <f ca="1">+R822+R823</f>
        <v>0</v>
      </c>
      <c r="T823" s="243">
        <f ca="1">+S823</f>
        <v>0</v>
      </c>
      <c r="U823" s="242">
        <f t="shared" si="32"/>
        <v>2</v>
      </c>
      <c r="V823" s="343" t="str">
        <f>+VLOOKUP(A823,bd_lista!$A$3:$E$590,5,FALSE)</f>
        <v>Gobiernos Autonomos Municipales</v>
      </c>
      <c r="W823" s="395"/>
      <c r="X823" s="242">
        <f>+VLOOKUP(A823,[3]Sheet1!$A$13:$D$744,4,FALSE)</f>
        <v>0</v>
      </c>
      <c r="Y823" s="242" t="e">
        <f>+VLOOKUP(X823,bd_lista!$A$3:$C$590,3,FALSE)</f>
        <v>#N/A</v>
      </c>
      <c r="Z823" s="299"/>
      <c r="AA823" s="300"/>
    </row>
    <row r="824" spans="1:27" customFormat="1" ht="15" hidden="1" customHeight="1">
      <c r="A824" s="32">
        <v>1525</v>
      </c>
      <c r="B824" s="390">
        <f>+A824</f>
        <v>1525</v>
      </c>
      <c r="C824" s="247" t="str">
        <f>+VLOOKUP(A824,bd_lista!$A$3:$C$590,3,FALSE)</f>
        <v>Gobierno Autónomo Municipal de San Antonio de Esmoruco</v>
      </c>
      <c r="D824" s="392" t="str">
        <f>+C824</f>
        <v>Gobierno Autónomo Municipal de San Antonio de Esmoruco</v>
      </c>
      <c r="E824" s="242" t="s">
        <v>1308</v>
      </c>
      <c r="F824" s="243">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3">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3">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3">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3">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3">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3">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3">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3">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3">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3">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3">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3">
        <f t="shared" ca="1" si="31"/>
        <v>0</v>
      </c>
      <c r="S824" s="250"/>
      <c r="T824" s="243">
        <f ca="1">+T825</f>
        <v>0</v>
      </c>
      <c r="U824" s="242">
        <f t="shared" si="32"/>
        <v>1</v>
      </c>
      <c r="V824" s="343" t="str">
        <f>+VLOOKUP(A824,bd_lista!$A$3:$E$590,5,FALSE)</f>
        <v>Gobiernos Autonomos Municipales</v>
      </c>
      <c r="W824" s="394" t="str">
        <f>+V824</f>
        <v>Gobiernos Autonomos Municipales</v>
      </c>
      <c r="X824" s="242">
        <f>+VLOOKUP(A824,[3]Sheet1!$A$13:$D$744,4,FALSE)</f>
        <v>0</v>
      </c>
      <c r="Y824" s="242" t="e">
        <f>+VLOOKUP(X824,bd_lista!$A$3:$C$590,3,FALSE)</f>
        <v>#N/A</v>
      </c>
      <c r="Z824" s="301">
        <f>+X824</f>
        <v>0</v>
      </c>
      <c r="AA824" s="302" t="e">
        <f>+Y824</f>
        <v>#N/A</v>
      </c>
    </row>
    <row r="825" spans="1:27" customFormat="1" ht="15" hidden="1" customHeight="1">
      <c r="A825" s="32">
        <v>1525</v>
      </c>
      <c r="B825" s="391"/>
      <c r="C825" s="247" t="str">
        <f>+VLOOKUP(A825,bd_lista!$A$3:$C$590,3,FALSE)</f>
        <v>Gobierno Autónomo Municipal de San Antonio de Esmoruco</v>
      </c>
      <c r="D825" s="393"/>
      <c r="E825" s="244" t="s">
        <v>1309</v>
      </c>
      <c r="F825" s="243">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3">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3">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3">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3">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3">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3">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3">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3">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3">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3">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3">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3">
        <f t="shared" ca="1" si="31"/>
        <v>0</v>
      </c>
      <c r="S825" s="250">
        <f ca="1">+R824+R825</f>
        <v>0</v>
      </c>
      <c r="T825" s="243">
        <f ca="1">+S825</f>
        <v>0</v>
      </c>
      <c r="U825" s="242">
        <f t="shared" si="32"/>
        <v>2</v>
      </c>
      <c r="V825" s="343" t="str">
        <f>+VLOOKUP(A825,bd_lista!$A$3:$E$590,5,FALSE)</f>
        <v>Gobiernos Autonomos Municipales</v>
      </c>
      <c r="W825" s="395"/>
      <c r="X825" s="242">
        <f>+VLOOKUP(A825,[3]Sheet1!$A$13:$D$744,4,FALSE)</f>
        <v>0</v>
      </c>
      <c r="Y825" s="242" t="e">
        <f>+VLOOKUP(X825,bd_lista!$A$3:$C$590,3,FALSE)</f>
        <v>#N/A</v>
      </c>
      <c r="Z825" s="299"/>
      <c r="AA825" s="300"/>
    </row>
    <row r="826" spans="1:27" customFormat="1" ht="15" hidden="1" customHeight="1">
      <c r="A826" s="32">
        <v>1526</v>
      </c>
      <c r="B826" s="390">
        <f>+A826</f>
        <v>1526</v>
      </c>
      <c r="C826" s="247" t="str">
        <f>+VLOOKUP(A826,bd_lista!$A$3:$C$590,3,FALSE)</f>
        <v>Gobierno Autónomo Municipal de Sacaca (Villa de Sacaca)</v>
      </c>
      <c r="D826" s="392" t="str">
        <f>+C826</f>
        <v>Gobierno Autónomo Municipal de Sacaca (Villa de Sacaca)</v>
      </c>
      <c r="E826" s="242" t="s">
        <v>1308</v>
      </c>
      <c r="F826" s="243">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3">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3">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3">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3">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3">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3">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3">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3">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3">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3">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3">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3">
        <f t="shared" ca="1" si="31"/>
        <v>0</v>
      </c>
      <c r="S826" s="250"/>
      <c r="T826" s="243">
        <f ca="1">+T827</f>
        <v>0</v>
      </c>
      <c r="U826" s="242">
        <f t="shared" si="32"/>
        <v>1</v>
      </c>
      <c r="V826" s="343" t="str">
        <f>+VLOOKUP(A826,bd_lista!$A$3:$E$590,5,FALSE)</f>
        <v>Gobiernos Autonomos Municipales</v>
      </c>
      <c r="W826" s="394" t="str">
        <f>+V826</f>
        <v>Gobiernos Autonomos Municipales</v>
      </c>
      <c r="X826" s="242">
        <f>+VLOOKUP(A826,[3]Sheet1!$A$13:$D$744,4,FALSE)</f>
        <v>0</v>
      </c>
      <c r="Y826" s="242" t="e">
        <f>+VLOOKUP(X826,bd_lista!$A$3:$C$590,3,FALSE)</f>
        <v>#N/A</v>
      </c>
      <c r="Z826" s="301">
        <f>+X826</f>
        <v>0</v>
      </c>
      <c r="AA826" s="302" t="e">
        <f>+Y826</f>
        <v>#N/A</v>
      </c>
    </row>
    <row r="827" spans="1:27" customFormat="1" ht="15" hidden="1" customHeight="1">
      <c r="A827" s="32">
        <v>1526</v>
      </c>
      <c r="B827" s="391"/>
      <c r="C827" s="247" t="str">
        <f>+VLOOKUP(A827,bd_lista!$A$3:$C$590,3,FALSE)</f>
        <v>Gobierno Autónomo Municipal de Sacaca (Villa de Sacaca)</v>
      </c>
      <c r="D827" s="393"/>
      <c r="E827" s="244" t="s">
        <v>1309</v>
      </c>
      <c r="F827" s="243">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3">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3">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3">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3">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3">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3">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3">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3">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3">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3">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3">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3">
        <f t="shared" ca="1" si="31"/>
        <v>0</v>
      </c>
      <c r="S827" s="250">
        <f ca="1">+R826+R827</f>
        <v>0</v>
      </c>
      <c r="T827" s="243">
        <f ca="1">+S827</f>
        <v>0</v>
      </c>
      <c r="U827" s="242">
        <f t="shared" si="32"/>
        <v>2</v>
      </c>
      <c r="V827" s="343" t="str">
        <f>+VLOOKUP(A827,bd_lista!$A$3:$E$590,5,FALSE)</f>
        <v>Gobiernos Autonomos Municipales</v>
      </c>
      <c r="W827" s="395"/>
      <c r="X827" s="242">
        <f>+VLOOKUP(A827,[3]Sheet1!$A$13:$D$744,4,FALSE)</f>
        <v>0</v>
      </c>
      <c r="Y827" s="242" t="e">
        <f>+VLOOKUP(X827,bd_lista!$A$3:$C$590,3,FALSE)</f>
        <v>#N/A</v>
      </c>
      <c r="Z827" s="299"/>
      <c r="AA827" s="300"/>
    </row>
    <row r="828" spans="1:27" customFormat="1" ht="15" hidden="1" customHeight="1">
      <c r="A828" s="32">
        <v>1527</v>
      </c>
      <c r="B828" s="390">
        <f>+A828</f>
        <v>1527</v>
      </c>
      <c r="C828" s="247" t="str">
        <f>+VLOOKUP(A828,bd_lista!$A$3:$C$590,3,FALSE)</f>
        <v>Gobierno Autónomo Municipal de Caripuyo</v>
      </c>
      <c r="D828" s="392" t="str">
        <f>+C828</f>
        <v>Gobierno Autónomo Municipal de Caripuyo</v>
      </c>
      <c r="E828" s="242" t="s">
        <v>1308</v>
      </c>
      <c r="F828" s="243">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3">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3">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3">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3">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3">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3">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3">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3">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3">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3">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3">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3">
        <f t="shared" ca="1" si="31"/>
        <v>0</v>
      </c>
      <c r="S828" s="250"/>
      <c r="T828" s="243">
        <f ca="1">+T829</f>
        <v>0</v>
      </c>
      <c r="U828" s="242">
        <f t="shared" si="32"/>
        <v>1</v>
      </c>
      <c r="V828" s="343" t="str">
        <f>+VLOOKUP(A828,bd_lista!$A$3:$E$590,5,FALSE)</f>
        <v>Gobiernos Autonomos Municipales</v>
      </c>
      <c r="W828" s="394" t="str">
        <f>+V828</f>
        <v>Gobiernos Autonomos Municipales</v>
      </c>
      <c r="X828" s="242">
        <f>+VLOOKUP(A828,[3]Sheet1!$A$13:$D$744,4,FALSE)</f>
        <v>0</v>
      </c>
      <c r="Y828" s="242" t="e">
        <f>+VLOOKUP(X828,bd_lista!$A$3:$C$590,3,FALSE)</f>
        <v>#N/A</v>
      </c>
      <c r="Z828" s="301">
        <f>+X828</f>
        <v>0</v>
      </c>
      <c r="AA828" s="302" t="e">
        <f>+Y828</f>
        <v>#N/A</v>
      </c>
    </row>
    <row r="829" spans="1:27" customFormat="1" ht="15" hidden="1" customHeight="1">
      <c r="A829" s="32">
        <v>1527</v>
      </c>
      <c r="B829" s="391"/>
      <c r="C829" s="247" t="str">
        <f>+VLOOKUP(A829,bd_lista!$A$3:$C$590,3,FALSE)</f>
        <v>Gobierno Autónomo Municipal de Caripuyo</v>
      </c>
      <c r="D829" s="393"/>
      <c r="E829" s="244" t="s">
        <v>1309</v>
      </c>
      <c r="F829" s="243">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3">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3">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3">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3">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3">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3">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3">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3">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3">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3">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3">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3">
        <f t="shared" ca="1" si="31"/>
        <v>0</v>
      </c>
      <c r="S829" s="250">
        <f ca="1">+R828+R829</f>
        <v>0</v>
      </c>
      <c r="T829" s="243">
        <f ca="1">+S829</f>
        <v>0</v>
      </c>
      <c r="U829" s="242">
        <f t="shared" si="32"/>
        <v>2</v>
      </c>
      <c r="V829" s="343" t="str">
        <f>+VLOOKUP(A829,bd_lista!$A$3:$E$590,5,FALSE)</f>
        <v>Gobiernos Autonomos Municipales</v>
      </c>
      <c r="W829" s="395"/>
      <c r="X829" s="242">
        <f>+VLOOKUP(A829,[3]Sheet1!$A$13:$D$744,4,FALSE)</f>
        <v>0</v>
      </c>
      <c r="Y829" s="242" t="e">
        <f>+VLOOKUP(X829,bd_lista!$A$3:$C$590,3,FALSE)</f>
        <v>#N/A</v>
      </c>
      <c r="Z829" s="299"/>
      <c r="AA829" s="300"/>
    </row>
    <row r="830" spans="1:27" customFormat="1" ht="15" hidden="1" customHeight="1">
      <c r="A830" s="32">
        <v>1528</v>
      </c>
      <c r="B830" s="390">
        <f>+A830</f>
        <v>1528</v>
      </c>
      <c r="C830" s="247" t="str">
        <f>+VLOOKUP(A830,bd_lista!$A$3:$C$590,3,FALSE)</f>
        <v>Gobierno Autónomo Municipal de Puna (Villa Talavera)</v>
      </c>
      <c r="D830" s="392" t="str">
        <f>+C830</f>
        <v>Gobierno Autónomo Municipal de Puna (Villa Talavera)</v>
      </c>
      <c r="E830" s="242" t="s">
        <v>1308</v>
      </c>
      <c r="F830" s="243">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3">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3">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3">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3">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3">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3">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3">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3">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3">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3">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3">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3">
        <f t="shared" ca="1" si="31"/>
        <v>0</v>
      </c>
      <c r="S830" s="250"/>
      <c r="T830" s="243">
        <f ca="1">+T831</f>
        <v>0</v>
      </c>
      <c r="U830" s="242">
        <f t="shared" si="32"/>
        <v>1</v>
      </c>
      <c r="V830" s="343" t="str">
        <f>+VLOOKUP(A830,bd_lista!$A$3:$E$590,5,FALSE)</f>
        <v>Gobiernos Autonomos Municipales</v>
      </c>
      <c r="W830" s="394" t="str">
        <f>+V830</f>
        <v>Gobiernos Autonomos Municipales</v>
      </c>
      <c r="X830" s="242">
        <f>+VLOOKUP(A830,[3]Sheet1!$A$13:$D$744,4,FALSE)</f>
        <v>0</v>
      </c>
      <c r="Y830" s="242" t="e">
        <f>+VLOOKUP(X830,bd_lista!$A$3:$C$590,3,FALSE)</f>
        <v>#N/A</v>
      </c>
      <c r="Z830" s="301">
        <f>+X830</f>
        <v>0</v>
      </c>
      <c r="AA830" s="302" t="e">
        <f>+Y830</f>
        <v>#N/A</v>
      </c>
    </row>
    <row r="831" spans="1:27" customFormat="1" ht="15" hidden="1" customHeight="1">
      <c r="A831" s="32">
        <v>1528</v>
      </c>
      <c r="B831" s="391"/>
      <c r="C831" s="247" t="str">
        <f>+VLOOKUP(A831,bd_lista!$A$3:$C$590,3,FALSE)</f>
        <v>Gobierno Autónomo Municipal de Puna (Villa Talavera)</v>
      </c>
      <c r="D831" s="393"/>
      <c r="E831" s="244" t="s">
        <v>1309</v>
      </c>
      <c r="F831" s="243">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3">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3">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3">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3">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3">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3">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3">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3">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3">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3">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3">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3">
        <f t="shared" ca="1" si="31"/>
        <v>0</v>
      </c>
      <c r="S831" s="250">
        <f ca="1">+R830+R831</f>
        <v>0</v>
      </c>
      <c r="T831" s="243">
        <f ca="1">+S831</f>
        <v>0</v>
      </c>
      <c r="U831" s="242">
        <f t="shared" si="32"/>
        <v>2</v>
      </c>
      <c r="V831" s="343" t="str">
        <f>+VLOOKUP(A831,bd_lista!$A$3:$E$590,5,FALSE)</f>
        <v>Gobiernos Autonomos Municipales</v>
      </c>
      <c r="W831" s="395"/>
      <c r="X831" s="242">
        <f>+VLOOKUP(A831,[3]Sheet1!$A$13:$D$744,4,FALSE)</f>
        <v>0</v>
      </c>
      <c r="Y831" s="242" t="e">
        <f>+VLOOKUP(X831,bd_lista!$A$3:$C$590,3,FALSE)</f>
        <v>#N/A</v>
      </c>
      <c r="Z831" s="299"/>
      <c r="AA831" s="300"/>
    </row>
    <row r="832" spans="1:27" customFormat="1" ht="15" hidden="1" customHeight="1">
      <c r="A832" s="32">
        <v>1529</v>
      </c>
      <c r="B832" s="390">
        <f>+A832</f>
        <v>1529</v>
      </c>
      <c r="C832" s="247" t="str">
        <f>+VLOOKUP(A832,bd_lista!$A$3:$C$590,3,FALSE)</f>
        <v>Gobierno Autónomo Municipal de Caiza "D"</v>
      </c>
      <c r="D832" s="392" t="str">
        <f>+C832</f>
        <v>Gobierno Autónomo Municipal de Caiza "D"</v>
      </c>
      <c r="E832" s="242" t="s">
        <v>1308</v>
      </c>
      <c r="F832" s="243">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3">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3">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3">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3">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3">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3">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3">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3">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3">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3">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3">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3">
        <f t="shared" ca="1" si="31"/>
        <v>0</v>
      </c>
      <c r="S832" s="250"/>
      <c r="T832" s="243">
        <f ca="1">+T833</f>
        <v>0</v>
      </c>
      <c r="U832" s="242">
        <f t="shared" si="32"/>
        <v>1</v>
      </c>
      <c r="V832" s="343" t="str">
        <f>+VLOOKUP(A832,bd_lista!$A$3:$E$590,5,FALSE)</f>
        <v>Gobiernos Autonomos Municipales</v>
      </c>
      <c r="W832" s="394" t="str">
        <f>+V832</f>
        <v>Gobiernos Autonomos Municipales</v>
      </c>
      <c r="X832" s="242">
        <f>+VLOOKUP(A832,[3]Sheet1!$A$13:$D$744,4,FALSE)</f>
        <v>0</v>
      </c>
      <c r="Y832" s="242" t="e">
        <f>+VLOOKUP(X832,bd_lista!$A$3:$C$590,3,FALSE)</f>
        <v>#N/A</v>
      </c>
      <c r="Z832" s="301">
        <f>+X832</f>
        <v>0</v>
      </c>
      <c r="AA832" s="302" t="e">
        <f>+Y832</f>
        <v>#N/A</v>
      </c>
    </row>
    <row r="833" spans="1:27" customFormat="1" ht="15" hidden="1" customHeight="1">
      <c r="A833" s="32">
        <v>1529</v>
      </c>
      <c r="B833" s="391"/>
      <c r="C833" s="247" t="str">
        <f>+VLOOKUP(A833,bd_lista!$A$3:$C$590,3,FALSE)</f>
        <v>Gobierno Autónomo Municipal de Caiza "D"</v>
      </c>
      <c r="D833" s="393"/>
      <c r="E833" s="244" t="s">
        <v>1309</v>
      </c>
      <c r="F833" s="243">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3">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3">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3">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3">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3">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3">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3">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3">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3">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3">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3">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3">
        <f t="shared" ca="1" si="31"/>
        <v>0</v>
      </c>
      <c r="S833" s="250">
        <f ca="1">+R832+R833</f>
        <v>0</v>
      </c>
      <c r="T833" s="243">
        <f ca="1">+S833</f>
        <v>0</v>
      </c>
      <c r="U833" s="242">
        <f t="shared" si="32"/>
        <v>2</v>
      </c>
      <c r="V833" s="343" t="str">
        <f>+VLOOKUP(A833,bd_lista!$A$3:$E$590,5,FALSE)</f>
        <v>Gobiernos Autonomos Municipales</v>
      </c>
      <c r="W833" s="395"/>
      <c r="X833" s="242">
        <f>+VLOOKUP(A833,[3]Sheet1!$A$13:$D$744,4,FALSE)</f>
        <v>0</v>
      </c>
      <c r="Y833" s="242" t="e">
        <f>+VLOOKUP(X833,bd_lista!$A$3:$C$590,3,FALSE)</f>
        <v>#N/A</v>
      </c>
      <c r="Z833" s="299"/>
      <c r="AA833" s="300"/>
    </row>
    <row r="834" spans="1:27" customFormat="1" ht="15" hidden="1" customHeight="1">
      <c r="A834" s="32">
        <v>1530</v>
      </c>
      <c r="B834" s="390">
        <f>+A834</f>
        <v>1530</v>
      </c>
      <c r="C834" s="247" t="str">
        <f>+VLOOKUP(A834,bd_lista!$A$3:$C$590,3,FALSE)</f>
        <v>Gobierno Autónomo Municipal de Uyuni</v>
      </c>
      <c r="D834" s="392" t="str">
        <f>+C834</f>
        <v>Gobierno Autónomo Municipal de Uyuni</v>
      </c>
      <c r="E834" s="242" t="s">
        <v>1308</v>
      </c>
      <c r="F834" s="243">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3">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3">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3">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3">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3">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3">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3">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3">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3">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3">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3">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3">
        <f t="shared" ca="1" si="31"/>
        <v>0</v>
      </c>
      <c r="S834" s="250"/>
      <c r="T834" s="243">
        <f ca="1">+T835</f>
        <v>0</v>
      </c>
      <c r="U834" s="242">
        <f t="shared" si="32"/>
        <v>1</v>
      </c>
      <c r="V834" s="343" t="str">
        <f>+VLOOKUP(A834,bd_lista!$A$3:$E$590,5,FALSE)</f>
        <v>Gobiernos Autonomos Municipales</v>
      </c>
      <c r="W834" s="394" t="str">
        <f>+V834</f>
        <v>Gobiernos Autonomos Municipales</v>
      </c>
      <c r="X834" s="242">
        <f>+VLOOKUP(A834,[3]Sheet1!$A$13:$D$744,4,FALSE)</f>
        <v>0</v>
      </c>
      <c r="Y834" s="242" t="e">
        <f>+VLOOKUP(X834,bd_lista!$A$3:$C$590,3,FALSE)</f>
        <v>#N/A</v>
      </c>
      <c r="Z834" s="301">
        <f>+X834</f>
        <v>0</v>
      </c>
      <c r="AA834" s="302" t="e">
        <f>+Y834</f>
        <v>#N/A</v>
      </c>
    </row>
    <row r="835" spans="1:27" customFormat="1" ht="15" hidden="1" customHeight="1">
      <c r="A835" s="32">
        <v>1530</v>
      </c>
      <c r="B835" s="391"/>
      <c r="C835" s="247" t="str">
        <f>+VLOOKUP(A835,bd_lista!$A$3:$C$590,3,FALSE)</f>
        <v>Gobierno Autónomo Municipal de Uyuni</v>
      </c>
      <c r="D835" s="393"/>
      <c r="E835" s="244" t="s">
        <v>1309</v>
      </c>
      <c r="F835" s="243">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3">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3">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3">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3">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3">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3">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3">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3">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3">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3">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3">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3">
        <f t="shared" ca="1" si="31"/>
        <v>0</v>
      </c>
      <c r="S835" s="250">
        <f ca="1">+R834+R835</f>
        <v>0</v>
      </c>
      <c r="T835" s="243">
        <f ca="1">+S835</f>
        <v>0</v>
      </c>
      <c r="U835" s="242">
        <f t="shared" si="32"/>
        <v>2</v>
      </c>
      <c r="V835" s="343" t="str">
        <f>+VLOOKUP(A835,bd_lista!$A$3:$E$590,5,FALSE)</f>
        <v>Gobiernos Autonomos Municipales</v>
      </c>
      <c r="W835" s="395"/>
      <c r="X835" s="242">
        <f>+VLOOKUP(A835,[3]Sheet1!$A$13:$D$744,4,FALSE)</f>
        <v>0</v>
      </c>
      <c r="Y835" s="242" t="e">
        <f>+VLOOKUP(X835,bd_lista!$A$3:$C$590,3,FALSE)</f>
        <v>#N/A</v>
      </c>
      <c r="Z835" s="299"/>
      <c r="AA835" s="300"/>
    </row>
    <row r="836" spans="1:27" customFormat="1" ht="27" hidden="1" customHeight="1">
      <c r="A836" s="32">
        <v>1531</v>
      </c>
      <c r="B836" s="390">
        <f>+A836</f>
        <v>1531</v>
      </c>
      <c r="C836" s="247" t="str">
        <f>+VLOOKUP(A836,bd_lista!$A$3:$C$590,3,FALSE)</f>
        <v>Gobierno Autónomo Municipal de Tomave</v>
      </c>
      <c r="D836" s="392" t="str">
        <f>+C836</f>
        <v>Gobierno Autónomo Municipal de Tomave</v>
      </c>
      <c r="E836" s="242" t="s">
        <v>1308</v>
      </c>
      <c r="F836" s="243">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3">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3">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3">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3">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3">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3">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3">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3">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3">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3">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3">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3">
        <f t="shared" ca="1" si="31"/>
        <v>0</v>
      </c>
      <c r="S836" s="250"/>
      <c r="T836" s="243">
        <f ca="1">+T837</f>
        <v>0</v>
      </c>
      <c r="U836" s="242">
        <f t="shared" si="32"/>
        <v>1</v>
      </c>
      <c r="V836" s="343" t="str">
        <f>+VLOOKUP(A836,bd_lista!$A$3:$E$590,5,FALSE)</f>
        <v>Gobiernos Autonomos Municipales</v>
      </c>
      <c r="W836" s="394" t="str">
        <f>+V836</f>
        <v>Gobiernos Autonomos Municipales</v>
      </c>
      <c r="X836" s="242">
        <f>+VLOOKUP(A836,[3]Sheet1!$A$13:$D$744,4,FALSE)</f>
        <v>0</v>
      </c>
      <c r="Y836" s="242" t="e">
        <f>+VLOOKUP(X836,bd_lista!$A$3:$C$590,3,FALSE)</f>
        <v>#N/A</v>
      </c>
      <c r="Z836" s="301">
        <f>+X836</f>
        <v>0</v>
      </c>
      <c r="AA836" s="302" t="e">
        <f>+Y836</f>
        <v>#N/A</v>
      </c>
    </row>
    <row r="837" spans="1:27" customFormat="1" ht="27" hidden="1" customHeight="1">
      <c r="A837" s="32">
        <v>1531</v>
      </c>
      <c r="B837" s="391"/>
      <c r="C837" s="247" t="str">
        <f>+VLOOKUP(A837,bd_lista!$A$3:$C$590,3,FALSE)</f>
        <v>Gobierno Autónomo Municipal de Tomave</v>
      </c>
      <c r="D837" s="393"/>
      <c r="E837" s="244" t="s">
        <v>1309</v>
      </c>
      <c r="F837" s="243">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3">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3">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3">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3">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3">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3">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3">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3">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3">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3">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3">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3">
        <f t="shared" ca="1" si="31"/>
        <v>0</v>
      </c>
      <c r="S837" s="250">
        <f ca="1">+R836+R837</f>
        <v>0</v>
      </c>
      <c r="T837" s="243">
        <f ca="1">+S837</f>
        <v>0</v>
      </c>
      <c r="U837" s="242">
        <f t="shared" si="32"/>
        <v>2</v>
      </c>
      <c r="V837" s="343" t="str">
        <f>+VLOOKUP(A837,bd_lista!$A$3:$E$590,5,FALSE)</f>
        <v>Gobiernos Autonomos Municipales</v>
      </c>
      <c r="W837" s="395"/>
      <c r="X837" s="242">
        <f>+VLOOKUP(A837,[3]Sheet1!$A$13:$D$744,4,FALSE)</f>
        <v>0</v>
      </c>
      <c r="Y837" s="242" t="e">
        <f>+VLOOKUP(X837,bd_lista!$A$3:$C$590,3,FALSE)</f>
        <v>#N/A</v>
      </c>
      <c r="Z837" s="299"/>
      <c r="AA837" s="300"/>
    </row>
    <row r="838" spans="1:27" customFormat="1" ht="15" hidden="1" customHeight="1">
      <c r="A838" s="32">
        <v>1532</v>
      </c>
      <c r="B838" s="390">
        <f>+A838</f>
        <v>1532</v>
      </c>
      <c r="C838" s="247" t="str">
        <f>+VLOOKUP(A838,bd_lista!$A$3:$C$590,3,FALSE)</f>
        <v>Gobierno Autónomo Municipal de Porco</v>
      </c>
      <c r="D838" s="392" t="str">
        <f>+C838</f>
        <v>Gobierno Autónomo Municipal de Porco</v>
      </c>
      <c r="E838" s="242" t="s">
        <v>1308</v>
      </c>
      <c r="F838" s="243">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3">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3">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3">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3">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3">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3">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3">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3">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3">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3">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3">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3">
        <f t="shared" ca="1" si="31"/>
        <v>0</v>
      </c>
      <c r="S838" s="250"/>
      <c r="T838" s="243">
        <f ca="1">+T839</f>
        <v>0</v>
      </c>
      <c r="U838" s="242">
        <f t="shared" si="32"/>
        <v>1</v>
      </c>
      <c r="V838" s="343" t="str">
        <f>+VLOOKUP(A838,bd_lista!$A$3:$E$590,5,FALSE)</f>
        <v>Gobiernos Autonomos Municipales</v>
      </c>
      <c r="W838" s="394" t="str">
        <f>+V838</f>
        <v>Gobiernos Autonomos Municipales</v>
      </c>
      <c r="X838" s="242">
        <f>+VLOOKUP(A838,[3]Sheet1!$A$13:$D$744,4,FALSE)</f>
        <v>0</v>
      </c>
      <c r="Y838" s="242" t="e">
        <f>+VLOOKUP(X838,bd_lista!$A$3:$C$590,3,FALSE)</f>
        <v>#N/A</v>
      </c>
      <c r="Z838" s="301">
        <f>+X838</f>
        <v>0</v>
      </c>
      <c r="AA838" s="302" t="e">
        <f>+Y838</f>
        <v>#N/A</v>
      </c>
    </row>
    <row r="839" spans="1:27" customFormat="1" ht="15" hidden="1" customHeight="1">
      <c r="A839" s="32">
        <v>1532</v>
      </c>
      <c r="B839" s="391"/>
      <c r="C839" s="247" t="str">
        <f>+VLOOKUP(A839,bd_lista!$A$3:$C$590,3,FALSE)</f>
        <v>Gobierno Autónomo Municipal de Porco</v>
      </c>
      <c r="D839" s="393"/>
      <c r="E839" s="244" t="s">
        <v>1309</v>
      </c>
      <c r="F839" s="245">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5">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5">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5">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5">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5">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5">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5">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5">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5">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5">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5">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5">
        <f t="shared" ca="1" si="31"/>
        <v>0</v>
      </c>
      <c r="S839" s="262">
        <f ca="1">+R838+R839</f>
        <v>0</v>
      </c>
      <c r="T839" s="245">
        <f ca="1">+S839</f>
        <v>0</v>
      </c>
      <c r="U839" s="244">
        <f t="shared" si="32"/>
        <v>2</v>
      </c>
      <c r="V839" s="343" t="str">
        <f>+VLOOKUP(A839,bd_lista!$A$3:$E$590,5,FALSE)</f>
        <v>Gobiernos Autonomos Municipales</v>
      </c>
      <c r="W839" s="395"/>
      <c r="X839" s="242">
        <f>+VLOOKUP(A839,[3]Sheet1!$A$13:$D$744,4,FALSE)</f>
        <v>0</v>
      </c>
      <c r="Y839" s="242" t="e">
        <f>+VLOOKUP(X839,bd_lista!$A$3:$C$590,3,FALSE)</f>
        <v>#N/A</v>
      </c>
      <c r="Z839" s="299"/>
      <c r="AA839" s="300"/>
    </row>
    <row r="840" spans="1:27" customFormat="1" ht="15" hidden="1" customHeight="1">
      <c r="A840" s="32">
        <v>1533</v>
      </c>
      <c r="B840" s="390">
        <f>+A840</f>
        <v>1533</v>
      </c>
      <c r="C840" s="247" t="str">
        <f>+VLOOKUP(A840,bd_lista!$A$3:$C$590,3,FALSE)</f>
        <v>Gobierno Autónomo Municipal de Arampampa</v>
      </c>
      <c r="D840" s="392" t="str">
        <f>+C840</f>
        <v>Gobierno Autónomo Municipal de Arampampa</v>
      </c>
      <c r="E840" s="242" t="s">
        <v>1308</v>
      </c>
      <c r="F840" s="243">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3">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3">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3">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3">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3">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3">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3">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3">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3">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3">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3">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3">
        <f t="shared" ca="1" si="31"/>
        <v>0</v>
      </c>
      <c r="S840" s="250"/>
      <c r="T840" s="243">
        <f ca="1">+T841</f>
        <v>0</v>
      </c>
      <c r="U840" s="242">
        <f t="shared" si="32"/>
        <v>1</v>
      </c>
      <c r="V840" s="343" t="str">
        <f>+VLOOKUP(A840,bd_lista!$A$3:$E$590,5,FALSE)</f>
        <v>Gobiernos Autonomos Municipales</v>
      </c>
      <c r="W840" s="394" t="str">
        <f>+V840</f>
        <v>Gobiernos Autonomos Municipales</v>
      </c>
      <c r="X840" s="242">
        <f>+VLOOKUP(A840,[3]Sheet1!$A$13:$D$744,4,FALSE)</f>
        <v>0</v>
      </c>
      <c r="Y840" s="242" t="e">
        <f>+VLOOKUP(X840,bd_lista!$A$3:$C$590,3,FALSE)</f>
        <v>#N/A</v>
      </c>
      <c r="Z840" s="301">
        <f>+X840</f>
        <v>0</v>
      </c>
      <c r="AA840" s="302" t="e">
        <f>+Y840</f>
        <v>#N/A</v>
      </c>
    </row>
    <row r="841" spans="1:27" customFormat="1" ht="15" hidden="1" customHeight="1">
      <c r="A841" s="32">
        <v>1533</v>
      </c>
      <c r="B841" s="391"/>
      <c r="C841" s="247" t="str">
        <f>+VLOOKUP(A841,bd_lista!$A$3:$C$590,3,FALSE)</f>
        <v>Gobierno Autónomo Municipal de Arampampa</v>
      </c>
      <c r="D841" s="393"/>
      <c r="E841" s="244" t="s">
        <v>1309</v>
      </c>
      <c r="F841" s="245">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5">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5">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5">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5">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5">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5">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5">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5">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5">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5">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5">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5">
        <f t="shared" ca="1" si="31"/>
        <v>0</v>
      </c>
      <c r="S841" s="262">
        <f ca="1">+R840+R841</f>
        <v>0</v>
      </c>
      <c r="T841" s="245">
        <f ca="1">+S841</f>
        <v>0</v>
      </c>
      <c r="U841" s="244">
        <f t="shared" si="32"/>
        <v>2</v>
      </c>
      <c r="V841" s="343" t="str">
        <f>+VLOOKUP(A841,bd_lista!$A$3:$E$590,5,FALSE)</f>
        <v>Gobiernos Autonomos Municipales</v>
      </c>
      <c r="W841" s="395"/>
      <c r="X841" s="242">
        <f>+VLOOKUP(A841,[3]Sheet1!$A$13:$D$744,4,FALSE)</f>
        <v>0</v>
      </c>
      <c r="Y841" s="242" t="e">
        <f>+VLOOKUP(X841,bd_lista!$A$3:$C$590,3,FALSE)</f>
        <v>#N/A</v>
      </c>
      <c r="Z841" s="299"/>
      <c r="AA841" s="300"/>
    </row>
    <row r="842" spans="1:27" customFormat="1" ht="15" hidden="1" customHeight="1">
      <c r="A842" s="32">
        <v>1534</v>
      </c>
      <c r="B842" s="390">
        <f>+A842</f>
        <v>1534</v>
      </c>
      <c r="C842" s="247" t="str">
        <f>+VLOOKUP(A842,bd_lista!$A$3:$C$590,3,FALSE)</f>
        <v>Gobierno Autónomo Municipal de Acasio</v>
      </c>
      <c r="D842" s="392" t="str">
        <f>+C842</f>
        <v>Gobierno Autónomo Municipal de Acasio</v>
      </c>
      <c r="E842" s="242" t="s">
        <v>1308</v>
      </c>
      <c r="F842" s="243">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3">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3">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3">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3">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3">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3">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3">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3">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3">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3">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3">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3">
        <f t="shared" ca="1" si="31"/>
        <v>0</v>
      </c>
      <c r="S842" s="250"/>
      <c r="T842" s="243">
        <f ca="1">+T843</f>
        <v>0</v>
      </c>
      <c r="U842" s="242">
        <f t="shared" si="32"/>
        <v>1</v>
      </c>
      <c r="V842" s="343" t="str">
        <f>+VLOOKUP(A842,bd_lista!$A$3:$E$590,5,FALSE)</f>
        <v>Gobiernos Autonomos Municipales</v>
      </c>
      <c r="W842" s="394" t="str">
        <f>+V842</f>
        <v>Gobiernos Autonomos Municipales</v>
      </c>
      <c r="X842" s="242">
        <f>+VLOOKUP(A842,[3]Sheet1!$A$13:$D$744,4,FALSE)</f>
        <v>0</v>
      </c>
      <c r="Y842" s="242" t="e">
        <f>+VLOOKUP(X842,bd_lista!$A$3:$C$590,3,FALSE)</f>
        <v>#N/A</v>
      </c>
      <c r="Z842" s="301">
        <f>+X842</f>
        <v>0</v>
      </c>
      <c r="AA842" s="302" t="e">
        <f>+Y842</f>
        <v>#N/A</v>
      </c>
    </row>
    <row r="843" spans="1:27" customFormat="1" ht="15" hidden="1" customHeight="1">
      <c r="A843" s="32">
        <v>1534</v>
      </c>
      <c r="B843" s="391"/>
      <c r="C843" s="247" t="str">
        <f>+VLOOKUP(A843,bd_lista!$A$3:$C$590,3,FALSE)</f>
        <v>Gobierno Autónomo Municipal de Acasio</v>
      </c>
      <c r="D843" s="393"/>
      <c r="E843" s="244" t="s">
        <v>1309</v>
      </c>
      <c r="F843" s="245">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5">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5">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5">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5">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5">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5">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5">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5">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5">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5">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5">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5">
        <f t="shared" ca="1" si="31"/>
        <v>0</v>
      </c>
      <c r="S843" s="262">
        <f ca="1">+R842+R843</f>
        <v>0</v>
      </c>
      <c r="T843" s="245">
        <f ca="1">+S843</f>
        <v>0</v>
      </c>
      <c r="U843" s="244">
        <f t="shared" si="32"/>
        <v>2</v>
      </c>
      <c r="V843" s="343" t="str">
        <f>+VLOOKUP(A843,bd_lista!$A$3:$E$590,5,FALSE)</f>
        <v>Gobiernos Autonomos Municipales</v>
      </c>
      <c r="W843" s="395"/>
      <c r="X843" s="242">
        <f>+VLOOKUP(A843,[3]Sheet1!$A$13:$D$744,4,FALSE)</f>
        <v>0</v>
      </c>
      <c r="Y843" s="242" t="e">
        <f>+VLOOKUP(X843,bd_lista!$A$3:$C$590,3,FALSE)</f>
        <v>#N/A</v>
      </c>
      <c r="Z843" s="299"/>
      <c r="AA843" s="300"/>
    </row>
    <row r="844" spans="1:27" customFormat="1" ht="15" hidden="1" customHeight="1">
      <c r="A844" s="32">
        <v>1535</v>
      </c>
      <c r="B844" s="390">
        <f>+A844</f>
        <v>1535</v>
      </c>
      <c r="C844" s="247" t="str">
        <f>+VLOOKUP(A844,bd_lista!$A$3:$C$590,3,FALSE)</f>
        <v>Gobierno Autónomo Municipal de Llica</v>
      </c>
      <c r="D844" s="392" t="str">
        <f>+C844</f>
        <v>Gobierno Autónomo Municipal de Llica</v>
      </c>
      <c r="E844" s="242" t="s">
        <v>1308</v>
      </c>
      <c r="F844" s="243">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3">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3">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3">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3">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3">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3">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3">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3">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3">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3">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3">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3">
        <f t="shared" ca="1" si="31"/>
        <v>0</v>
      </c>
      <c r="S844" s="250"/>
      <c r="T844" s="243">
        <f ca="1">+T845</f>
        <v>0</v>
      </c>
      <c r="U844" s="242">
        <f t="shared" si="32"/>
        <v>1</v>
      </c>
      <c r="V844" s="343" t="str">
        <f>+VLOOKUP(A844,bd_lista!$A$3:$E$590,5,FALSE)</f>
        <v>Gobiernos Autonomos Municipales</v>
      </c>
      <c r="W844" s="394" t="str">
        <f>+V844</f>
        <v>Gobiernos Autonomos Municipales</v>
      </c>
      <c r="X844" s="242">
        <f>+VLOOKUP(A844,[3]Sheet1!$A$13:$D$744,4,FALSE)</f>
        <v>0</v>
      </c>
      <c r="Y844" s="242" t="e">
        <f>+VLOOKUP(X844,bd_lista!$A$3:$C$590,3,FALSE)</f>
        <v>#N/A</v>
      </c>
      <c r="Z844" s="301">
        <f>+X844</f>
        <v>0</v>
      </c>
      <c r="AA844" s="302" t="e">
        <f>+Y844</f>
        <v>#N/A</v>
      </c>
    </row>
    <row r="845" spans="1:27" customFormat="1" ht="15" hidden="1" customHeight="1">
      <c r="A845" s="32">
        <v>1535</v>
      </c>
      <c r="B845" s="391"/>
      <c r="C845" s="247" t="str">
        <f>+VLOOKUP(A845,bd_lista!$A$3:$C$590,3,FALSE)</f>
        <v>Gobierno Autónomo Municipal de Llica</v>
      </c>
      <c r="D845" s="393"/>
      <c r="E845" s="244" t="s">
        <v>1309</v>
      </c>
      <c r="F845" s="245">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5">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5">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5">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5">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5">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5">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5">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5">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5">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5">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5">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5">
        <f t="shared" ca="1" si="31"/>
        <v>0</v>
      </c>
      <c r="S845" s="262">
        <f ca="1">+R844+R845</f>
        <v>0</v>
      </c>
      <c r="T845" s="245">
        <f ca="1">+S845</f>
        <v>0</v>
      </c>
      <c r="U845" s="244">
        <f t="shared" si="32"/>
        <v>2</v>
      </c>
      <c r="V845" s="343" t="str">
        <f>+VLOOKUP(A845,bd_lista!$A$3:$E$590,5,FALSE)</f>
        <v>Gobiernos Autonomos Municipales</v>
      </c>
      <c r="W845" s="395"/>
      <c r="X845" s="242">
        <f>+VLOOKUP(A845,[3]Sheet1!$A$13:$D$744,4,FALSE)</f>
        <v>0</v>
      </c>
      <c r="Y845" s="242" t="e">
        <f>+VLOOKUP(X845,bd_lista!$A$3:$C$590,3,FALSE)</f>
        <v>#N/A</v>
      </c>
      <c r="Z845" s="299"/>
      <c r="AA845" s="300"/>
    </row>
    <row r="846" spans="1:27" customFormat="1" ht="15" hidden="1" customHeight="1">
      <c r="A846" s="32">
        <v>1536</v>
      </c>
      <c r="B846" s="390">
        <f>+A846</f>
        <v>1536</v>
      </c>
      <c r="C846" s="247" t="str">
        <f>+VLOOKUP(A846,bd_lista!$A$3:$C$590,3,FALSE)</f>
        <v>Gobierno Autónomo Municipal de Tahua</v>
      </c>
      <c r="D846" s="392" t="str">
        <f>+C846</f>
        <v>Gobierno Autónomo Municipal de Tahua</v>
      </c>
      <c r="E846" s="242" t="s">
        <v>1308</v>
      </c>
      <c r="F846" s="243">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3">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3">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3">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3">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3">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3">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3">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3">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3">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3">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3">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3">
        <f t="shared" ca="1" si="31"/>
        <v>0</v>
      </c>
      <c r="S846" s="250"/>
      <c r="T846" s="243">
        <f ca="1">+T847</f>
        <v>0</v>
      </c>
      <c r="U846" s="242">
        <f t="shared" si="32"/>
        <v>1</v>
      </c>
      <c r="V846" s="343" t="str">
        <f>+VLOOKUP(A846,bd_lista!$A$3:$E$590,5,FALSE)</f>
        <v>Gobiernos Autonomos Municipales</v>
      </c>
      <c r="W846" s="394" t="str">
        <f>+V846</f>
        <v>Gobiernos Autonomos Municipales</v>
      </c>
      <c r="X846" s="242">
        <f>+VLOOKUP(A846,[3]Sheet1!$A$13:$D$744,4,FALSE)</f>
        <v>0</v>
      </c>
      <c r="Y846" s="242" t="e">
        <f>+VLOOKUP(X846,bd_lista!$A$3:$C$590,3,FALSE)</f>
        <v>#N/A</v>
      </c>
      <c r="Z846" s="301">
        <f>+X846</f>
        <v>0</v>
      </c>
      <c r="AA846" s="302" t="e">
        <f>+Y846</f>
        <v>#N/A</v>
      </c>
    </row>
    <row r="847" spans="1:27" customFormat="1" ht="15" hidden="1" customHeight="1">
      <c r="A847" s="32">
        <v>1536</v>
      </c>
      <c r="B847" s="391"/>
      <c r="C847" s="247" t="str">
        <f>+VLOOKUP(A847,bd_lista!$A$3:$C$590,3,FALSE)</f>
        <v>Gobierno Autónomo Municipal de Tahua</v>
      </c>
      <c r="D847" s="393"/>
      <c r="E847" s="244" t="s">
        <v>1309</v>
      </c>
      <c r="F847" s="245">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5">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5">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5">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5">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5">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5">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5">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5">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5">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5">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5">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5">
        <f t="shared" ca="1" si="31"/>
        <v>0</v>
      </c>
      <c r="S847" s="262">
        <f ca="1">+R846+R847</f>
        <v>0</v>
      </c>
      <c r="T847" s="245">
        <f ca="1">+S847</f>
        <v>0</v>
      </c>
      <c r="U847" s="244">
        <f t="shared" si="32"/>
        <v>2</v>
      </c>
      <c r="V847" s="343" t="str">
        <f>+VLOOKUP(A847,bd_lista!$A$3:$E$590,5,FALSE)</f>
        <v>Gobiernos Autonomos Municipales</v>
      </c>
      <c r="W847" s="395"/>
      <c r="X847" s="242">
        <f>+VLOOKUP(A847,[3]Sheet1!$A$13:$D$744,4,FALSE)</f>
        <v>0</v>
      </c>
      <c r="Y847" s="242" t="e">
        <f>+VLOOKUP(X847,bd_lista!$A$3:$C$590,3,FALSE)</f>
        <v>#N/A</v>
      </c>
      <c r="Z847" s="299"/>
      <c r="AA847" s="300"/>
    </row>
    <row r="848" spans="1:27" customFormat="1" ht="15" hidden="1" customHeight="1">
      <c r="A848" s="32">
        <v>1537</v>
      </c>
      <c r="B848" s="390">
        <f>+A848</f>
        <v>1537</v>
      </c>
      <c r="C848" s="247" t="str">
        <f>+VLOOKUP(A848,bd_lista!$A$3:$C$590,3,FALSE)</f>
        <v>Gobierno Autónomo Municipal de Villazón</v>
      </c>
      <c r="D848" s="392" t="str">
        <f>+C848</f>
        <v>Gobierno Autónomo Municipal de Villazón</v>
      </c>
      <c r="E848" s="242" t="s">
        <v>1308</v>
      </c>
      <c r="F848" s="243">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3">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3">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3">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3">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3">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3">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3">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3">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3">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3">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3">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3">
        <f t="shared" ca="1" si="31"/>
        <v>0</v>
      </c>
      <c r="S848" s="250"/>
      <c r="T848" s="243">
        <f ca="1">+T849</f>
        <v>0</v>
      </c>
      <c r="U848" s="242">
        <f t="shared" si="32"/>
        <v>1</v>
      </c>
      <c r="V848" s="343" t="str">
        <f>+VLOOKUP(A848,bd_lista!$A$3:$E$590,5,FALSE)</f>
        <v>Gobiernos Autonomos Municipales</v>
      </c>
      <c r="W848" s="394" t="str">
        <f>+V848</f>
        <v>Gobiernos Autonomos Municipales</v>
      </c>
      <c r="X848" s="242">
        <f>+VLOOKUP(A848,[3]Sheet1!$A$13:$D$744,4,FALSE)</f>
        <v>0</v>
      </c>
      <c r="Y848" s="242" t="e">
        <f>+VLOOKUP(X848,bd_lista!$A$3:$C$590,3,FALSE)</f>
        <v>#N/A</v>
      </c>
      <c r="Z848" s="301">
        <f>+X848</f>
        <v>0</v>
      </c>
      <c r="AA848" s="302" t="e">
        <f>+Y848</f>
        <v>#N/A</v>
      </c>
    </row>
    <row r="849" spans="1:27" customFormat="1" ht="15" hidden="1" customHeight="1">
      <c r="A849" s="32">
        <v>1537</v>
      </c>
      <c r="B849" s="391"/>
      <c r="C849" s="247" t="str">
        <f>+VLOOKUP(A849,bd_lista!$A$3:$C$590,3,FALSE)</f>
        <v>Gobierno Autónomo Municipal de Villazón</v>
      </c>
      <c r="D849" s="393"/>
      <c r="E849" s="244" t="s">
        <v>1309</v>
      </c>
      <c r="F849" s="245">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5">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5">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5">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5">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5">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5">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5">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5">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5">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5">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5">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5">
        <f t="shared" ca="1" si="31"/>
        <v>0</v>
      </c>
      <c r="S849" s="262">
        <f ca="1">+R848+R849</f>
        <v>0</v>
      </c>
      <c r="T849" s="245">
        <f ca="1">+S849</f>
        <v>0</v>
      </c>
      <c r="U849" s="244">
        <f t="shared" si="32"/>
        <v>2</v>
      </c>
      <c r="V849" s="343" t="str">
        <f>+VLOOKUP(A849,bd_lista!$A$3:$E$590,5,FALSE)</f>
        <v>Gobiernos Autonomos Municipales</v>
      </c>
      <c r="W849" s="395"/>
      <c r="X849" s="242">
        <f>+VLOOKUP(A849,[3]Sheet1!$A$13:$D$744,4,FALSE)</f>
        <v>0</v>
      </c>
      <c r="Y849" s="242" t="e">
        <f>+VLOOKUP(X849,bd_lista!$A$3:$C$590,3,FALSE)</f>
        <v>#N/A</v>
      </c>
      <c r="Z849" s="299"/>
      <c r="AA849" s="300"/>
    </row>
    <row r="850" spans="1:27" customFormat="1" ht="15" hidden="1" customHeight="1">
      <c r="A850" s="32">
        <v>1538</v>
      </c>
      <c r="B850" s="390">
        <f>+A850</f>
        <v>1538</v>
      </c>
      <c r="C850" s="247" t="str">
        <f>+VLOOKUP(A850,bd_lista!$A$3:$C$590,3,FALSE)</f>
        <v>Gobierno Autónomo Municipal de San Agustín</v>
      </c>
      <c r="D850" s="392" t="str">
        <f>+C850</f>
        <v>Gobierno Autónomo Municipal de San Agustín</v>
      </c>
      <c r="E850" s="242" t="s">
        <v>1308</v>
      </c>
      <c r="F850" s="243">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3">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3">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3">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3">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3">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3">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3">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3">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3">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3">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3">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3">
        <f t="shared" ca="1" si="31"/>
        <v>0</v>
      </c>
      <c r="S850" s="250"/>
      <c r="T850" s="243">
        <f ca="1">+T851</f>
        <v>0</v>
      </c>
      <c r="U850" s="242">
        <f t="shared" si="32"/>
        <v>1</v>
      </c>
      <c r="V850" s="343" t="str">
        <f>+VLOOKUP(A850,bd_lista!$A$3:$E$590,5,FALSE)</f>
        <v>Gobiernos Autonomos Municipales</v>
      </c>
      <c r="W850" s="394" t="str">
        <f>+V850</f>
        <v>Gobiernos Autonomos Municipales</v>
      </c>
      <c r="X850" s="242">
        <f>+VLOOKUP(A850,[3]Sheet1!$A$13:$D$744,4,FALSE)</f>
        <v>0</v>
      </c>
      <c r="Y850" s="242" t="e">
        <f>+VLOOKUP(X850,bd_lista!$A$3:$C$590,3,FALSE)</f>
        <v>#N/A</v>
      </c>
      <c r="Z850" s="301">
        <f>+X850</f>
        <v>0</v>
      </c>
      <c r="AA850" s="302" t="e">
        <f>+Y850</f>
        <v>#N/A</v>
      </c>
    </row>
    <row r="851" spans="1:27" customFormat="1" ht="15" hidden="1" customHeight="1">
      <c r="A851" s="32">
        <v>1538</v>
      </c>
      <c r="B851" s="391"/>
      <c r="C851" s="247" t="str">
        <f>+VLOOKUP(A851,bd_lista!$A$3:$C$590,3,FALSE)</f>
        <v>Gobierno Autónomo Municipal de San Agustín</v>
      </c>
      <c r="D851" s="393"/>
      <c r="E851" s="244" t="s">
        <v>1309</v>
      </c>
      <c r="F851" s="245">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5">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5">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5">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5">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5">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5">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5">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5">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5">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5">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5">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5">
        <f t="shared" ca="1" si="31"/>
        <v>0</v>
      </c>
      <c r="S851" s="262">
        <f ca="1">+R850+R851</f>
        <v>0</v>
      </c>
      <c r="T851" s="245">
        <f ca="1">+S851</f>
        <v>0</v>
      </c>
      <c r="U851" s="244">
        <f t="shared" si="32"/>
        <v>2</v>
      </c>
      <c r="V851" s="343" t="str">
        <f>+VLOOKUP(A851,bd_lista!$A$3:$E$590,5,FALSE)</f>
        <v>Gobiernos Autonomos Municipales</v>
      </c>
      <c r="W851" s="395"/>
      <c r="X851" s="242">
        <f>+VLOOKUP(A851,[3]Sheet1!$A$13:$D$744,4,FALSE)</f>
        <v>0</v>
      </c>
      <c r="Y851" s="242" t="e">
        <f>+VLOOKUP(X851,bd_lista!$A$3:$C$590,3,FALSE)</f>
        <v>#N/A</v>
      </c>
      <c r="Z851" s="299"/>
      <c r="AA851" s="300"/>
    </row>
    <row r="852" spans="1:27" customFormat="1" ht="15" hidden="1" customHeight="1">
      <c r="A852" s="32">
        <v>1539</v>
      </c>
      <c r="B852" s="390">
        <f>+A852</f>
        <v>1539</v>
      </c>
      <c r="C852" s="247" t="str">
        <f>+VLOOKUP(A852,bd_lista!$A$3:$C$590,3,FALSE)</f>
        <v>Gobierno Autónomo Municipal de Ckochas</v>
      </c>
      <c r="D852" s="392" t="str">
        <f>+C852</f>
        <v>Gobierno Autónomo Municipal de Ckochas</v>
      </c>
      <c r="E852" s="242" t="s">
        <v>1308</v>
      </c>
      <c r="F852" s="243">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3">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3">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3">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3">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3">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3">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3">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3">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3">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3">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3">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3">
        <f t="shared" ca="1" si="31"/>
        <v>0</v>
      </c>
      <c r="S852" s="250"/>
      <c r="T852" s="243">
        <f ca="1">+T853</f>
        <v>0</v>
      </c>
      <c r="U852" s="242">
        <f t="shared" si="32"/>
        <v>1</v>
      </c>
      <c r="V852" s="343" t="str">
        <f>+VLOOKUP(A852,bd_lista!$A$3:$E$590,5,FALSE)</f>
        <v>Gobiernos Autonomos Municipales</v>
      </c>
      <c r="W852" s="394" t="str">
        <f>+V852</f>
        <v>Gobiernos Autonomos Municipales</v>
      </c>
      <c r="X852" s="242">
        <f>+VLOOKUP(A852,[3]Sheet1!$A$13:$D$744,4,FALSE)</f>
        <v>0</v>
      </c>
      <c r="Y852" s="242" t="e">
        <f>+VLOOKUP(X852,bd_lista!$A$3:$C$590,3,FALSE)</f>
        <v>#N/A</v>
      </c>
      <c r="Z852" s="301">
        <f>+X852</f>
        <v>0</v>
      </c>
      <c r="AA852" s="302" t="e">
        <f>+Y852</f>
        <v>#N/A</v>
      </c>
    </row>
    <row r="853" spans="1:27" customFormat="1" ht="15" hidden="1" customHeight="1">
      <c r="A853" s="32">
        <v>1539</v>
      </c>
      <c r="B853" s="391"/>
      <c r="C853" s="247" t="str">
        <f>+VLOOKUP(A853,bd_lista!$A$3:$C$590,3,FALSE)</f>
        <v>Gobierno Autónomo Municipal de Ckochas</v>
      </c>
      <c r="D853" s="393"/>
      <c r="E853" s="244" t="s">
        <v>1309</v>
      </c>
      <c r="F853" s="245">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5">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5">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5">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5">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5">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5">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5">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5">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5">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5">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5">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5">
        <f t="shared" ca="1" si="31"/>
        <v>0</v>
      </c>
      <c r="S853" s="262">
        <f ca="1">+R852+R853</f>
        <v>0</v>
      </c>
      <c r="T853" s="245">
        <f ca="1">+S853</f>
        <v>0</v>
      </c>
      <c r="U853" s="244">
        <f t="shared" si="32"/>
        <v>2</v>
      </c>
      <c r="V853" s="343" t="str">
        <f>+VLOOKUP(A853,bd_lista!$A$3:$E$590,5,FALSE)</f>
        <v>Gobiernos Autonomos Municipales</v>
      </c>
      <c r="W853" s="395"/>
      <c r="X853" s="242">
        <f>+VLOOKUP(A853,[3]Sheet1!$A$13:$D$744,4,FALSE)</f>
        <v>0</v>
      </c>
      <c r="Y853" s="242" t="e">
        <f>+VLOOKUP(X853,bd_lista!$A$3:$C$590,3,FALSE)</f>
        <v>#N/A</v>
      </c>
      <c r="Z853" s="299"/>
      <c r="AA853" s="300"/>
    </row>
    <row r="854" spans="1:27" customFormat="1" ht="15" hidden="1" customHeight="1">
      <c r="A854" s="32">
        <v>1540</v>
      </c>
      <c r="B854" s="390">
        <f>+A854</f>
        <v>1540</v>
      </c>
      <c r="C854" s="247" t="str">
        <f>+VLOOKUP(A854,bd_lista!$A$3:$C$590,3,FALSE)</f>
        <v>Gobierno Autónomo Municipal de Chuquihuta Ayllu Jucumani</v>
      </c>
      <c r="D854" s="392" t="str">
        <f>+C854</f>
        <v>Gobierno Autónomo Municipal de Chuquihuta Ayllu Jucumani</v>
      </c>
      <c r="E854" s="242" t="s">
        <v>1308</v>
      </c>
      <c r="F854" s="243">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3">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3">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3">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3">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3">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3">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3">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3">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3">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3">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3">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3">
        <f t="shared" ca="1" si="31"/>
        <v>0</v>
      </c>
      <c r="S854" s="250"/>
      <c r="T854" s="243">
        <f ca="1">+T855</f>
        <v>0</v>
      </c>
      <c r="U854" s="242">
        <f t="shared" si="32"/>
        <v>1</v>
      </c>
      <c r="V854" s="343" t="str">
        <f>+VLOOKUP(A854,bd_lista!$A$3:$E$590,5,FALSE)</f>
        <v>Gobiernos Autonomos Municipales</v>
      </c>
      <c r="W854" s="394" t="str">
        <f>+V854</f>
        <v>Gobiernos Autonomos Municipales</v>
      </c>
      <c r="X854" s="242">
        <f>+VLOOKUP(A854,[3]Sheet1!$A$13:$D$744,4,FALSE)</f>
        <v>0</v>
      </c>
      <c r="Y854" s="242" t="e">
        <f>+VLOOKUP(X854,bd_lista!$A$3:$C$590,3,FALSE)</f>
        <v>#N/A</v>
      </c>
      <c r="Z854" s="301">
        <f>+X854</f>
        <v>0</v>
      </c>
      <c r="AA854" s="302" t="e">
        <f>+Y854</f>
        <v>#N/A</v>
      </c>
    </row>
    <row r="855" spans="1:27" customFormat="1" ht="15" hidden="1" customHeight="1">
      <c r="A855" s="32">
        <v>1540</v>
      </c>
      <c r="B855" s="391"/>
      <c r="C855" s="247" t="str">
        <f>+VLOOKUP(A855,bd_lista!$A$3:$C$590,3,FALSE)</f>
        <v>Gobierno Autónomo Municipal de Chuquihuta Ayllu Jucumani</v>
      </c>
      <c r="D855" s="393"/>
      <c r="E855" s="244" t="s">
        <v>1309</v>
      </c>
      <c r="F855" s="245">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5">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5">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5">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5">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5">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5">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5">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5">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5">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5">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5">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5">
        <f t="shared" ca="1" si="31"/>
        <v>0</v>
      </c>
      <c r="S855" s="262">
        <f ca="1">+R854+R855</f>
        <v>0</v>
      </c>
      <c r="T855" s="245">
        <f ca="1">+S855</f>
        <v>0</v>
      </c>
      <c r="U855" s="244">
        <f t="shared" si="32"/>
        <v>2</v>
      </c>
      <c r="V855" s="343" t="str">
        <f>+VLOOKUP(A855,bd_lista!$A$3:$E$590,5,FALSE)</f>
        <v>Gobiernos Autonomos Municipales</v>
      </c>
      <c r="W855" s="395"/>
      <c r="X855" s="242">
        <f>+VLOOKUP(A855,[3]Sheet1!$A$13:$D$744,4,FALSE)</f>
        <v>0</v>
      </c>
      <c r="Y855" s="242" t="e">
        <f>+VLOOKUP(X855,bd_lista!$A$3:$C$590,3,FALSE)</f>
        <v>#N/A</v>
      </c>
      <c r="Z855" s="299"/>
      <c r="AA855" s="300"/>
    </row>
    <row r="856" spans="1:27" customFormat="1" ht="15" hidden="1" customHeight="1">
      <c r="A856" s="32">
        <v>1601</v>
      </c>
      <c r="B856" s="390">
        <f>+A856</f>
        <v>1601</v>
      </c>
      <c r="C856" s="247" t="str">
        <f>+VLOOKUP(A856,bd_lista!$A$3:$C$590,3,FALSE)</f>
        <v>Gobierno Autónomo Municipal de Tarija</v>
      </c>
      <c r="D856" s="392" t="str">
        <f>+C856</f>
        <v>Gobierno Autónomo Municipal de Tarija</v>
      </c>
      <c r="E856" s="242" t="s">
        <v>1308</v>
      </c>
      <c r="F856" s="243">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3">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3">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3">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3">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3">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3">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3">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3">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3">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3">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3">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3">
        <f t="shared" ca="1" si="31"/>
        <v>0</v>
      </c>
      <c r="S856" s="250"/>
      <c r="T856" s="243">
        <f ca="1">+T857</f>
        <v>0</v>
      </c>
      <c r="U856" s="242">
        <f t="shared" si="32"/>
        <v>1</v>
      </c>
      <c r="V856" s="343" t="str">
        <f>+VLOOKUP(A856,bd_lista!$A$3:$E$590,5,FALSE)</f>
        <v>Gobiernos Autonomos Municipales</v>
      </c>
      <c r="W856" s="394" t="str">
        <f>+V856</f>
        <v>Gobiernos Autonomos Municipales</v>
      </c>
      <c r="X856" s="242">
        <f>+VLOOKUP(A856,[3]Sheet1!$A$13:$D$744,4,FALSE)</f>
        <v>0</v>
      </c>
      <c r="Y856" s="242" t="e">
        <f>+VLOOKUP(X856,bd_lista!$A$3:$C$590,3,FALSE)</f>
        <v>#N/A</v>
      </c>
      <c r="Z856" s="301">
        <f>+X856</f>
        <v>0</v>
      </c>
      <c r="AA856" s="302" t="e">
        <f>+Y856</f>
        <v>#N/A</v>
      </c>
    </row>
    <row r="857" spans="1:27" customFormat="1" ht="15" hidden="1" customHeight="1">
      <c r="A857" s="32">
        <v>1601</v>
      </c>
      <c r="B857" s="391"/>
      <c r="C857" s="247" t="str">
        <f>+VLOOKUP(A857,bd_lista!$A$3:$C$590,3,FALSE)</f>
        <v>Gobierno Autónomo Municipal de Tarija</v>
      </c>
      <c r="D857" s="393"/>
      <c r="E857" s="244" t="s">
        <v>1309</v>
      </c>
      <c r="F857" s="245">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5">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5">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5">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5">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5">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5">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5">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5">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5">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5">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5">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5">
        <f t="shared" ca="1" si="31"/>
        <v>0</v>
      </c>
      <c r="S857" s="262">
        <f ca="1">+R856+R857</f>
        <v>0</v>
      </c>
      <c r="T857" s="245">
        <f ca="1">+S857</f>
        <v>0</v>
      </c>
      <c r="U857" s="244">
        <f t="shared" si="32"/>
        <v>2</v>
      </c>
      <c r="V857" s="343" t="str">
        <f>+VLOOKUP(A857,bd_lista!$A$3:$E$590,5,FALSE)</f>
        <v>Gobiernos Autonomos Municipales</v>
      </c>
      <c r="W857" s="395"/>
      <c r="X857" s="242">
        <f>+VLOOKUP(A857,[3]Sheet1!$A$13:$D$744,4,FALSE)</f>
        <v>0</v>
      </c>
      <c r="Y857" s="242" t="e">
        <f>+VLOOKUP(X857,bd_lista!$A$3:$C$590,3,FALSE)</f>
        <v>#N/A</v>
      </c>
      <c r="Z857" s="299"/>
      <c r="AA857" s="300"/>
    </row>
    <row r="858" spans="1:27" customFormat="1" ht="15" hidden="1" customHeight="1">
      <c r="A858" s="32">
        <v>1602</v>
      </c>
      <c r="B858" s="390">
        <f>+A858</f>
        <v>1602</v>
      </c>
      <c r="C858" s="247" t="str">
        <f>+VLOOKUP(A858,bd_lista!$A$3:$C$590,3,FALSE)</f>
        <v>Gobierno Autónomo Municipal de Padcaya</v>
      </c>
      <c r="D858" s="392" t="str">
        <f>+C858</f>
        <v>Gobierno Autónomo Municipal de Padcaya</v>
      </c>
      <c r="E858" s="242" t="s">
        <v>1308</v>
      </c>
      <c r="F858" s="243">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3">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3">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3">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3">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3">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3">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3">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3">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3">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3">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3">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3">
        <f t="shared" ca="1" si="31"/>
        <v>0</v>
      </c>
      <c r="S858" s="250"/>
      <c r="T858" s="243">
        <f ca="1">+T859</f>
        <v>0</v>
      </c>
      <c r="U858" s="242">
        <f t="shared" si="32"/>
        <v>1</v>
      </c>
      <c r="V858" s="343" t="str">
        <f>+VLOOKUP(A858,bd_lista!$A$3:$E$590,5,FALSE)</f>
        <v>Gobiernos Autonomos Municipales</v>
      </c>
      <c r="W858" s="394" t="str">
        <f>+V858</f>
        <v>Gobiernos Autonomos Municipales</v>
      </c>
      <c r="X858" s="242">
        <f>+VLOOKUP(A858,[3]Sheet1!$A$13:$D$744,4,FALSE)</f>
        <v>0</v>
      </c>
      <c r="Y858" s="242" t="e">
        <f>+VLOOKUP(X858,bd_lista!$A$3:$C$590,3,FALSE)</f>
        <v>#N/A</v>
      </c>
      <c r="Z858" s="301">
        <f>+X858</f>
        <v>0</v>
      </c>
      <c r="AA858" s="302" t="e">
        <f>+Y858</f>
        <v>#N/A</v>
      </c>
    </row>
    <row r="859" spans="1:27" customFormat="1" ht="15" hidden="1" customHeight="1">
      <c r="A859" s="32">
        <v>1602</v>
      </c>
      <c r="B859" s="391"/>
      <c r="C859" s="247" t="str">
        <f>+VLOOKUP(A859,bd_lista!$A$3:$C$590,3,FALSE)</f>
        <v>Gobierno Autónomo Municipal de Padcaya</v>
      </c>
      <c r="D859" s="393"/>
      <c r="E859" s="244" t="s">
        <v>1309</v>
      </c>
      <c r="F859" s="245">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5">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5">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5">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5">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5">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5">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5">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5">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5">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5">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5">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5">
        <f t="shared" ca="1" si="31"/>
        <v>0</v>
      </c>
      <c r="S859" s="262">
        <f ca="1">+R858+R859</f>
        <v>0</v>
      </c>
      <c r="T859" s="245">
        <f ca="1">+S859</f>
        <v>0</v>
      </c>
      <c r="U859" s="244">
        <f t="shared" si="32"/>
        <v>2</v>
      </c>
      <c r="V859" s="343" t="str">
        <f>+VLOOKUP(A859,bd_lista!$A$3:$E$590,5,FALSE)</f>
        <v>Gobiernos Autonomos Municipales</v>
      </c>
      <c r="W859" s="395"/>
      <c r="X859" s="242">
        <f>+VLOOKUP(A859,[3]Sheet1!$A$13:$D$744,4,FALSE)</f>
        <v>0</v>
      </c>
      <c r="Y859" s="242" t="e">
        <f>+VLOOKUP(X859,bd_lista!$A$3:$C$590,3,FALSE)</f>
        <v>#N/A</v>
      </c>
      <c r="Z859" s="299"/>
      <c r="AA859" s="300"/>
    </row>
    <row r="860" spans="1:27" customFormat="1" ht="15" hidden="1" customHeight="1">
      <c r="A860" s="32">
        <v>1603</v>
      </c>
      <c r="B860" s="390">
        <f>+A860</f>
        <v>1603</v>
      </c>
      <c r="C860" s="247" t="str">
        <f>+VLOOKUP(A860,bd_lista!$A$3:$C$590,3,FALSE)</f>
        <v>Gobierno Autónomo Municipal de Bermejo</v>
      </c>
      <c r="D860" s="392" t="str">
        <f>+C860</f>
        <v>Gobierno Autónomo Municipal de Bermejo</v>
      </c>
      <c r="E860" s="242" t="s">
        <v>1308</v>
      </c>
      <c r="F860" s="243">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3">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3">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3">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3">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3">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3">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3">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3">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3">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3">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3">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3">
        <f t="shared" ca="1" si="31"/>
        <v>0</v>
      </c>
      <c r="S860" s="250"/>
      <c r="T860" s="243">
        <f ca="1">+T861</f>
        <v>0</v>
      </c>
      <c r="U860" s="242">
        <f t="shared" si="32"/>
        <v>1</v>
      </c>
      <c r="V860" s="343" t="str">
        <f>+VLOOKUP(A860,bd_lista!$A$3:$E$590,5,FALSE)</f>
        <v>Gobiernos Autonomos Municipales</v>
      </c>
      <c r="W860" s="394" t="str">
        <f>+V860</f>
        <v>Gobiernos Autonomos Municipales</v>
      </c>
      <c r="X860" s="242">
        <f>+VLOOKUP(A860,[3]Sheet1!$A$13:$D$744,4,FALSE)</f>
        <v>0</v>
      </c>
      <c r="Y860" s="242" t="e">
        <f>+VLOOKUP(X860,bd_lista!$A$3:$C$590,3,FALSE)</f>
        <v>#N/A</v>
      </c>
      <c r="Z860" s="301">
        <f>+X860</f>
        <v>0</v>
      </c>
      <c r="AA860" s="302" t="e">
        <f>+Y860</f>
        <v>#N/A</v>
      </c>
    </row>
    <row r="861" spans="1:27" customFormat="1" ht="15" hidden="1" customHeight="1">
      <c r="A861" s="32">
        <v>1603</v>
      </c>
      <c r="B861" s="391"/>
      <c r="C861" s="247" t="str">
        <f>+VLOOKUP(A861,bd_lista!$A$3:$C$590,3,FALSE)</f>
        <v>Gobierno Autónomo Municipal de Bermejo</v>
      </c>
      <c r="D861" s="393"/>
      <c r="E861" s="244" t="s">
        <v>1309</v>
      </c>
      <c r="F861" s="245">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5">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5">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5">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5">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5">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5">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5">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5">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5">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5">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5">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5">
        <f t="shared" ca="1" si="31"/>
        <v>0</v>
      </c>
      <c r="S861" s="262">
        <f ca="1">+R860+R861</f>
        <v>0</v>
      </c>
      <c r="T861" s="245">
        <f ca="1">+S861</f>
        <v>0</v>
      </c>
      <c r="U861" s="244">
        <f t="shared" si="32"/>
        <v>2</v>
      </c>
      <c r="V861" s="343" t="str">
        <f>+VLOOKUP(A861,bd_lista!$A$3:$E$590,5,FALSE)</f>
        <v>Gobiernos Autonomos Municipales</v>
      </c>
      <c r="W861" s="395"/>
      <c r="X861" s="242">
        <f>+VLOOKUP(A861,[3]Sheet1!$A$13:$D$744,4,FALSE)</f>
        <v>0</v>
      </c>
      <c r="Y861" s="242" t="e">
        <f>+VLOOKUP(X861,bd_lista!$A$3:$C$590,3,FALSE)</f>
        <v>#N/A</v>
      </c>
      <c r="Z861" s="299"/>
      <c r="AA861" s="300"/>
    </row>
    <row r="862" spans="1:27" customFormat="1" ht="15" hidden="1" customHeight="1">
      <c r="A862" s="32">
        <v>1604</v>
      </c>
      <c r="B862" s="390">
        <f>+A862</f>
        <v>1604</v>
      </c>
      <c r="C862" s="247" t="str">
        <f>+VLOOKUP(A862,bd_lista!$A$3:$C$590,3,FALSE)</f>
        <v>Gobierno Autónomo Municipal de Yacuiba</v>
      </c>
      <c r="D862" s="392" t="str">
        <f>+C862</f>
        <v>Gobierno Autónomo Municipal de Yacuiba</v>
      </c>
      <c r="E862" s="242" t="s">
        <v>1308</v>
      </c>
      <c r="F862" s="243">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3">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3">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3">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3">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3">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3">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3">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3">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3">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3">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3">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3">
        <f t="shared" ref="R862:R925" ca="1" si="33">+SUM(F862:Q862)</f>
        <v>0</v>
      </c>
      <c r="S862" s="250"/>
      <c r="T862" s="243">
        <f ca="1">+T863</f>
        <v>0</v>
      </c>
      <c r="U862" s="242">
        <f t="shared" ref="U862:U925" si="34">+IF(E862="Débitos",1,2)</f>
        <v>1</v>
      </c>
      <c r="V862" s="343" t="str">
        <f>+VLOOKUP(A862,bd_lista!$A$3:$E$590,5,FALSE)</f>
        <v>Gobiernos Autonomos Municipales</v>
      </c>
      <c r="W862" s="394" t="str">
        <f>+V862</f>
        <v>Gobiernos Autonomos Municipales</v>
      </c>
      <c r="X862" s="242">
        <f>+VLOOKUP(A862,[3]Sheet1!$A$13:$D$744,4,FALSE)</f>
        <v>0</v>
      </c>
      <c r="Y862" s="242" t="e">
        <f>+VLOOKUP(X862,bd_lista!$A$3:$C$590,3,FALSE)</f>
        <v>#N/A</v>
      </c>
      <c r="Z862" s="301">
        <f>+X862</f>
        <v>0</v>
      </c>
      <c r="AA862" s="302" t="e">
        <f>+Y862</f>
        <v>#N/A</v>
      </c>
    </row>
    <row r="863" spans="1:27" customFormat="1" ht="15" hidden="1" customHeight="1">
      <c r="A863" s="32">
        <v>1604</v>
      </c>
      <c r="B863" s="391"/>
      <c r="C863" s="247" t="str">
        <f>+VLOOKUP(A863,bd_lista!$A$3:$C$590,3,FALSE)</f>
        <v>Gobierno Autónomo Municipal de Yacuiba</v>
      </c>
      <c r="D863" s="393"/>
      <c r="E863" s="244" t="s">
        <v>1309</v>
      </c>
      <c r="F863" s="245">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5">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5">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5">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5">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5">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5">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5">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5">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5">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5">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5">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5">
        <f t="shared" ca="1" si="33"/>
        <v>0</v>
      </c>
      <c r="S863" s="262">
        <f ca="1">+R862+R863</f>
        <v>0</v>
      </c>
      <c r="T863" s="245">
        <f ca="1">+S863</f>
        <v>0</v>
      </c>
      <c r="U863" s="244">
        <f t="shared" si="34"/>
        <v>2</v>
      </c>
      <c r="V863" s="343" t="str">
        <f>+VLOOKUP(A863,bd_lista!$A$3:$E$590,5,FALSE)</f>
        <v>Gobiernos Autonomos Municipales</v>
      </c>
      <c r="W863" s="395"/>
      <c r="X863" s="242">
        <f>+VLOOKUP(A863,[3]Sheet1!$A$13:$D$744,4,FALSE)</f>
        <v>0</v>
      </c>
      <c r="Y863" s="242" t="e">
        <f>+VLOOKUP(X863,bd_lista!$A$3:$C$590,3,FALSE)</f>
        <v>#N/A</v>
      </c>
      <c r="Z863" s="299"/>
      <c r="AA863" s="300"/>
    </row>
    <row r="864" spans="1:27" customFormat="1" ht="15" hidden="1" customHeight="1">
      <c r="A864" s="32">
        <v>1605</v>
      </c>
      <c r="B864" s="390">
        <f>+A864</f>
        <v>1605</v>
      </c>
      <c r="C864" s="247" t="str">
        <f>+VLOOKUP(A864,bd_lista!$A$3:$C$590,3,FALSE)</f>
        <v>Gobierno Autónomo Municipal de Caraparí</v>
      </c>
      <c r="D864" s="392" t="str">
        <f>+C864</f>
        <v>Gobierno Autónomo Municipal de Caraparí</v>
      </c>
      <c r="E864" s="242" t="s">
        <v>1308</v>
      </c>
      <c r="F864" s="243">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3">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3">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3">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3">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3">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3">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3">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3">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3">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3">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3">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3">
        <f t="shared" ca="1" si="33"/>
        <v>0</v>
      </c>
      <c r="S864" s="250"/>
      <c r="T864" s="243">
        <f ca="1">+T865</f>
        <v>0</v>
      </c>
      <c r="U864" s="242">
        <f t="shared" si="34"/>
        <v>1</v>
      </c>
      <c r="V864" s="343" t="str">
        <f>+VLOOKUP(A864,bd_lista!$A$3:$E$590,5,FALSE)</f>
        <v>Gobiernos Autonomos Municipales</v>
      </c>
      <c r="W864" s="394" t="str">
        <f>+V864</f>
        <v>Gobiernos Autonomos Municipales</v>
      </c>
      <c r="X864" s="242">
        <f>+VLOOKUP(A864,[3]Sheet1!$A$13:$D$744,4,FALSE)</f>
        <v>0</v>
      </c>
      <c r="Y864" s="242" t="e">
        <f>+VLOOKUP(X864,bd_lista!$A$3:$C$590,3,FALSE)</f>
        <v>#N/A</v>
      </c>
      <c r="Z864" s="301">
        <f>+X864</f>
        <v>0</v>
      </c>
      <c r="AA864" s="302" t="e">
        <f>+Y864</f>
        <v>#N/A</v>
      </c>
    </row>
    <row r="865" spans="1:27" customFormat="1" ht="15" hidden="1" customHeight="1">
      <c r="A865" s="32">
        <v>1605</v>
      </c>
      <c r="B865" s="391"/>
      <c r="C865" s="247" t="str">
        <f>+VLOOKUP(A865,bd_lista!$A$3:$C$590,3,FALSE)</f>
        <v>Gobierno Autónomo Municipal de Caraparí</v>
      </c>
      <c r="D865" s="393"/>
      <c r="E865" s="244" t="s">
        <v>1309</v>
      </c>
      <c r="F865" s="245">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5">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5">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5">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5">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5">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5">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5">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5">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5">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5">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5">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5">
        <f t="shared" ca="1" si="33"/>
        <v>0</v>
      </c>
      <c r="S865" s="262">
        <f ca="1">+R864+R865</f>
        <v>0</v>
      </c>
      <c r="T865" s="245">
        <f ca="1">+S865</f>
        <v>0</v>
      </c>
      <c r="U865" s="244">
        <f t="shared" si="34"/>
        <v>2</v>
      </c>
      <c r="V865" s="343" t="str">
        <f>+VLOOKUP(A865,bd_lista!$A$3:$E$590,5,FALSE)</f>
        <v>Gobiernos Autonomos Municipales</v>
      </c>
      <c r="W865" s="395"/>
      <c r="X865" s="242">
        <f>+VLOOKUP(A865,[3]Sheet1!$A$13:$D$744,4,FALSE)</f>
        <v>0</v>
      </c>
      <c r="Y865" s="242" t="e">
        <f>+VLOOKUP(X865,bd_lista!$A$3:$C$590,3,FALSE)</f>
        <v>#N/A</v>
      </c>
      <c r="Z865" s="299"/>
      <c r="AA865" s="300"/>
    </row>
    <row r="866" spans="1:27" customFormat="1" ht="15" hidden="1" customHeight="1">
      <c r="A866" s="32">
        <v>1606</v>
      </c>
      <c r="B866" s="390">
        <f>+A866</f>
        <v>1606</v>
      </c>
      <c r="C866" s="247" t="str">
        <f>+VLOOKUP(A866,bd_lista!$A$3:$C$590,3,FALSE)</f>
        <v>Gobierno Autónomo Municipal de Villamontes</v>
      </c>
      <c r="D866" s="392" t="str">
        <f>+C866</f>
        <v>Gobierno Autónomo Municipal de Villamontes</v>
      </c>
      <c r="E866" s="242" t="s">
        <v>1308</v>
      </c>
      <c r="F866" s="243">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3">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3">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3">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3">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3">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3">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3">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3">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3">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3">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3">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3">
        <f t="shared" ca="1" si="33"/>
        <v>0</v>
      </c>
      <c r="S866" s="250"/>
      <c r="T866" s="243">
        <f ca="1">+T867</f>
        <v>0</v>
      </c>
      <c r="U866" s="242">
        <f t="shared" si="34"/>
        <v>1</v>
      </c>
      <c r="V866" s="343" t="str">
        <f>+VLOOKUP(A866,bd_lista!$A$3:$E$590,5,FALSE)</f>
        <v>Gobiernos Autonomos Municipales</v>
      </c>
      <c r="W866" s="394" t="str">
        <f>+V866</f>
        <v>Gobiernos Autonomos Municipales</v>
      </c>
      <c r="X866" s="242">
        <f>+VLOOKUP(A866,[3]Sheet1!$A$13:$D$744,4,FALSE)</f>
        <v>0</v>
      </c>
      <c r="Y866" s="242" t="e">
        <f>+VLOOKUP(X866,bd_lista!$A$3:$C$590,3,FALSE)</f>
        <v>#N/A</v>
      </c>
      <c r="Z866" s="301">
        <f>+X866</f>
        <v>0</v>
      </c>
      <c r="AA866" s="302" t="e">
        <f>+Y866</f>
        <v>#N/A</v>
      </c>
    </row>
    <row r="867" spans="1:27" customFormat="1" ht="15" hidden="1" customHeight="1">
      <c r="A867" s="32">
        <v>1606</v>
      </c>
      <c r="B867" s="391"/>
      <c r="C867" s="247" t="str">
        <f>+VLOOKUP(A867,bd_lista!$A$3:$C$590,3,FALSE)</f>
        <v>Gobierno Autónomo Municipal de Villamontes</v>
      </c>
      <c r="D867" s="393"/>
      <c r="E867" s="244" t="s">
        <v>1309</v>
      </c>
      <c r="F867" s="245">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5">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5">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5">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5">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5">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5">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5">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5">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5">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5">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5">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5">
        <f t="shared" ca="1" si="33"/>
        <v>0</v>
      </c>
      <c r="S867" s="262">
        <f ca="1">+R866+R867</f>
        <v>0</v>
      </c>
      <c r="T867" s="245">
        <f ca="1">+S867</f>
        <v>0</v>
      </c>
      <c r="U867" s="244">
        <f t="shared" si="34"/>
        <v>2</v>
      </c>
      <c r="V867" s="343" t="str">
        <f>+VLOOKUP(A867,bd_lista!$A$3:$E$590,5,FALSE)</f>
        <v>Gobiernos Autonomos Municipales</v>
      </c>
      <c r="W867" s="395"/>
      <c r="X867" s="242">
        <f>+VLOOKUP(A867,[3]Sheet1!$A$13:$D$744,4,FALSE)</f>
        <v>0</v>
      </c>
      <c r="Y867" s="242" t="e">
        <f>+VLOOKUP(X867,bd_lista!$A$3:$C$590,3,FALSE)</f>
        <v>#N/A</v>
      </c>
      <c r="Z867" s="299"/>
      <c r="AA867" s="300"/>
    </row>
    <row r="868" spans="1:27" customFormat="1" ht="15" hidden="1" customHeight="1">
      <c r="A868" s="32">
        <v>1607</v>
      </c>
      <c r="B868" s="390">
        <f>+A868</f>
        <v>1607</v>
      </c>
      <c r="C868" s="247" t="str">
        <f>+VLOOKUP(A868,bd_lista!$A$3:$C$590,3,FALSE)</f>
        <v>Gobierno Autónomo Municipal de Uriondo (Concepción)</v>
      </c>
      <c r="D868" s="392" t="str">
        <f>+C868</f>
        <v>Gobierno Autónomo Municipal de Uriondo (Concepción)</v>
      </c>
      <c r="E868" s="242" t="s">
        <v>1308</v>
      </c>
      <c r="F868" s="243">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3">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3">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3">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3">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3">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3">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3">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3">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3">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3">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3">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3">
        <f t="shared" ca="1" si="33"/>
        <v>0</v>
      </c>
      <c r="S868" s="250"/>
      <c r="T868" s="243">
        <f ca="1">+T869</f>
        <v>0</v>
      </c>
      <c r="U868" s="242">
        <f t="shared" si="34"/>
        <v>1</v>
      </c>
      <c r="V868" s="343" t="str">
        <f>+VLOOKUP(A868,bd_lista!$A$3:$E$590,5,FALSE)</f>
        <v>Gobiernos Autonomos Municipales</v>
      </c>
      <c r="W868" s="394" t="str">
        <f>+V868</f>
        <v>Gobiernos Autonomos Municipales</v>
      </c>
      <c r="X868" s="242">
        <f>+VLOOKUP(A868,[3]Sheet1!$A$13:$D$744,4,FALSE)</f>
        <v>0</v>
      </c>
      <c r="Y868" s="242" t="e">
        <f>+VLOOKUP(X868,bd_lista!$A$3:$C$590,3,FALSE)</f>
        <v>#N/A</v>
      </c>
      <c r="Z868" s="301">
        <f>+X868</f>
        <v>0</v>
      </c>
      <c r="AA868" s="302" t="e">
        <f>+Y868</f>
        <v>#N/A</v>
      </c>
    </row>
    <row r="869" spans="1:27" customFormat="1" ht="15" hidden="1" customHeight="1">
      <c r="A869" s="32">
        <v>1607</v>
      </c>
      <c r="B869" s="391"/>
      <c r="C869" s="247" t="str">
        <f>+VLOOKUP(A869,bd_lista!$A$3:$C$590,3,FALSE)</f>
        <v>Gobierno Autónomo Municipal de Uriondo (Concepción)</v>
      </c>
      <c r="D869" s="393"/>
      <c r="E869" s="244" t="s">
        <v>1309</v>
      </c>
      <c r="F869" s="245">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5">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5">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5">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5">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5">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5">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5">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5">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5">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5">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5">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5">
        <f t="shared" ca="1" si="33"/>
        <v>0</v>
      </c>
      <c r="S869" s="262">
        <f ca="1">+R868+R869</f>
        <v>0</v>
      </c>
      <c r="T869" s="245">
        <f ca="1">+S869</f>
        <v>0</v>
      </c>
      <c r="U869" s="244">
        <f t="shared" si="34"/>
        <v>2</v>
      </c>
      <c r="V869" s="343" t="str">
        <f>+VLOOKUP(A869,bd_lista!$A$3:$E$590,5,FALSE)</f>
        <v>Gobiernos Autonomos Municipales</v>
      </c>
      <c r="W869" s="395"/>
      <c r="X869" s="242">
        <f>+VLOOKUP(A869,[3]Sheet1!$A$13:$D$744,4,FALSE)</f>
        <v>0</v>
      </c>
      <c r="Y869" s="242" t="e">
        <f>+VLOOKUP(X869,bd_lista!$A$3:$C$590,3,FALSE)</f>
        <v>#N/A</v>
      </c>
      <c r="Z869" s="299"/>
      <c r="AA869" s="300"/>
    </row>
    <row r="870" spans="1:27" customFormat="1" ht="15" hidden="1" customHeight="1">
      <c r="A870" s="32">
        <v>1608</v>
      </c>
      <c r="B870" s="390">
        <f>+A870</f>
        <v>1608</v>
      </c>
      <c r="C870" s="247" t="str">
        <f>+VLOOKUP(A870,bd_lista!$A$3:$C$590,3,FALSE)</f>
        <v>Gobierno Autónomo Municipal de Yunchara</v>
      </c>
      <c r="D870" s="392" t="str">
        <f>+C870</f>
        <v>Gobierno Autónomo Municipal de Yunchara</v>
      </c>
      <c r="E870" s="242" t="s">
        <v>1308</v>
      </c>
      <c r="F870" s="243">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3">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3">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3">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3">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3">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3">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3">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3">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3">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3">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3">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3">
        <f t="shared" ca="1" si="33"/>
        <v>0</v>
      </c>
      <c r="S870" s="250"/>
      <c r="T870" s="243">
        <f ca="1">+T871</f>
        <v>0</v>
      </c>
      <c r="U870" s="242">
        <f t="shared" si="34"/>
        <v>1</v>
      </c>
      <c r="V870" s="343" t="str">
        <f>+VLOOKUP(A870,bd_lista!$A$3:$E$590,5,FALSE)</f>
        <v>Gobiernos Autonomos Municipales</v>
      </c>
      <c r="W870" s="394" t="str">
        <f>+V870</f>
        <v>Gobiernos Autonomos Municipales</v>
      </c>
      <c r="X870" s="242">
        <f>+VLOOKUP(A870,[3]Sheet1!$A$13:$D$744,4,FALSE)</f>
        <v>0</v>
      </c>
      <c r="Y870" s="242" t="e">
        <f>+VLOOKUP(X870,bd_lista!$A$3:$C$590,3,FALSE)</f>
        <v>#N/A</v>
      </c>
      <c r="Z870" s="301">
        <f>+X870</f>
        <v>0</v>
      </c>
      <c r="AA870" s="302" t="e">
        <f>+Y870</f>
        <v>#N/A</v>
      </c>
    </row>
    <row r="871" spans="1:27" customFormat="1" ht="15" hidden="1" customHeight="1">
      <c r="A871" s="32">
        <v>1608</v>
      </c>
      <c r="B871" s="391"/>
      <c r="C871" s="247" t="str">
        <f>+VLOOKUP(A871,bd_lista!$A$3:$C$590,3,FALSE)</f>
        <v>Gobierno Autónomo Municipal de Yunchara</v>
      </c>
      <c r="D871" s="393"/>
      <c r="E871" s="244" t="s">
        <v>1309</v>
      </c>
      <c r="F871" s="245">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5">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5">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5">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5">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5">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5">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5">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5">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5">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5">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5">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5">
        <f t="shared" ca="1" si="33"/>
        <v>0</v>
      </c>
      <c r="S871" s="262">
        <f ca="1">+R870+R871</f>
        <v>0</v>
      </c>
      <c r="T871" s="245">
        <f ca="1">+S871</f>
        <v>0</v>
      </c>
      <c r="U871" s="244">
        <f t="shared" si="34"/>
        <v>2</v>
      </c>
      <c r="V871" s="343" t="str">
        <f>+VLOOKUP(A871,bd_lista!$A$3:$E$590,5,FALSE)</f>
        <v>Gobiernos Autonomos Municipales</v>
      </c>
      <c r="W871" s="395"/>
      <c r="X871" s="242">
        <f>+VLOOKUP(A871,[3]Sheet1!$A$13:$D$744,4,FALSE)</f>
        <v>0</v>
      </c>
      <c r="Y871" s="242" t="e">
        <f>+VLOOKUP(X871,bd_lista!$A$3:$C$590,3,FALSE)</f>
        <v>#N/A</v>
      </c>
      <c r="Z871" s="299"/>
      <c r="AA871" s="300"/>
    </row>
    <row r="872" spans="1:27" customFormat="1" ht="15" hidden="1" customHeight="1">
      <c r="A872" s="32">
        <v>1609</v>
      </c>
      <c r="B872" s="390">
        <f>+A872</f>
        <v>1609</v>
      </c>
      <c r="C872" s="247" t="str">
        <f>+VLOOKUP(A872,bd_lista!$A$3:$C$590,3,FALSE)</f>
        <v>Gobierno Autónomo Municipal de San Lorenzo</v>
      </c>
      <c r="D872" s="392" t="str">
        <f>+C872</f>
        <v>Gobierno Autónomo Municipal de San Lorenzo</v>
      </c>
      <c r="E872" s="242" t="s">
        <v>1308</v>
      </c>
      <c r="F872" s="243">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3">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3">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3">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3">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3">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3">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3">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3">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3">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3">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3">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3">
        <f t="shared" ca="1" si="33"/>
        <v>0</v>
      </c>
      <c r="S872" s="250"/>
      <c r="T872" s="243">
        <f ca="1">+T873</f>
        <v>0</v>
      </c>
      <c r="U872" s="242">
        <f t="shared" si="34"/>
        <v>1</v>
      </c>
      <c r="V872" s="343" t="str">
        <f>+VLOOKUP(A872,bd_lista!$A$3:$E$590,5,FALSE)</f>
        <v>Gobiernos Autonomos Municipales</v>
      </c>
      <c r="W872" s="394" t="str">
        <f>+V872</f>
        <v>Gobiernos Autonomos Municipales</v>
      </c>
      <c r="X872" s="242">
        <f>+VLOOKUP(A872,[3]Sheet1!$A$13:$D$744,4,FALSE)</f>
        <v>0</v>
      </c>
      <c r="Y872" s="242" t="e">
        <f>+VLOOKUP(X872,bd_lista!$A$3:$C$590,3,FALSE)</f>
        <v>#N/A</v>
      </c>
      <c r="Z872" s="301">
        <f>+X872</f>
        <v>0</v>
      </c>
      <c r="AA872" s="302" t="e">
        <f>+Y872</f>
        <v>#N/A</v>
      </c>
    </row>
    <row r="873" spans="1:27" customFormat="1" ht="15" hidden="1" customHeight="1">
      <c r="A873" s="32">
        <v>1609</v>
      </c>
      <c r="B873" s="391"/>
      <c r="C873" s="247" t="str">
        <f>+VLOOKUP(A873,bd_lista!$A$3:$C$590,3,FALSE)</f>
        <v>Gobierno Autónomo Municipal de San Lorenzo</v>
      </c>
      <c r="D873" s="393"/>
      <c r="E873" s="244" t="s">
        <v>1309</v>
      </c>
      <c r="F873" s="245">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5">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5">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5">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5">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5">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5">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5">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5">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5">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5">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5">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5">
        <f t="shared" ca="1" si="33"/>
        <v>0</v>
      </c>
      <c r="S873" s="262">
        <f ca="1">+R872+R873</f>
        <v>0</v>
      </c>
      <c r="T873" s="245">
        <f ca="1">+S873</f>
        <v>0</v>
      </c>
      <c r="U873" s="244">
        <f t="shared" si="34"/>
        <v>2</v>
      </c>
      <c r="V873" s="343" t="str">
        <f>+VLOOKUP(A873,bd_lista!$A$3:$E$590,5,FALSE)</f>
        <v>Gobiernos Autonomos Municipales</v>
      </c>
      <c r="W873" s="395"/>
      <c r="X873" s="242">
        <f>+VLOOKUP(A873,[3]Sheet1!$A$13:$D$744,4,FALSE)</f>
        <v>0</v>
      </c>
      <c r="Y873" s="242" t="e">
        <f>+VLOOKUP(X873,bd_lista!$A$3:$C$590,3,FALSE)</f>
        <v>#N/A</v>
      </c>
      <c r="Z873" s="299"/>
      <c r="AA873" s="300"/>
    </row>
    <row r="874" spans="1:27" customFormat="1" ht="15" hidden="1" customHeight="1">
      <c r="A874" s="32">
        <v>1610</v>
      </c>
      <c r="B874" s="390">
        <f>+A874</f>
        <v>1610</v>
      </c>
      <c r="C874" s="247" t="str">
        <f>+VLOOKUP(A874,bd_lista!$A$3:$C$590,3,FALSE)</f>
        <v>Gobierno Autónomo Municipal de El Puente</v>
      </c>
      <c r="D874" s="392" t="str">
        <f>+C874</f>
        <v>Gobierno Autónomo Municipal de El Puente</v>
      </c>
      <c r="E874" s="242" t="s">
        <v>1308</v>
      </c>
      <c r="F874" s="243">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3">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3">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3">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3">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3">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3">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3">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3">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3">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3">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3">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3">
        <f t="shared" ca="1" si="33"/>
        <v>0</v>
      </c>
      <c r="S874" s="250"/>
      <c r="T874" s="243">
        <f ca="1">+T875</f>
        <v>0</v>
      </c>
      <c r="U874" s="242">
        <f t="shared" si="34"/>
        <v>1</v>
      </c>
      <c r="V874" s="343" t="str">
        <f>+VLOOKUP(A874,bd_lista!$A$3:$E$590,5,FALSE)</f>
        <v>Gobiernos Autonomos Municipales</v>
      </c>
      <c r="W874" s="394" t="str">
        <f>+V874</f>
        <v>Gobiernos Autonomos Municipales</v>
      </c>
      <c r="X874" s="242">
        <f>+VLOOKUP(A874,[3]Sheet1!$A$13:$D$744,4,FALSE)</f>
        <v>0</v>
      </c>
      <c r="Y874" s="242" t="e">
        <f>+VLOOKUP(X874,bd_lista!$A$3:$C$590,3,FALSE)</f>
        <v>#N/A</v>
      </c>
      <c r="Z874" s="301">
        <f>+X874</f>
        <v>0</v>
      </c>
      <c r="AA874" s="302" t="e">
        <f>+Y874</f>
        <v>#N/A</v>
      </c>
    </row>
    <row r="875" spans="1:27" customFormat="1" ht="15" hidden="1" customHeight="1">
      <c r="A875" s="32">
        <v>1610</v>
      </c>
      <c r="B875" s="391"/>
      <c r="C875" s="247" t="str">
        <f>+VLOOKUP(A875,bd_lista!$A$3:$C$590,3,FALSE)</f>
        <v>Gobierno Autónomo Municipal de El Puente</v>
      </c>
      <c r="D875" s="393"/>
      <c r="E875" s="244" t="s">
        <v>1309</v>
      </c>
      <c r="F875" s="245">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5">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5">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5">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5">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5">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5">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5">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5">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5">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5">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5">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5">
        <f t="shared" ca="1" si="33"/>
        <v>0</v>
      </c>
      <c r="S875" s="262">
        <f ca="1">+R874+R875</f>
        <v>0</v>
      </c>
      <c r="T875" s="245">
        <f ca="1">+S875</f>
        <v>0</v>
      </c>
      <c r="U875" s="244">
        <f t="shared" si="34"/>
        <v>2</v>
      </c>
      <c r="V875" s="343" t="str">
        <f>+VLOOKUP(A875,bd_lista!$A$3:$E$590,5,FALSE)</f>
        <v>Gobiernos Autonomos Municipales</v>
      </c>
      <c r="W875" s="395"/>
      <c r="X875" s="242">
        <f>+VLOOKUP(A875,[3]Sheet1!$A$13:$D$744,4,FALSE)</f>
        <v>0</v>
      </c>
      <c r="Y875" s="242" t="e">
        <f>+VLOOKUP(X875,bd_lista!$A$3:$C$590,3,FALSE)</f>
        <v>#N/A</v>
      </c>
      <c r="Z875" s="299"/>
      <c r="AA875" s="300"/>
    </row>
    <row r="876" spans="1:27" customFormat="1" ht="15" hidden="1" customHeight="1">
      <c r="A876" s="32">
        <v>1611</v>
      </c>
      <c r="B876" s="390">
        <f>+A876</f>
        <v>1611</v>
      </c>
      <c r="C876" s="247" t="str">
        <f>+VLOOKUP(A876,bd_lista!$A$3:$C$590,3,FALSE)</f>
        <v>Gobierno Autónomo Municipal de Entre Ríos</v>
      </c>
      <c r="D876" s="392" t="str">
        <f>+C876</f>
        <v>Gobierno Autónomo Municipal de Entre Ríos</v>
      </c>
      <c r="E876" s="242" t="s">
        <v>1308</v>
      </c>
      <c r="F876" s="243">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3">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3">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3">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3">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3">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3">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3">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3">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3">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3">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3">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3">
        <f t="shared" ca="1" si="33"/>
        <v>0</v>
      </c>
      <c r="S876" s="250"/>
      <c r="T876" s="243">
        <f ca="1">+T877</f>
        <v>0</v>
      </c>
      <c r="U876" s="242">
        <f t="shared" si="34"/>
        <v>1</v>
      </c>
      <c r="V876" s="343" t="str">
        <f>+VLOOKUP(A876,bd_lista!$A$3:$E$590,5,FALSE)</f>
        <v>Gobiernos Autonomos Municipales</v>
      </c>
      <c r="W876" s="394" t="str">
        <f>+V876</f>
        <v>Gobiernos Autonomos Municipales</v>
      </c>
      <c r="X876" s="242">
        <f>+VLOOKUP(A876,[3]Sheet1!$A$13:$D$744,4,FALSE)</f>
        <v>0</v>
      </c>
      <c r="Y876" s="242" t="e">
        <f>+VLOOKUP(X876,bd_lista!$A$3:$C$590,3,FALSE)</f>
        <v>#N/A</v>
      </c>
      <c r="Z876" s="301">
        <f>+X876</f>
        <v>0</v>
      </c>
      <c r="AA876" s="302" t="e">
        <f>+Y876</f>
        <v>#N/A</v>
      </c>
    </row>
    <row r="877" spans="1:27" customFormat="1" ht="15" hidden="1" customHeight="1">
      <c r="A877" s="32">
        <v>1611</v>
      </c>
      <c r="B877" s="391"/>
      <c r="C877" s="247" t="str">
        <f>+VLOOKUP(A877,bd_lista!$A$3:$C$590,3,FALSE)</f>
        <v>Gobierno Autónomo Municipal de Entre Ríos</v>
      </c>
      <c r="D877" s="393"/>
      <c r="E877" s="244" t="s">
        <v>1309</v>
      </c>
      <c r="F877" s="245">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5">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5">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5">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5">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5">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5">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5">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5">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5">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5">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5">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5">
        <f t="shared" ca="1" si="33"/>
        <v>0</v>
      </c>
      <c r="S877" s="262">
        <f ca="1">+R876+R877</f>
        <v>0</v>
      </c>
      <c r="T877" s="245">
        <f ca="1">+S877</f>
        <v>0</v>
      </c>
      <c r="U877" s="244">
        <f t="shared" si="34"/>
        <v>2</v>
      </c>
      <c r="V877" s="343" t="str">
        <f>+VLOOKUP(A877,bd_lista!$A$3:$E$590,5,FALSE)</f>
        <v>Gobiernos Autonomos Municipales</v>
      </c>
      <c r="W877" s="395"/>
      <c r="X877" s="242">
        <f>+VLOOKUP(A877,[3]Sheet1!$A$13:$D$744,4,FALSE)</f>
        <v>0</v>
      </c>
      <c r="Y877" s="242" t="e">
        <f>+VLOOKUP(X877,bd_lista!$A$3:$C$590,3,FALSE)</f>
        <v>#N/A</v>
      </c>
      <c r="Z877" s="299"/>
      <c r="AA877" s="300"/>
    </row>
    <row r="878" spans="1:27" customFormat="1" ht="15" hidden="1" customHeight="1">
      <c r="A878" s="32">
        <v>1701</v>
      </c>
      <c r="B878" s="390">
        <f>+A878</f>
        <v>1701</v>
      </c>
      <c r="C878" s="247" t="str">
        <f>+VLOOKUP(A878,bd_lista!$A$3:$C$590,3,FALSE)</f>
        <v>Gobierno Autónomo Municipal de Santa Cruz de La Sierra</v>
      </c>
      <c r="D878" s="392" t="str">
        <f>+C878</f>
        <v>Gobierno Autónomo Municipal de Santa Cruz de La Sierra</v>
      </c>
      <c r="E878" s="242" t="s">
        <v>1308</v>
      </c>
      <c r="F878" s="243">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3">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3">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3">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3">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3">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3">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3">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3">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3">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3">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3">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3">
        <f t="shared" ca="1" si="33"/>
        <v>0</v>
      </c>
      <c r="S878" s="250"/>
      <c r="T878" s="243">
        <f ca="1">+T879</f>
        <v>0</v>
      </c>
      <c r="U878" s="242">
        <f t="shared" si="34"/>
        <v>1</v>
      </c>
      <c r="V878" s="343" t="str">
        <f>+VLOOKUP(A878,bd_lista!$A$3:$E$590,5,FALSE)</f>
        <v>Gobiernos Autonomos Municipales</v>
      </c>
      <c r="W878" s="394" t="str">
        <f>+V878</f>
        <v>Gobiernos Autonomos Municipales</v>
      </c>
      <c r="X878" s="242">
        <f>+VLOOKUP(A878,[3]Sheet1!$A$13:$D$744,4,FALSE)</f>
        <v>0</v>
      </c>
      <c r="Y878" s="242" t="e">
        <f>+VLOOKUP(X878,bd_lista!$A$3:$C$590,3,FALSE)</f>
        <v>#N/A</v>
      </c>
      <c r="Z878" s="301">
        <f>+X878</f>
        <v>0</v>
      </c>
      <c r="AA878" s="302" t="e">
        <f>+Y878</f>
        <v>#N/A</v>
      </c>
    </row>
    <row r="879" spans="1:27" customFormat="1" ht="15" hidden="1" customHeight="1">
      <c r="A879" s="32">
        <v>1701</v>
      </c>
      <c r="B879" s="391"/>
      <c r="C879" s="247" t="str">
        <f>+VLOOKUP(A879,bd_lista!$A$3:$C$590,3,FALSE)</f>
        <v>Gobierno Autónomo Municipal de Santa Cruz de La Sierra</v>
      </c>
      <c r="D879" s="393"/>
      <c r="E879" s="244" t="s">
        <v>1309</v>
      </c>
      <c r="F879" s="245">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5">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5">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5">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5">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5">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5">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5">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5">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5">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5">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5">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5">
        <f t="shared" ca="1" si="33"/>
        <v>0</v>
      </c>
      <c r="S879" s="262">
        <f ca="1">+R878+R879</f>
        <v>0</v>
      </c>
      <c r="T879" s="245">
        <f ca="1">+S879</f>
        <v>0</v>
      </c>
      <c r="U879" s="244">
        <f t="shared" si="34"/>
        <v>2</v>
      </c>
      <c r="V879" s="343" t="str">
        <f>+VLOOKUP(A879,bd_lista!$A$3:$E$590,5,FALSE)</f>
        <v>Gobiernos Autonomos Municipales</v>
      </c>
      <c r="W879" s="395"/>
      <c r="X879" s="242">
        <f>+VLOOKUP(A879,[3]Sheet1!$A$13:$D$744,4,FALSE)</f>
        <v>0</v>
      </c>
      <c r="Y879" s="242" t="e">
        <f>+VLOOKUP(X879,bd_lista!$A$3:$C$590,3,FALSE)</f>
        <v>#N/A</v>
      </c>
      <c r="Z879" s="299"/>
      <c r="AA879" s="300"/>
    </row>
    <row r="880" spans="1:27" customFormat="1" ht="15" hidden="1" customHeight="1">
      <c r="A880" s="32">
        <v>1702</v>
      </c>
      <c r="B880" s="390">
        <f>+A880</f>
        <v>1702</v>
      </c>
      <c r="C880" s="247" t="str">
        <f>+VLOOKUP(A880,bd_lista!$A$3:$C$590,3,FALSE)</f>
        <v>Gobierno Autónomo Municipal de Cotoca</v>
      </c>
      <c r="D880" s="392" t="str">
        <f>+C880</f>
        <v>Gobierno Autónomo Municipal de Cotoca</v>
      </c>
      <c r="E880" s="242" t="s">
        <v>1308</v>
      </c>
      <c r="F880" s="243">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3">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3">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3">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3">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3">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3">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3">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3">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3">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3">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3">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3">
        <f t="shared" ca="1" si="33"/>
        <v>0</v>
      </c>
      <c r="S880" s="250"/>
      <c r="T880" s="243">
        <f ca="1">+T881</f>
        <v>0</v>
      </c>
      <c r="U880" s="242">
        <f t="shared" si="34"/>
        <v>1</v>
      </c>
      <c r="V880" s="343" t="str">
        <f>+VLOOKUP(A880,bd_lista!$A$3:$E$590,5,FALSE)</f>
        <v>Gobiernos Autonomos Municipales</v>
      </c>
      <c r="W880" s="394" t="str">
        <f>+V880</f>
        <v>Gobiernos Autonomos Municipales</v>
      </c>
      <c r="X880" s="242">
        <f>+VLOOKUP(A880,[3]Sheet1!$A$13:$D$744,4,FALSE)</f>
        <v>0</v>
      </c>
      <c r="Y880" s="242" t="e">
        <f>+VLOOKUP(X880,bd_lista!$A$3:$C$590,3,FALSE)</f>
        <v>#N/A</v>
      </c>
      <c r="Z880" s="301">
        <f>+X880</f>
        <v>0</v>
      </c>
      <c r="AA880" s="302" t="e">
        <f>+Y880</f>
        <v>#N/A</v>
      </c>
    </row>
    <row r="881" spans="1:27" customFormat="1" ht="15" hidden="1" customHeight="1">
      <c r="A881" s="32">
        <v>1702</v>
      </c>
      <c r="B881" s="391"/>
      <c r="C881" s="247" t="str">
        <f>+VLOOKUP(A881,bd_lista!$A$3:$C$590,3,FALSE)</f>
        <v>Gobierno Autónomo Municipal de Cotoca</v>
      </c>
      <c r="D881" s="393"/>
      <c r="E881" s="244" t="s">
        <v>1309</v>
      </c>
      <c r="F881" s="245">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5">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5">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5">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5">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5">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5">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5">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5">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5">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5">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5">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5">
        <f t="shared" ca="1" si="33"/>
        <v>0</v>
      </c>
      <c r="S881" s="262">
        <f ca="1">+R880+R881</f>
        <v>0</v>
      </c>
      <c r="T881" s="245">
        <f ca="1">+S881</f>
        <v>0</v>
      </c>
      <c r="U881" s="244">
        <f t="shared" si="34"/>
        <v>2</v>
      </c>
      <c r="V881" s="343" t="str">
        <f>+VLOOKUP(A881,bd_lista!$A$3:$E$590,5,FALSE)</f>
        <v>Gobiernos Autonomos Municipales</v>
      </c>
      <c r="W881" s="395"/>
      <c r="X881" s="242">
        <f>+VLOOKUP(A881,[3]Sheet1!$A$13:$D$744,4,FALSE)</f>
        <v>0</v>
      </c>
      <c r="Y881" s="242" t="e">
        <f>+VLOOKUP(X881,bd_lista!$A$3:$C$590,3,FALSE)</f>
        <v>#N/A</v>
      </c>
      <c r="Z881" s="299"/>
      <c r="AA881" s="300"/>
    </row>
    <row r="882" spans="1:27" customFormat="1" ht="15" hidden="1" customHeight="1">
      <c r="A882" s="32">
        <v>1703</v>
      </c>
      <c r="B882" s="390">
        <f>+A882</f>
        <v>1703</v>
      </c>
      <c r="C882" s="247" t="str">
        <f>+VLOOKUP(A882,bd_lista!$A$3:$C$590,3,FALSE)</f>
        <v>Gobierno Autónomo Municipal de Porongo (Ayacucho)</v>
      </c>
      <c r="D882" s="392" t="str">
        <f>+C882</f>
        <v>Gobierno Autónomo Municipal de Porongo (Ayacucho)</v>
      </c>
      <c r="E882" s="242" t="s">
        <v>1308</v>
      </c>
      <c r="F882" s="243">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3">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3">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3">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3">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3">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3">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3">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3">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3">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3">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3">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3">
        <f t="shared" ca="1" si="33"/>
        <v>0</v>
      </c>
      <c r="S882" s="250"/>
      <c r="T882" s="243">
        <f ca="1">+T883</f>
        <v>0</v>
      </c>
      <c r="U882" s="242">
        <f t="shared" si="34"/>
        <v>1</v>
      </c>
      <c r="V882" s="343" t="str">
        <f>+VLOOKUP(A882,bd_lista!$A$3:$E$590,5,FALSE)</f>
        <v>Gobiernos Autonomos Municipales</v>
      </c>
      <c r="W882" s="394" t="str">
        <f>+V882</f>
        <v>Gobiernos Autonomos Municipales</v>
      </c>
      <c r="X882" s="242">
        <f>+VLOOKUP(A882,[3]Sheet1!$A$13:$D$744,4,FALSE)</f>
        <v>0</v>
      </c>
      <c r="Y882" s="242" t="e">
        <f>+VLOOKUP(X882,bd_lista!$A$3:$C$590,3,FALSE)</f>
        <v>#N/A</v>
      </c>
      <c r="Z882" s="301">
        <f>+X882</f>
        <v>0</v>
      </c>
      <c r="AA882" s="302" t="e">
        <f>+Y882</f>
        <v>#N/A</v>
      </c>
    </row>
    <row r="883" spans="1:27" customFormat="1" ht="15" hidden="1" customHeight="1">
      <c r="A883" s="32">
        <v>1703</v>
      </c>
      <c r="B883" s="391"/>
      <c r="C883" s="247" t="str">
        <f>+VLOOKUP(A883,bd_lista!$A$3:$C$590,3,FALSE)</f>
        <v>Gobierno Autónomo Municipal de Porongo (Ayacucho)</v>
      </c>
      <c r="D883" s="393"/>
      <c r="E883" s="244" t="s">
        <v>1309</v>
      </c>
      <c r="F883" s="245">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5">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5">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5">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5">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5">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5">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5">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5">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5">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5">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5">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5">
        <f t="shared" ca="1" si="33"/>
        <v>0</v>
      </c>
      <c r="S883" s="262">
        <f ca="1">+R882+R883</f>
        <v>0</v>
      </c>
      <c r="T883" s="245">
        <f ca="1">+S883</f>
        <v>0</v>
      </c>
      <c r="U883" s="244">
        <f t="shared" si="34"/>
        <v>2</v>
      </c>
      <c r="V883" s="343" t="str">
        <f>+VLOOKUP(A883,bd_lista!$A$3:$E$590,5,FALSE)</f>
        <v>Gobiernos Autonomos Municipales</v>
      </c>
      <c r="W883" s="395"/>
      <c r="X883" s="242">
        <f>+VLOOKUP(A883,[3]Sheet1!$A$13:$D$744,4,FALSE)</f>
        <v>0</v>
      </c>
      <c r="Y883" s="242" t="e">
        <f>+VLOOKUP(X883,bd_lista!$A$3:$C$590,3,FALSE)</f>
        <v>#N/A</v>
      </c>
      <c r="Z883" s="299"/>
      <c r="AA883" s="300"/>
    </row>
    <row r="884" spans="1:27" customFormat="1" ht="15" hidden="1" customHeight="1">
      <c r="A884" s="32">
        <v>1704</v>
      </c>
      <c r="B884" s="390">
        <f>+A884</f>
        <v>1704</v>
      </c>
      <c r="C884" s="247" t="str">
        <f>+VLOOKUP(A884,bd_lista!$A$3:$C$590,3,FALSE)</f>
        <v>Gobierno Autónomo Municipal de La Guardia</v>
      </c>
      <c r="D884" s="392" t="str">
        <f>+C884</f>
        <v>Gobierno Autónomo Municipal de La Guardia</v>
      </c>
      <c r="E884" s="242" t="s">
        <v>1308</v>
      </c>
      <c r="F884" s="243">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3">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3">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3">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3">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3">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3">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3">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3">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3">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3">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3">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3">
        <f t="shared" ca="1" si="33"/>
        <v>0</v>
      </c>
      <c r="S884" s="250"/>
      <c r="T884" s="243">
        <f ca="1">+T885</f>
        <v>0</v>
      </c>
      <c r="U884" s="242">
        <f t="shared" si="34"/>
        <v>1</v>
      </c>
      <c r="V884" s="343" t="str">
        <f>+VLOOKUP(A884,bd_lista!$A$3:$E$590,5,FALSE)</f>
        <v>Gobiernos Autonomos Municipales</v>
      </c>
      <c r="W884" s="394" t="str">
        <f>+V884</f>
        <v>Gobiernos Autonomos Municipales</v>
      </c>
      <c r="X884" s="242">
        <f>+VLOOKUP(A884,[3]Sheet1!$A$13:$D$744,4,FALSE)</f>
        <v>0</v>
      </c>
      <c r="Y884" s="242" t="e">
        <f>+VLOOKUP(X884,bd_lista!$A$3:$C$590,3,FALSE)</f>
        <v>#N/A</v>
      </c>
      <c r="Z884" s="301">
        <f>+X884</f>
        <v>0</v>
      </c>
      <c r="AA884" s="302" t="e">
        <f>+Y884</f>
        <v>#N/A</v>
      </c>
    </row>
    <row r="885" spans="1:27" customFormat="1" ht="27" hidden="1" customHeight="1">
      <c r="A885" s="32">
        <v>1704</v>
      </c>
      <c r="B885" s="391"/>
      <c r="C885" s="247" t="str">
        <f>+VLOOKUP(A885,bd_lista!$A$3:$C$590,3,FALSE)</f>
        <v>Gobierno Autónomo Municipal de La Guardia</v>
      </c>
      <c r="D885" s="393"/>
      <c r="E885" s="244" t="s">
        <v>1309</v>
      </c>
      <c r="F885" s="245">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5">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5">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5">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5">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5">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5">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5">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5">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5">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5">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5">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5">
        <f t="shared" ca="1" si="33"/>
        <v>0</v>
      </c>
      <c r="S885" s="262">
        <f ca="1">+R884+R885</f>
        <v>0</v>
      </c>
      <c r="T885" s="245">
        <f ca="1">+S885</f>
        <v>0</v>
      </c>
      <c r="U885" s="244">
        <f t="shared" si="34"/>
        <v>2</v>
      </c>
      <c r="V885" s="343" t="str">
        <f>+VLOOKUP(A885,bd_lista!$A$3:$E$590,5,FALSE)</f>
        <v>Gobiernos Autonomos Municipales</v>
      </c>
      <c r="W885" s="395"/>
      <c r="X885" s="242">
        <f>+VLOOKUP(A885,[3]Sheet1!$A$13:$D$744,4,FALSE)</f>
        <v>0</v>
      </c>
      <c r="Y885" s="242" t="e">
        <f>+VLOOKUP(X885,bd_lista!$A$3:$C$590,3,FALSE)</f>
        <v>#N/A</v>
      </c>
      <c r="Z885" s="299"/>
      <c r="AA885" s="300"/>
    </row>
    <row r="886" spans="1:27" customFormat="1" ht="15" hidden="1" customHeight="1">
      <c r="A886" s="32">
        <v>1705</v>
      </c>
      <c r="B886" s="390">
        <f>+A886</f>
        <v>1705</v>
      </c>
      <c r="C886" s="247" t="str">
        <f>+VLOOKUP(A886,bd_lista!$A$3:$C$590,3,FALSE)</f>
        <v>Gobierno Autónomo Municipal de El Torno</v>
      </c>
      <c r="D886" s="392" t="str">
        <f>+C886</f>
        <v>Gobierno Autónomo Municipal de El Torno</v>
      </c>
      <c r="E886" s="242" t="s">
        <v>1308</v>
      </c>
      <c r="F886" s="243">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3">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3">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3">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3">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3">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3">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3">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3">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3">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3">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3">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3">
        <f t="shared" ca="1" si="33"/>
        <v>0</v>
      </c>
      <c r="S886" s="250"/>
      <c r="T886" s="243">
        <f ca="1">+T887</f>
        <v>0</v>
      </c>
      <c r="U886" s="242">
        <f t="shared" si="34"/>
        <v>1</v>
      </c>
      <c r="V886" s="343" t="str">
        <f>+VLOOKUP(A886,bd_lista!$A$3:$E$590,5,FALSE)</f>
        <v>Gobiernos Autonomos Municipales</v>
      </c>
      <c r="W886" s="394" t="str">
        <f>+V886</f>
        <v>Gobiernos Autonomos Municipales</v>
      </c>
      <c r="X886" s="242">
        <f>+VLOOKUP(A886,[3]Sheet1!$A$13:$D$744,4,FALSE)</f>
        <v>0</v>
      </c>
      <c r="Y886" s="242" t="e">
        <f>+VLOOKUP(X886,bd_lista!$A$3:$C$590,3,FALSE)</f>
        <v>#N/A</v>
      </c>
      <c r="Z886" s="301">
        <f>+X886</f>
        <v>0</v>
      </c>
      <c r="AA886" s="302" t="e">
        <f>+Y886</f>
        <v>#N/A</v>
      </c>
    </row>
    <row r="887" spans="1:27" customFormat="1" ht="15" hidden="1" customHeight="1">
      <c r="A887" s="32">
        <v>1705</v>
      </c>
      <c r="B887" s="391"/>
      <c r="C887" s="247" t="str">
        <f>+VLOOKUP(A887,bd_lista!$A$3:$C$590,3,FALSE)</f>
        <v>Gobierno Autónomo Municipal de El Torno</v>
      </c>
      <c r="D887" s="393"/>
      <c r="E887" s="244" t="s">
        <v>1309</v>
      </c>
      <c r="F887" s="245">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5">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5">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5">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5">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5">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5">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5">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5">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5">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5">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5">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5">
        <f t="shared" ca="1" si="33"/>
        <v>0</v>
      </c>
      <c r="S887" s="262">
        <f ca="1">+R886+R887</f>
        <v>0</v>
      </c>
      <c r="T887" s="245">
        <f ca="1">+S887</f>
        <v>0</v>
      </c>
      <c r="U887" s="244">
        <f t="shared" si="34"/>
        <v>2</v>
      </c>
      <c r="V887" s="343" t="str">
        <f>+VLOOKUP(A887,bd_lista!$A$3:$E$590,5,FALSE)</f>
        <v>Gobiernos Autonomos Municipales</v>
      </c>
      <c r="W887" s="395"/>
      <c r="X887" s="242">
        <f>+VLOOKUP(A887,[3]Sheet1!$A$13:$D$744,4,FALSE)</f>
        <v>0</v>
      </c>
      <c r="Y887" s="242" t="e">
        <f>+VLOOKUP(X887,bd_lista!$A$3:$C$590,3,FALSE)</f>
        <v>#N/A</v>
      </c>
      <c r="Z887" s="299"/>
      <c r="AA887" s="300"/>
    </row>
    <row r="888" spans="1:27" customFormat="1" ht="15" hidden="1" customHeight="1">
      <c r="A888" s="32">
        <v>1706</v>
      </c>
      <c r="B888" s="390">
        <f>+A888</f>
        <v>1706</v>
      </c>
      <c r="C888" s="247" t="str">
        <f>+VLOOKUP(A888,bd_lista!$A$3:$C$590,3,FALSE)</f>
        <v>Gobierno Autónomo Municipal de Warnes</v>
      </c>
      <c r="D888" s="392" t="str">
        <f>+C888</f>
        <v>Gobierno Autónomo Municipal de Warnes</v>
      </c>
      <c r="E888" s="242" t="s">
        <v>1308</v>
      </c>
      <c r="F888" s="243">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3">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3">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3">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3">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3">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3">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3">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3">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3">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3">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3">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3">
        <f t="shared" ca="1" si="33"/>
        <v>0</v>
      </c>
      <c r="S888" s="250"/>
      <c r="T888" s="243">
        <f ca="1">+T889</f>
        <v>0</v>
      </c>
      <c r="U888" s="242">
        <f t="shared" si="34"/>
        <v>1</v>
      </c>
      <c r="V888" s="343" t="str">
        <f>+VLOOKUP(A888,bd_lista!$A$3:$E$590,5,FALSE)</f>
        <v>Gobiernos Autonomos Municipales</v>
      </c>
      <c r="W888" s="394" t="str">
        <f>+V888</f>
        <v>Gobiernos Autonomos Municipales</v>
      </c>
      <c r="X888" s="242">
        <f>+VLOOKUP(A888,[3]Sheet1!$A$13:$D$744,4,FALSE)</f>
        <v>0</v>
      </c>
      <c r="Y888" s="242" t="e">
        <f>+VLOOKUP(X888,bd_lista!$A$3:$C$590,3,FALSE)</f>
        <v>#N/A</v>
      </c>
      <c r="Z888" s="301">
        <f>+X888</f>
        <v>0</v>
      </c>
      <c r="AA888" s="302" t="e">
        <f>+Y888</f>
        <v>#N/A</v>
      </c>
    </row>
    <row r="889" spans="1:27" customFormat="1" ht="15" hidden="1" customHeight="1">
      <c r="A889" s="32">
        <v>1706</v>
      </c>
      <c r="B889" s="391"/>
      <c r="C889" s="247" t="str">
        <f>+VLOOKUP(A889,bd_lista!$A$3:$C$590,3,FALSE)</f>
        <v>Gobierno Autónomo Municipal de Warnes</v>
      </c>
      <c r="D889" s="393"/>
      <c r="E889" s="244" t="s">
        <v>1309</v>
      </c>
      <c r="F889" s="245">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5">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5">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5">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5">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5">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5">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5">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5">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5">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5">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5">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5">
        <f t="shared" ca="1" si="33"/>
        <v>0</v>
      </c>
      <c r="S889" s="262">
        <f ca="1">+R888+R889</f>
        <v>0</v>
      </c>
      <c r="T889" s="245">
        <f ca="1">+S889</f>
        <v>0</v>
      </c>
      <c r="U889" s="244">
        <f t="shared" si="34"/>
        <v>2</v>
      </c>
      <c r="V889" s="343" t="str">
        <f>+VLOOKUP(A889,bd_lista!$A$3:$E$590,5,FALSE)</f>
        <v>Gobiernos Autonomos Municipales</v>
      </c>
      <c r="W889" s="395"/>
      <c r="X889" s="242">
        <f>+VLOOKUP(A889,[3]Sheet1!$A$13:$D$744,4,FALSE)</f>
        <v>0</v>
      </c>
      <c r="Y889" s="242" t="e">
        <f>+VLOOKUP(X889,bd_lista!$A$3:$C$590,3,FALSE)</f>
        <v>#N/A</v>
      </c>
      <c r="Z889" s="299"/>
      <c r="AA889" s="300"/>
    </row>
    <row r="890" spans="1:27" customFormat="1" ht="15" hidden="1" customHeight="1">
      <c r="A890" s="32">
        <v>1707</v>
      </c>
      <c r="B890" s="390">
        <f>+A890</f>
        <v>1707</v>
      </c>
      <c r="C890" s="247" t="str">
        <f>+VLOOKUP(A890,bd_lista!$A$3:$C$590,3,FALSE)</f>
        <v>Gobierno Autónomo Municipal de San Ignacio (San Ignacio de Velasco)</v>
      </c>
      <c r="D890" s="392" t="str">
        <f>+C890</f>
        <v>Gobierno Autónomo Municipal de San Ignacio (San Ignacio de Velasco)</v>
      </c>
      <c r="E890" s="242" t="s">
        <v>1308</v>
      </c>
      <c r="F890" s="243">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3">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3">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3">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3">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3">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3">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3">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3">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3">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3">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3">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3">
        <f t="shared" ca="1" si="33"/>
        <v>0</v>
      </c>
      <c r="S890" s="250"/>
      <c r="T890" s="243">
        <f ca="1">+T891</f>
        <v>0</v>
      </c>
      <c r="U890" s="242">
        <f t="shared" si="34"/>
        <v>1</v>
      </c>
      <c r="V890" s="343" t="str">
        <f>+VLOOKUP(A890,bd_lista!$A$3:$E$590,5,FALSE)</f>
        <v>Gobiernos Autonomos Municipales</v>
      </c>
      <c r="W890" s="394" t="str">
        <f>+V890</f>
        <v>Gobiernos Autonomos Municipales</v>
      </c>
      <c r="X890" s="242">
        <f>+VLOOKUP(A890,[3]Sheet1!$A$13:$D$744,4,FALSE)</f>
        <v>0</v>
      </c>
      <c r="Y890" s="242" t="e">
        <f>+VLOOKUP(X890,bd_lista!$A$3:$C$590,3,FALSE)</f>
        <v>#N/A</v>
      </c>
      <c r="Z890" s="301">
        <f>+X890</f>
        <v>0</v>
      </c>
      <c r="AA890" s="302" t="e">
        <f>+Y890</f>
        <v>#N/A</v>
      </c>
    </row>
    <row r="891" spans="1:27" customFormat="1" ht="15" hidden="1" customHeight="1">
      <c r="A891" s="32">
        <v>1707</v>
      </c>
      <c r="B891" s="391"/>
      <c r="C891" s="247" t="str">
        <f>+VLOOKUP(A891,bd_lista!$A$3:$C$590,3,FALSE)</f>
        <v>Gobierno Autónomo Municipal de San Ignacio (San Ignacio de Velasco)</v>
      </c>
      <c r="D891" s="393"/>
      <c r="E891" s="244" t="s">
        <v>1309</v>
      </c>
      <c r="F891" s="245">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5">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5">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5">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5">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5">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5">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5">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5">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5">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5">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5">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5">
        <f t="shared" ca="1" si="33"/>
        <v>0</v>
      </c>
      <c r="S891" s="262">
        <f ca="1">+R890+R891</f>
        <v>0</v>
      </c>
      <c r="T891" s="245">
        <f ca="1">+S891</f>
        <v>0</v>
      </c>
      <c r="U891" s="244">
        <f t="shared" si="34"/>
        <v>2</v>
      </c>
      <c r="V891" s="343" t="str">
        <f>+VLOOKUP(A891,bd_lista!$A$3:$E$590,5,FALSE)</f>
        <v>Gobiernos Autonomos Municipales</v>
      </c>
      <c r="W891" s="395"/>
      <c r="X891" s="242">
        <f>+VLOOKUP(A891,[3]Sheet1!$A$13:$D$744,4,FALSE)</f>
        <v>0</v>
      </c>
      <c r="Y891" s="242" t="e">
        <f>+VLOOKUP(X891,bd_lista!$A$3:$C$590,3,FALSE)</f>
        <v>#N/A</v>
      </c>
      <c r="Z891" s="299"/>
      <c r="AA891" s="300"/>
    </row>
    <row r="892" spans="1:27" customFormat="1" ht="15" hidden="1" customHeight="1">
      <c r="A892" s="32">
        <v>1708</v>
      </c>
      <c r="B892" s="390">
        <f>+A892</f>
        <v>1708</v>
      </c>
      <c r="C892" s="247" t="str">
        <f>+VLOOKUP(A892,bd_lista!$A$3:$C$590,3,FALSE)</f>
        <v>Gobierno Autónomo Municipal de San Miguel (San Miguel de Velasco)</v>
      </c>
      <c r="D892" s="392" t="str">
        <f>+C892</f>
        <v>Gobierno Autónomo Municipal de San Miguel (San Miguel de Velasco)</v>
      </c>
      <c r="E892" s="242" t="s">
        <v>1308</v>
      </c>
      <c r="F892" s="243">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3">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3">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3">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3">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3">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3">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3">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3">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3">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3">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3">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3">
        <f t="shared" ca="1" si="33"/>
        <v>0</v>
      </c>
      <c r="S892" s="250"/>
      <c r="T892" s="243">
        <f ca="1">+T893</f>
        <v>0</v>
      </c>
      <c r="U892" s="242">
        <f t="shared" si="34"/>
        <v>1</v>
      </c>
      <c r="V892" s="343" t="str">
        <f>+VLOOKUP(A892,bd_lista!$A$3:$E$590,5,FALSE)</f>
        <v>Gobiernos Autonomos Municipales</v>
      </c>
      <c r="W892" s="394" t="str">
        <f>+V892</f>
        <v>Gobiernos Autonomos Municipales</v>
      </c>
      <c r="X892" s="242">
        <f>+VLOOKUP(A892,[3]Sheet1!$A$13:$D$744,4,FALSE)</f>
        <v>0</v>
      </c>
      <c r="Y892" s="242" t="e">
        <f>+VLOOKUP(X892,bd_lista!$A$3:$C$590,3,FALSE)</f>
        <v>#N/A</v>
      </c>
      <c r="Z892" s="301">
        <f>+X892</f>
        <v>0</v>
      </c>
      <c r="AA892" s="302" t="e">
        <f>+Y892</f>
        <v>#N/A</v>
      </c>
    </row>
    <row r="893" spans="1:27" customFormat="1" ht="15" hidden="1" customHeight="1">
      <c r="A893" s="32">
        <v>1708</v>
      </c>
      <c r="B893" s="391"/>
      <c r="C893" s="247" t="str">
        <f>+VLOOKUP(A893,bd_lista!$A$3:$C$590,3,FALSE)</f>
        <v>Gobierno Autónomo Municipal de San Miguel (San Miguel de Velasco)</v>
      </c>
      <c r="D893" s="393"/>
      <c r="E893" s="244" t="s">
        <v>1309</v>
      </c>
      <c r="F893" s="245">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5">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5">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5">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5">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5">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5">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5">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5">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5">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5">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5">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5">
        <f t="shared" ca="1" si="33"/>
        <v>0</v>
      </c>
      <c r="S893" s="262">
        <f ca="1">+R892+R893</f>
        <v>0</v>
      </c>
      <c r="T893" s="245">
        <f ca="1">+S893</f>
        <v>0</v>
      </c>
      <c r="U893" s="244">
        <f t="shared" si="34"/>
        <v>2</v>
      </c>
      <c r="V893" s="343" t="str">
        <f>+VLOOKUP(A893,bd_lista!$A$3:$E$590,5,FALSE)</f>
        <v>Gobiernos Autonomos Municipales</v>
      </c>
      <c r="W893" s="395"/>
      <c r="X893" s="242">
        <f>+VLOOKUP(A893,[3]Sheet1!$A$13:$D$744,4,FALSE)</f>
        <v>0</v>
      </c>
      <c r="Y893" s="242" t="e">
        <f>+VLOOKUP(X893,bd_lista!$A$3:$C$590,3,FALSE)</f>
        <v>#N/A</v>
      </c>
      <c r="Z893" s="299"/>
      <c r="AA893" s="300"/>
    </row>
    <row r="894" spans="1:27" customFormat="1" ht="15" hidden="1" customHeight="1">
      <c r="A894" s="32">
        <v>1709</v>
      </c>
      <c r="B894" s="390">
        <f>+A894</f>
        <v>1709</v>
      </c>
      <c r="C894" s="247" t="str">
        <f>+VLOOKUP(A894,bd_lista!$A$3:$C$590,3,FALSE)</f>
        <v>Gobierno Autónomo Municipal de San Rafael</v>
      </c>
      <c r="D894" s="392" t="str">
        <f>+C894</f>
        <v>Gobierno Autónomo Municipal de San Rafael</v>
      </c>
      <c r="E894" s="242" t="s">
        <v>1308</v>
      </c>
      <c r="F894" s="243">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3">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3">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3">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3">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3">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3">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3">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3">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3">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3">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3">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3">
        <f t="shared" ca="1" si="33"/>
        <v>0</v>
      </c>
      <c r="S894" s="250"/>
      <c r="T894" s="243">
        <f ca="1">+T895</f>
        <v>0</v>
      </c>
      <c r="U894" s="242">
        <f t="shared" si="34"/>
        <v>1</v>
      </c>
      <c r="V894" s="343" t="str">
        <f>+VLOOKUP(A894,bd_lista!$A$3:$E$590,5,FALSE)</f>
        <v>Gobiernos Autonomos Municipales</v>
      </c>
      <c r="W894" s="394" t="str">
        <f>+V894</f>
        <v>Gobiernos Autonomos Municipales</v>
      </c>
      <c r="X894" s="242">
        <f>+VLOOKUP(A894,[3]Sheet1!$A$13:$D$744,4,FALSE)</f>
        <v>0</v>
      </c>
      <c r="Y894" s="242" t="e">
        <f>+VLOOKUP(X894,bd_lista!$A$3:$C$590,3,FALSE)</f>
        <v>#N/A</v>
      </c>
      <c r="Z894" s="301">
        <f>+X894</f>
        <v>0</v>
      </c>
      <c r="AA894" s="302" t="e">
        <f>+Y894</f>
        <v>#N/A</v>
      </c>
    </row>
    <row r="895" spans="1:27" customFormat="1" ht="15" hidden="1" customHeight="1">
      <c r="A895" s="32">
        <v>1709</v>
      </c>
      <c r="B895" s="391"/>
      <c r="C895" s="247" t="str">
        <f>+VLOOKUP(A895,bd_lista!$A$3:$C$590,3,FALSE)</f>
        <v>Gobierno Autónomo Municipal de San Rafael</v>
      </c>
      <c r="D895" s="393"/>
      <c r="E895" s="244" t="s">
        <v>1309</v>
      </c>
      <c r="F895" s="245">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5">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5">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5">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5">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5">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5">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5">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5">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5">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5">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5">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5">
        <f t="shared" ca="1" si="33"/>
        <v>0</v>
      </c>
      <c r="S895" s="262">
        <f ca="1">+R894+R895</f>
        <v>0</v>
      </c>
      <c r="T895" s="245">
        <f ca="1">+S895</f>
        <v>0</v>
      </c>
      <c r="U895" s="244">
        <f t="shared" si="34"/>
        <v>2</v>
      </c>
      <c r="V895" s="343" t="str">
        <f>+VLOOKUP(A895,bd_lista!$A$3:$E$590,5,FALSE)</f>
        <v>Gobiernos Autonomos Municipales</v>
      </c>
      <c r="W895" s="395"/>
      <c r="X895" s="242">
        <f>+VLOOKUP(A895,[3]Sheet1!$A$13:$D$744,4,FALSE)</f>
        <v>0</v>
      </c>
      <c r="Y895" s="242" t="e">
        <f>+VLOOKUP(X895,bd_lista!$A$3:$C$590,3,FALSE)</f>
        <v>#N/A</v>
      </c>
      <c r="Z895" s="299"/>
      <c r="AA895" s="300"/>
    </row>
    <row r="896" spans="1:27" customFormat="1" ht="15" hidden="1" customHeight="1">
      <c r="A896" s="32">
        <v>1710</v>
      </c>
      <c r="B896" s="390">
        <f>+A896</f>
        <v>1710</v>
      </c>
      <c r="C896" s="247" t="str">
        <f>+VLOOKUP(A896,bd_lista!$A$3:$C$590,3,FALSE)</f>
        <v>Gobierno Autónomo Municipal de Buena Vista</v>
      </c>
      <c r="D896" s="392" t="str">
        <f>+C896</f>
        <v>Gobierno Autónomo Municipal de Buena Vista</v>
      </c>
      <c r="E896" s="242" t="s">
        <v>1308</v>
      </c>
      <c r="F896" s="243">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3">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3">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3">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3">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3">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3">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3">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3">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3">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3">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3">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3">
        <f t="shared" ca="1" si="33"/>
        <v>0</v>
      </c>
      <c r="S896" s="250"/>
      <c r="T896" s="243">
        <f ca="1">+T897</f>
        <v>0</v>
      </c>
      <c r="U896" s="242">
        <f t="shared" si="34"/>
        <v>1</v>
      </c>
      <c r="V896" s="343" t="str">
        <f>+VLOOKUP(A896,bd_lista!$A$3:$E$590,5,FALSE)</f>
        <v>Gobiernos Autonomos Municipales</v>
      </c>
      <c r="W896" s="394" t="str">
        <f>+V896</f>
        <v>Gobiernos Autonomos Municipales</v>
      </c>
      <c r="X896" s="242">
        <f>+VLOOKUP(A896,[3]Sheet1!$A$13:$D$744,4,FALSE)</f>
        <v>0</v>
      </c>
      <c r="Y896" s="242" t="e">
        <f>+VLOOKUP(X896,bd_lista!$A$3:$C$590,3,FALSE)</f>
        <v>#N/A</v>
      </c>
      <c r="Z896" s="301">
        <f>+X896</f>
        <v>0</v>
      </c>
      <c r="AA896" s="302" t="e">
        <f>+Y896</f>
        <v>#N/A</v>
      </c>
    </row>
    <row r="897" spans="1:27" customFormat="1" ht="15" hidden="1" customHeight="1">
      <c r="A897" s="32">
        <v>1710</v>
      </c>
      <c r="B897" s="391"/>
      <c r="C897" s="247" t="str">
        <f>+VLOOKUP(A897,bd_lista!$A$3:$C$590,3,FALSE)</f>
        <v>Gobierno Autónomo Municipal de Buena Vista</v>
      </c>
      <c r="D897" s="393"/>
      <c r="E897" s="244" t="s">
        <v>1309</v>
      </c>
      <c r="F897" s="245">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5">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5">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5">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5">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5">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5">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5">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5">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5">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5">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5">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5">
        <f t="shared" ca="1" si="33"/>
        <v>0</v>
      </c>
      <c r="S897" s="262">
        <f ca="1">+R896+R897</f>
        <v>0</v>
      </c>
      <c r="T897" s="245">
        <f ca="1">+S897</f>
        <v>0</v>
      </c>
      <c r="U897" s="244">
        <f t="shared" si="34"/>
        <v>2</v>
      </c>
      <c r="V897" s="343" t="str">
        <f>+VLOOKUP(A897,bd_lista!$A$3:$E$590,5,FALSE)</f>
        <v>Gobiernos Autonomos Municipales</v>
      </c>
      <c r="W897" s="395"/>
      <c r="X897" s="242">
        <f>+VLOOKUP(A897,[3]Sheet1!$A$13:$D$744,4,FALSE)</f>
        <v>0</v>
      </c>
      <c r="Y897" s="242" t="e">
        <f>+VLOOKUP(X897,bd_lista!$A$3:$C$590,3,FALSE)</f>
        <v>#N/A</v>
      </c>
      <c r="Z897" s="299"/>
      <c r="AA897" s="300"/>
    </row>
    <row r="898" spans="1:27" customFormat="1" ht="15" hidden="1" customHeight="1">
      <c r="A898" s="32">
        <v>1711</v>
      </c>
      <c r="B898" s="390">
        <f>+A898</f>
        <v>1711</v>
      </c>
      <c r="C898" s="247" t="str">
        <f>+VLOOKUP(A898,bd_lista!$A$3:$C$590,3,FALSE)</f>
        <v>Gobierno Autónomo Municipal de San Carlos</v>
      </c>
      <c r="D898" s="392" t="str">
        <f>+C898</f>
        <v>Gobierno Autónomo Municipal de San Carlos</v>
      </c>
      <c r="E898" s="242" t="s">
        <v>1308</v>
      </c>
      <c r="F898" s="243">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3">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3">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3">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3">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3">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3">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3">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3">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3">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3">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3">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3">
        <f t="shared" ca="1" si="33"/>
        <v>0</v>
      </c>
      <c r="S898" s="250"/>
      <c r="T898" s="243">
        <f ca="1">+T899</f>
        <v>0</v>
      </c>
      <c r="U898" s="242">
        <f t="shared" si="34"/>
        <v>1</v>
      </c>
      <c r="V898" s="343" t="str">
        <f>+VLOOKUP(A898,bd_lista!$A$3:$E$590,5,FALSE)</f>
        <v>Gobiernos Autonomos Municipales</v>
      </c>
      <c r="W898" s="394" t="str">
        <f>+V898</f>
        <v>Gobiernos Autonomos Municipales</v>
      </c>
      <c r="X898" s="242">
        <f>+VLOOKUP(A898,[3]Sheet1!$A$13:$D$744,4,FALSE)</f>
        <v>0</v>
      </c>
      <c r="Y898" s="242" t="e">
        <f>+VLOOKUP(X898,bd_lista!$A$3:$C$590,3,FALSE)</f>
        <v>#N/A</v>
      </c>
      <c r="Z898" s="301">
        <f>+X898</f>
        <v>0</v>
      </c>
      <c r="AA898" s="302" t="e">
        <f>+Y898</f>
        <v>#N/A</v>
      </c>
    </row>
    <row r="899" spans="1:27" customFormat="1" ht="15" hidden="1" customHeight="1">
      <c r="A899" s="32">
        <v>1711</v>
      </c>
      <c r="B899" s="391"/>
      <c r="C899" s="247" t="str">
        <f>+VLOOKUP(A899,bd_lista!$A$3:$C$590,3,FALSE)</f>
        <v>Gobierno Autónomo Municipal de San Carlos</v>
      </c>
      <c r="D899" s="393"/>
      <c r="E899" s="244" t="s">
        <v>1309</v>
      </c>
      <c r="F899" s="245">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5">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5">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5">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5">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5">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5">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5">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5">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5">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5">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5">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5">
        <f t="shared" ca="1" si="33"/>
        <v>0</v>
      </c>
      <c r="S899" s="262">
        <f ca="1">+R898+R899</f>
        <v>0</v>
      </c>
      <c r="T899" s="245">
        <f ca="1">+S899</f>
        <v>0</v>
      </c>
      <c r="U899" s="244">
        <f t="shared" si="34"/>
        <v>2</v>
      </c>
      <c r="V899" s="343" t="str">
        <f>+VLOOKUP(A899,bd_lista!$A$3:$E$590,5,FALSE)</f>
        <v>Gobiernos Autonomos Municipales</v>
      </c>
      <c r="W899" s="395"/>
      <c r="X899" s="242">
        <f>+VLOOKUP(A899,[3]Sheet1!$A$13:$D$744,4,FALSE)</f>
        <v>0</v>
      </c>
      <c r="Y899" s="242" t="e">
        <f>+VLOOKUP(X899,bd_lista!$A$3:$C$590,3,FALSE)</f>
        <v>#N/A</v>
      </c>
      <c r="Z899" s="299"/>
      <c r="AA899" s="300"/>
    </row>
    <row r="900" spans="1:27" customFormat="1" ht="15" hidden="1" customHeight="1">
      <c r="A900" s="32">
        <v>1712</v>
      </c>
      <c r="B900" s="390">
        <f>+A900</f>
        <v>1712</v>
      </c>
      <c r="C900" s="247" t="str">
        <f>+VLOOKUP(A900,bd_lista!$A$3:$C$590,3,FALSE)</f>
        <v>Gobierno Autónomo Municipal de Yapacaní</v>
      </c>
      <c r="D900" s="392" t="str">
        <f>+C900</f>
        <v>Gobierno Autónomo Municipal de Yapacaní</v>
      </c>
      <c r="E900" s="242" t="s">
        <v>1308</v>
      </c>
      <c r="F900" s="243">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3">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3">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3">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3">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3">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3">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3">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3">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3">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3">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3">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3">
        <f t="shared" ca="1" si="33"/>
        <v>0</v>
      </c>
      <c r="S900" s="250"/>
      <c r="T900" s="243">
        <f ca="1">+T901</f>
        <v>0</v>
      </c>
      <c r="U900" s="242">
        <f t="shared" si="34"/>
        <v>1</v>
      </c>
      <c r="V900" s="343" t="str">
        <f>+VLOOKUP(A900,bd_lista!$A$3:$E$590,5,FALSE)</f>
        <v>Gobiernos Autonomos Municipales</v>
      </c>
      <c r="W900" s="394" t="str">
        <f>+V900</f>
        <v>Gobiernos Autonomos Municipales</v>
      </c>
      <c r="X900" s="242">
        <f>+VLOOKUP(A900,[3]Sheet1!$A$13:$D$744,4,FALSE)</f>
        <v>0</v>
      </c>
      <c r="Y900" s="242" t="e">
        <f>+VLOOKUP(X900,bd_lista!$A$3:$C$590,3,FALSE)</f>
        <v>#N/A</v>
      </c>
      <c r="Z900" s="301">
        <f>+X900</f>
        <v>0</v>
      </c>
      <c r="AA900" s="302" t="e">
        <f>+Y900</f>
        <v>#N/A</v>
      </c>
    </row>
    <row r="901" spans="1:27" customFormat="1" ht="15" hidden="1" customHeight="1">
      <c r="A901" s="32">
        <v>1712</v>
      </c>
      <c r="B901" s="391"/>
      <c r="C901" s="247" t="str">
        <f>+VLOOKUP(A901,bd_lista!$A$3:$C$590,3,FALSE)</f>
        <v>Gobierno Autónomo Municipal de Yapacaní</v>
      </c>
      <c r="D901" s="393"/>
      <c r="E901" s="244" t="s">
        <v>1309</v>
      </c>
      <c r="F901" s="245">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5">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5">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5">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5">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5">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5">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5">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5">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5">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5">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5">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5">
        <f t="shared" ca="1" si="33"/>
        <v>0</v>
      </c>
      <c r="S901" s="262">
        <f ca="1">+R900+R901</f>
        <v>0</v>
      </c>
      <c r="T901" s="245">
        <f ca="1">+S901</f>
        <v>0</v>
      </c>
      <c r="U901" s="244">
        <f t="shared" si="34"/>
        <v>2</v>
      </c>
      <c r="V901" s="343" t="str">
        <f>+VLOOKUP(A901,bd_lista!$A$3:$E$590,5,FALSE)</f>
        <v>Gobiernos Autonomos Municipales</v>
      </c>
      <c r="W901" s="395"/>
      <c r="X901" s="242">
        <f>+VLOOKUP(A901,[3]Sheet1!$A$13:$D$744,4,FALSE)</f>
        <v>0</v>
      </c>
      <c r="Y901" s="242" t="e">
        <f>+VLOOKUP(X901,bd_lista!$A$3:$C$590,3,FALSE)</f>
        <v>#N/A</v>
      </c>
      <c r="Z901" s="299"/>
      <c r="AA901" s="300"/>
    </row>
    <row r="902" spans="1:27" customFormat="1" ht="15" hidden="1" customHeight="1">
      <c r="A902" s="32">
        <v>1713</v>
      </c>
      <c r="B902" s="390">
        <f>+A902</f>
        <v>1713</v>
      </c>
      <c r="C902" s="247" t="str">
        <f>+VLOOKUP(A902,bd_lista!$A$3:$C$590,3,FALSE)</f>
        <v>Gobierno Autónomo Municipal de San José</v>
      </c>
      <c r="D902" s="392" t="str">
        <f>+C902</f>
        <v>Gobierno Autónomo Municipal de San José</v>
      </c>
      <c r="E902" s="242" t="s">
        <v>1308</v>
      </c>
      <c r="F902" s="243">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3">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3">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3">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3">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3">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3">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3">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3">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3">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3">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3">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3">
        <f t="shared" ca="1" si="33"/>
        <v>0</v>
      </c>
      <c r="S902" s="250"/>
      <c r="T902" s="243">
        <f ca="1">+T903</f>
        <v>0</v>
      </c>
      <c r="U902" s="242">
        <f t="shared" si="34"/>
        <v>1</v>
      </c>
      <c r="V902" s="343" t="str">
        <f>+VLOOKUP(A902,bd_lista!$A$3:$E$590,5,FALSE)</f>
        <v>Gobiernos Autonomos Municipales</v>
      </c>
      <c r="W902" s="394" t="str">
        <f>+V902</f>
        <v>Gobiernos Autonomos Municipales</v>
      </c>
      <c r="X902" s="242">
        <f>+VLOOKUP(A902,[3]Sheet1!$A$13:$D$744,4,FALSE)</f>
        <v>0</v>
      </c>
      <c r="Y902" s="242" t="e">
        <f>+VLOOKUP(X902,bd_lista!$A$3:$C$590,3,FALSE)</f>
        <v>#N/A</v>
      </c>
      <c r="Z902" s="301">
        <f>+X902</f>
        <v>0</v>
      </c>
      <c r="AA902" s="302" t="e">
        <f>+Y902</f>
        <v>#N/A</v>
      </c>
    </row>
    <row r="903" spans="1:27" customFormat="1" ht="15" hidden="1" customHeight="1">
      <c r="A903" s="32">
        <v>1713</v>
      </c>
      <c r="B903" s="391"/>
      <c r="C903" s="247" t="str">
        <f>+VLOOKUP(A903,bd_lista!$A$3:$C$590,3,FALSE)</f>
        <v>Gobierno Autónomo Municipal de San José</v>
      </c>
      <c r="D903" s="393"/>
      <c r="E903" s="244" t="s">
        <v>1309</v>
      </c>
      <c r="F903" s="245">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5">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5">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5">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5">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5">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5">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5">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5">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5">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5">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5">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5">
        <f t="shared" ca="1" si="33"/>
        <v>0</v>
      </c>
      <c r="S903" s="262">
        <f ca="1">+R902+R903</f>
        <v>0</v>
      </c>
      <c r="T903" s="245">
        <f ca="1">+S903</f>
        <v>0</v>
      </c>
      <c r="U903" s="244">
        <f t="shared" si="34"/>
        <v>2</v>
      </c>
      <c r="V903" s="343" t="str">
        <f>+VLOOKUP(A903,bd_lista!$A$3:$E$590,5,FALSE)</f>
        <v>Gobiernos Autonomos Municipales</v>
      </c>
      <c r="W903" s="395"/>
      <c r="X903" s="242">
        <f>+VLOOKUP(A903,[3]Sheet1!$A$13:$D$744,4,FALSE)</f>
        <v>0</v>
      </c>
      <c r="Y903" s="242" t="e">
        <f>+VLOOKUP(X903,bd_lista!$A$3:$C$590,3,FALSE)</f>
        <v>#N/A</v>
      </c>
      <c r="Z903" s="299"/>
      <c r="AA903" s="300"/>
    </row>
    <row r="904" spans="1:27" customFormat="1" ht="15" hidden="1" customHeight="1">
      <c r="A904" s="32">
        <v>1714</v>
      </c>
      <c r="B904" s="390">
        <f>+A904</f>
        <v>1714</v>
      </c>
      <c r="C904" s="247" t="str">
        <f>+VLOOKUP(A904,bd_lista!$A$3:$C$590,3,FALSE)</f>
        <v>Gobierno Autónomo Municipal de Pailón</v>
      </c>
      <c r="D904" s="392" t="str">
        <f>+C904</f>
        <v>Gobierno Autónomo Municipal de Pailón</v>
      </c>
      <c r="E904" s="242" t="s">
        <v>1308</v>
      </c>
      <c r="F904" s="243">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3">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3">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3">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3">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3">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3">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3">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3">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3">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3">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3">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3">
        <f t="shared" ca="1" si="33"/>
        <v>0</v>
      </c>
      <c r="S904" s="250"/>
      <c r="T904" s="243">
        <f ca="1">+T905</f>
        <v>0</v>
      </c>
      <c r="U904" s="242">
        <f t="shared" si="34"/>
        <v>1</v>
      </c>
      <c r="V904" s="343" t="str">
        <f>+VLOOKUP(A904,bd_lista!$A$3:$E$590,5,FALSE)</f>
        <v>Gobiernos Autonomos Municipales</v>
      </c>
      <c r="W904" s="394" t="str">
        <f>+V904</f>
        <v>Gobiernos Autonomos Municipales</v>
      </c>
      <c r="X904" s="242">
        <f>+VLOOKUP(A904,[3]Sheet1!$A$13:$D$744,4,FALSE)</f>
        <v>0</v>
      </c>
      <c r="Y904" s="242" t="e">
        <f>+VLOOKUP(X904,bd_lista!$A$3:$C$590,3,FALSE)</f>
        <v>#N/A</v>
      </c>
      <c r="Z904" s="301">
        <f>+X904</f>
        <v>0</v>
      </c>
      <c r="AA904" s="302" t="e">
        <f>+Y904</f>
        <v>#N/A</v>
      </c>
    </row>
    <row r="905" spans="1:27" customFormat="1" ht="15" hidden="1" customHeight="1">
      <c r="A905" s="32">
        <v>1714</v>
      </c>
      <c r="B905" s="391"/>
      <c r="C905" s="247" t="str">
        <f>+VLOOKUP(A905,bd_lista!$A$3:$C$590,3,FALSE)</f>
        <v>Gobierno Autónomo Municipal de Pailón</v>
      </c>
      <c r="D905" s="393"/>
      <c r="E905" s="244" t="s">
        <v>1309</v>
      </c>
      <c r="F905" s="245">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5">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5">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5">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5">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5">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5">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5">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5">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5">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5">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5">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5">
        <f t="shared" ca="1" si="33"/>
        <v>0</v>
      </c>
      <c r="S905" s="262">
        <f ca="1">+R904+R905</f>
        <v>0</v>
      </c>
      <c r="T905" s="245">
        <f ca="1">+S905</f>
        <v>0</v>
      </c>
      <c r="U905" s="244">
        <f t="shared" si="34"/>
        <v>2</v>
      </c>
      <c r="V905" s="343" t="str">
        <f>+VLOOKUP(A905,bd_lista!$A$3:$E$590,5,FALSE)</f>
        <v>Gobiernos Autonomos Municipales</v>
      </c>
      <c r="W905" s="395"/>
      <c r="X905" s="242">
        <f>+VLOOKUP(A905,[3]Sheet1!$A$13:$D$744,4,FALSE)</f>
        <v>0</v>
      </c>
      <c r="Y905" s="242" t="e">
        <f>+VLOOKUP(X905,bd_lista!$A$3:$C$590,3,FALSE)</f>
        <v>#N/A</v>
      </c>
      <c r="Z905" s="299"/>
      <c r="AA905" s="300"/>
    </row>
    <row r="906" spans="1:27" customFormat="1" ht="15" hidden="1" customHeight="1">
      <c r="A906" s="32">
        <v>1715</v>
      </c>
      <c r="B906" s="390">
        <f>+A906</f>
        <v>1715</v>
      </c>
      <c r="C906" s="247" t="str">
        <f>+VLOOKUP(A906,bd_lista!$A$3:$C$590,3,FALSE)</f>
        <v>Gobierno Autónomo Municipal de Roboré</v>
      </c>
      <c r="D906" s="392" t="str">
        <f>+C906</f>
        <v>Gobierno Autónomo Municipal de Roboré</v>
      </c>
      <c r="E906" s="242" t="s">
        <v>1308</v>
      </c>
      <c r="F906" s="243">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3">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3">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3">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3">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3">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3">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3">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3">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3">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3">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3">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3">
        <f t="shared" ca="1" si="33"/>
        <v>0</v>
      </c>
      <c r="S906" s="250"/>
      <c r="T906" s="243">
        <f ca="1">+T907</f>
        <v>0</v>
      </c>
      <c r="U906" s="242">
        <f t="shared" si="34"/>
        <v>1</v>
      </c>
      <c r="V906" s="343" t="str">
        <f>+VLOOKUP(A906,bd_lista!$A$3:$E$590,5,FALSE)</f>
        <v>Gobiernos Autonomos Municipales</v>
      </c>
      <c r="W906" s="394" t="str">
        <f>+V906</f>
        <v>Gobiernos Autonomos Municipales</v>
      </c>
      <c r="X906" s="242">
        <f>+VLOOKUP(A906,[3]Sheet1!$A$13:$D$744,4,FALSE)</f>
        <v>0</v>
      </c>
      <c r="Y906" s="242" t="e">
        <f>+VLOOKUP(X906,bd_lista!$A$3:$C$590,3,FALSE)</f>
        <v>#N/A</v>
      </c>
      <c r="Z906" s="301">
        <f>+X906</f>
        <v>0</v>
      </c>
      <c r="AA906" s="302" t="e">
        <f>+Y906</f>
        <v>#N/A</v>
      </c>
    </row>
    <row r="907" spans="1:27" customFormat="1" ht="15" hidden="1" customHeight="1">
      <c r="A907" s="32">
        <v>1715</v>
      </c>
      <c r="B907" s="391"/>
      <c r="C907" s="247" t="str">
        <f>+VLOOKUP(A907,bd_lista!$A$3:$C$590,3,FALSE)</f>
        <v>Gobierno Autónomo Municipal de Roboré</v>
      </c>
      <c r="D907" s="393"/>
      <c r="E907" s="244" t="s">
        <v>1309</v>
      </c>
      <c r="F907" s="245">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5">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5">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5">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5">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5">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5">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5">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5">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5">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5">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5">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5">
        <f t="shared" ca="1" si="33"/>
        <v>0</v>
      </c>
      <c r="S907" s="262">
        <f ca="1">+R906+R907</f>
        <v>0</v>
      </c>
      <c r="T907" s="245">
        <f ca="1">+S907</f>
        <v>0</v>
      </c>
      <c r="U907" s="244">
        <f t="shared" si="34"/>
        <v>2</v>
      </c>
      <c r="V907" s="343" t="str">
        <f>+VLOOKUP(A907,bd_lista!$A$3:$E$590,5,FALSE)</f>
        <v>Gobiernos Autonomos Municipales</v>
      </c>
      <c r="W907" s="395"/>
      <c r="X907" s="242">
        <f>+VLOOKUP(A907,[3]Sheet1!$A$13:$D$744,4,FALSE)</f>
        <v>0</v>
      </c>
      <c r="Y907" s="242" t="e">
        <f>+VLOOKUP(X907,bd_lista!$A$3:$C$590,3,FALSE)</f>
        <v>#N/A</v>
      </c>
      <c r="Z907" s="299"/>
      <c r="AA907" s="300"/>
    </row>
    <row r="908" spans="1:27" customFormat="1" ht="15" hidden="1" customHeight="1">
      <c r="A908" s="32">
        <v>1716</v>
      </c>
      <c r="B908" s="390">
        <f>+A908</f>
        <v>1716</v>
      </c>
      <c r="C908" s="247" t="str">
        <f>+VLOOKUP(A908,bd_lista!$A$3:$C$590,3,FALSE)</f>
        <v>Gobierno Autónomo Municipal de Portachuelo</v>
      </c>
      <c r="D908" s="392" t="str">
        <f>+C908</f>
        <v>Gobierno Autónomo Municipal de Portachuelo</v>
      </c>
      <c r="E908" s="242" t="s">
        <v>1308</v>
      </c>
      <c r="F908" s="243">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3">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3">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3">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3">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3">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3">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3">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3">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3">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3">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3">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3">
        <f t="shared" ca="1" si="33"/>
        <v>0</v>
      </c>
      <c r="S908" s="250"/>
      <c r="T908" s="243">
        <f ca="1">+T909</f>
        <v>0</v>
      </c>
      <c r="U908" s="242">
        <f t="shared" si="34"/>
        <v>1</v>
      </c>
      <c r="V908" s="343" t="str">
        <f>+VLOOKUP(A908,bd_lista!$A$3:$E$590,5,FALSE)</f>
        <v>Gobiernos Autonomos Municipales</v>
      </c>
      <c r="W908" s="394" t="str">
        <f>+V908</f>
        <v>Gobiernos Autonomos Municipales</v>
      </c>
      <c r="X908" s="242">
        <f>+VLOOKUP(A908,[3]Sheet1!$A$13:$D$744,4,FALSE)</f>
        <v>0</v>
      </c>
      <c r="Y908" s="242" t="e">
        <f>+VLOOKUP(X908,bd_lista!$A$3:$C$590,3,FALSE)</f>
        <v>#N/A</v>
      </c>
      <c r="Z908" s="301">
        <f>+X908</f>
        <v>0</v>
      </c>
      <c r="AA908" s="302" t="e">
        <f>+Y908</f>
        <v>#N/A</v>
      </c>
    </row>
    <row r="909" spans="1:27" customFormat="1" ht="15" hidden="1" customHeight="1">
      <c r="A909" s="32">
        <v>1716</v>
      </c>
      <c r="B909" s="391"/>
      <c r="C909" s="247" t="str">
        <f>+VLOOKUP(A909,bd_lista!$A$3:$C$590,3,FALSE)</f>
        <v>Gobierno Autónomo Municipal de Portachuelo</v>
      </c>
      <c r="D909" s="393"/>
      <c r="E909" s="244" t="s">
        <v>1309</v>
      </c>
      <c r="F909" s="245">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5">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5">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5">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5">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5">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5">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5">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5">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5">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5">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5">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5">
        <f t="shared" ca="1" si="33"/>
        <v>0</v>
      </c>
      <c r="S909" s="262">
        <f ca="1">+R908+R909</f>
        <v>0</v>
      </c>
      <c r="T909" s="245">
        <f ca="1">+S909</f>
        <v>0</v>
      </c>
      <c r="U909" s="244">
        <f t="shared" si="34"/>
        <v>2</v>
      </c>
      <c r="V909" s="343" t="str">
        <f>+VLOOKUP(A909,bd_lista!$A$3:$E$590,5,FALSE)</f>
        <v>Gobiernos Autonomos Municipales</v>
      </c>
      <c r="W909" s="395"/>
      <c r="X909" s="242">
        <f>+VLOOKUP(A909,[3]Sheet1!$A$13:$D$744,4,FALSE)</f>
        <v>0</v>
      </c>
      <c r="Y909" s="242" t="e">
        <f>+VLOOKUP(X909,bd_lista!$A$3:$C$590,3,FALSE)</f>
        <v>#N/A</v>
      </c>
      <c r="Z909" s="299"/>
      <c r="AA909" s="300"/>
    </row>
    <row r="910" spans="1:27" customFormat="1" ht="15" hidden="1" customHeight="1">
      <c r="A910" s="32">
        <v>1717</v>
      </c>
      <c r="B910" s="390">
        <f>+A910</f>
        <v>1717</v>
      </c>
      <c r="C910" s="247" t="str">
        <f>+VLOOKUP(A910,bd_lista!$A$3:$C$590,3,FALSE)</f>
        <v>Gobierno Autónomo Municipal de Santa Rosa del Sara</v>
      </c>
      <c r="D910" s="392" t="str">
        <f>+C910</f>
        <v>Gobierno Autónomo Municipal de Santa Rosa del Sara</v>
      </c>
      <c r="E910" s="242" t="s">
        <v>1308</v>
      </c>
      <c r="F910" s="243">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3">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3">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3">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3">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3">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3">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3">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3">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3">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3">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3">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3">
        <f t="shared" ca="1" si="33"/>
        <v>0</v>
      </c>
      <c r="S910" s="250"/>
      <c r="T910" s="243">
        <f ca="1">+T911</f>
        <v>0</v>
      </c>
      <c r="U910" s="242">
        <f t="shared" si="34"/>
        <v>1</v>
      </c>
      <c r="V910" s="343" t="str">
        <f>+VLOOKUP(A910,bd_lista!$A$3:$E$590,5,FALSE)</f>
        <v>Gobiernos Autonomos Municipales</v>
      </c>
      <c r="W910" s="394" t="str">
        <f>+V910</f>
        <v>Gobiernos Autonomos Municipales</v>
      </c>
      <c r="X910" s="242">
        <f>+VLOOKUP(A910,[3]Sheet1!$A$13:$D$744,4,FALSE)</f>
        <v>0</v>
      </c>
      <c r="Y910" s="242" t="e">
        <f>+VLOOKUP(X910,bd_lista!$A$3:$C$590,3,FALSE)</f>
        <v>#N/A</v>
      </c>
      <c r="Z910" s="301">
        <f>+X910</f>
        <v>0</v>
      </c>
      <c r="AA910" s="302" t="e">
        <f>+Y910</f>
        <v>#N/A</v>
      </c>
    </row>
    <row r="911" spans="1:27" customFormat="1" ht="15" hidden="1" customHeight="1">
      <c r="A911" s="32">
        <v>1717</v>
      </c>
      <c r="B911" s="391"/>
      <c r="C911" s="247" t="str">
        <f>+VLOOKUP(A911,bd_lista!$A$3:$C$590,3,FALSE)</f>
        <v>Gobierno Autónomo Municipal de Santa Rosa del Sara</v>
      </c>
      <c r="D911" s="393"/>
      <c r="E911" s="244" t="s">
        <v>1309</v>
      </c>
      <c r="F911" s="245">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5">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5">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5">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5">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5">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5">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5">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5">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5">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5">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5">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5">
        <f t="shared" ca="1" si="33"/>
        <v>0</v>
      </c>
      <c r="S911" s="262">
        <f ca="1">+R910+R911</f>
        <v>0</v>
      </c>
      <c r="T911" s="245">
        <f ca="1">+S911</f>
        <v>0</v>
      </c>
      <c r="U911" s="244">
        <f t="shared" si="34"/>
        <v>2</v>
      </c>
      <c r="V911" s="343" t="str">
        <f>+VLOOKUP(A911,bd_lista!$A$3:$E$590,5,FALSE)</f>
        <v>Gobiernos Autonomos Municipales</v>
      </c>
      <c r="W911" s="395"/>
      <c r="X911" s="242">
        <f>+VLOOKUP(A911,[3]Sheet1!$A$13:$D$744,4,FALSE)</f>
        <v>0</v>
      </c>
      <c r="Y911" s="242" t="e">
        <f>+VLOOKUP(X911,bd_lista!$A$3:$C$590,3,FALSE)</f>
        <v>#N/A</v>
      </c>
      <c r="Z911" s="299"/>
      <c r="AA911" s="300"/>
    </row>
    <row r="912" spans="1:27" customFormat="1" ht="15" hidden="1" customHeight="1">
      <c r="A912" s="32">
        <v>1718</v>
      </c>
      <c r="B912" s="390">
        <f>+A912</f>
        <v>1718</v>
      </c>
      <c r="C912" s="247" t="str">
        <f>+VLOOKUP(A912,bd_lista!$A$3:$C$590,3,FALSE)</f>
        <v>Gobierno Autónomo Municipal de Lagunillas</v>
      </c>
      <c r="D912" s="392" t="str">
        <f>+C912</f>
        <v>Gobierno Autónomo Municipal de Lagunillas</v>
      </c>
      <c r="E912" s="242" t="s">
        <v>1308</v>
      </c>
      <c r="F912" s="243">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3">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3">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3">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3">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3">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3">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3">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3">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3">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3">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3">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3">
        <f t="shared" ca="1" si="33"/>
        <v>0</v>
      </c>
      <c r="S912" s="250"/>
      <c r="T912" s="243">
        <f ca="1">+T913</f>
        <v>0</v>
      </c>
      <c r="U912" s="242">
        <f t="shared" si="34"/>
        <v>1</v>
      </c>
      <c r="V912" s="343" t="str">
        <f>+VLOOKUP(A912,bd_lista!$A$3:$E$590,5,FALSE)</f>
        <v>Gobiernos Autonomos Municipales</v>
      </c>
      <c r="W912" s="394" t="str">
        <f>+V912</f>
        <v>Gobiernos Autonomos Municipales</v>
      </c>
      <c r="X912" s="242">
        <f>+VLOOKUP(A912,[3]Sheet1!$A$13:$D$744,4,FALSE)</f>
        <v>0</v>
      </c>
      <c r="Y912" s="242" t="e">
        <f>+VLOOKUP(X912,bd_lista!$A$3:$C$590,3,FALSE)</f>
        <v>#N/A</v>
      </c>
      <c r="Z912" s="301">
        <f>+X912</f>
        <v>0</v>
      </c>
      <c r="AA912" s="302" t="e">
        <f>+Y912</f>
        <v>#N/A</v>
      </c>
    </row>
    <row r="913" spans="1:27" customFormat="1" ht="15" hidden="1" customHeight="1">
      <c r="A913" s="32">
        <v>1718</v>
      </c>
      <c r="B913" s="391"/>
      <c r="C913" s="247" t="str">
        <f>+VLOOKUP(A913,bd_lista!$A$3:$C$590,3,FALSE)</f>
        <v>Gobierno Autónomo Municipal de Lagunillas</v>
      </c>
      <c r="D913" s="393"/>
      <c r="E913" s="244" t="s">
        <v>1309</v>
      </c>
      <c r="F913" s="245">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5">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5">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5">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5">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5">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5">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5">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5">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5">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5">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5">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5">
        <f t="shared" ca="1" si="33"/>
        <v>0</v>
      </c>
      <c r="S913" s="262">
        <f ca="1">+R912+R913</f>
        <v>0</v>
      </c>
      <c r="T913" s="245">
        <f ca="1">+S913</f>
        <v>0</v>
      </c>
      <c r="U913" s="244">
        <f t="shared" si="34"/>
        <v>2</v>
      </c>
      <c r="V913" s="343" t="str">
        <f>+VLOOKUP(A913,bd_lista!$A$3:$E$590,5,FALSE)</f>
        <v>Gobiernos Autonomos Municipales</v>
      </c>
      <c r="W913" s="395"/>
      <c r="X913" s="242">
        <f>+VLOOKUP(A913,[3]Sheet1!$A$13:$D$744,4,FALSE)</f>
        <v>0</v>
      </c>
      <c r="Y913" s="242" t="e">
        <f>+VLOOKUP(X913,bd_lista!$A$3:$C$590,3,FALSE)</f>
        <v>#N/A</v>
      </c>
      <c r="Z913" s="299"/>
      <c r="AA913" s="300"/>
    </row>
    <row r="914" spans="1:27" customFormat="1" ht="15" hidden="1" customHeight="1">
      <c r="A914" s="32">
        <v>1720</v>
      </c>
      <c r="B914" s="390">
        <f>+A914</f>
        <v>1720</v>
      </c>
      <c r="C914" s="247" t="str">
        <f>+VLOOKUP(A914,bd_lista!$A$3:$C$590,3,FALSE)</f>
        <v>Gobierno Autónomo Municipal de Cabezas</v>
      </c>
      <c r="D914" s="392" t="str">
        <f>+C914</f>
        <v>Gobierno Autónomo Municipal de Cabezas</v>
      </c>
      <c r="E914" s="242" t="s">
        <v>1308</v>
      </c>
      <c r="F914" s="243">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3">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3">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3">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3">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3">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3">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3">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3">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3">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3">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3">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3">
        <f t="shared" ca="1" si="33"/>
        <v>0</v>
      </c>
      <c r="S914" s="250"/>
      <c r="T914" s="243">
        <f ca="1">+T915</f>
        <v>0</v>
      </c>
      <c r="U914" s="242">
        <f t="shared" si="34"/>
        <v>1</v>
      </c>
      <c r="V914" s="343" t="str">
        <f>+VLOOKUP(A914,bd_lista!$A$3:$E$590,5,FALSE)</f>
        <v>Gobiernos Autonomos Municipales</v>
      </c>
      <c r="W914" s="394" t="str">
        <f>+V914</f>
        <v>Gobiernos Autonomos Municipales</v>
      </c>
      <c r="X914" s="242">
        <f>+VLOOKUP(A914,[3]Sheet1!$A$13:$D$744,4,FALSE)</f>
        <v>0</v>
      </c>
      <c r="Y914" s="242" t="e">
        <f>+VLOOKUP(X914,bd_lista!$A$3:$C$590,3,FALSE)</f>
        <v>#N/A</v>
      </c>
      <c r="Z914" s="301">
        <f>+X914</f>
        <v>0</v>
      </c>
      <c r="AA914" s="302" t="e">
        <f>+Y914</f>
        <v>#N/A</v>
      </c>
    </row>
    <row r="915" spans="1:27" customFormat="1" ht="15" hidden="1" customHeight="1">
      <c r="A915" s="32">
        <v>1720</v>
      </c>
      <c r="B915" s="391"/>
      <c r="C915" s="247" t="str">
        <f>+VLOOKUP(A915,bd_lista!$A$3:$C$590,3,FALSE)</f>
        <v>Gobierno Autónomo Municipal de Cabezas</v>
      </c>
      <c r="D915" s="393"/>
      <c r="E915" s="244" t="s">
        <v>1309</v>
      </c>
      <c r="F915" s="245">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5">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5">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5">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5">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5">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5">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5">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5">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5">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5">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5">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5">
        <f t="shared" ca="1" si="33"/>
        <v>0</v>
      </c>
      <c r="S915" s="262">
        <f ca="1">+R914+R915</f>
        <v>0</v>
      </c>
      <c r="T915" s="245">
        <f ca="1">+S915</f>
        <v>0</v>
      </c>
      <c r="U915" s="244">
        <f t="shared" si="34"/>
        <v>2</v>
      </c>
      <c r="V915" s="343" t="str">
        <f>+VLOOKUP(A915,bd_lista!$A$3:$E$590,5,FALSE)</f>
        <v>Gobiernos Autonomos Municipales</v>
      </c>
      <c r="W915" s="395"/>
      <c r="X915" s="242">
        <f>+VLOOKUP(A915,[3]Sheet1!$A$13:$D$744,4,FALSE)</f>
        <v>0</v>
      </c>
      <c r="Y915" s="242" t="e">
        <f>+VLOOKUP(X915,bd_lista!$A$3:$C$590,3,FALSE)</f>
        <v>#N/A</v>
      </c>
      <c r="Z915" s="299"/>
      <c r="AA915" s="300"/>
    </row>
    <row r="916" spans="1:27" customFormat="1" ht="15" hidden="1" customHeight="1">
      <c r="A916" s="32">
        <v>1721</v>
      </c>
      <c r="B916" s="390">
        <f>+A916</f>
        <v>1721</v>
      </c>
      <c r="C916" s="247" t="str">
        <f>+VLOOKUP(A916,bd_lista!$A$3:$C$590,3,FALSE)</f>
        <v>Gobierno Autónomo Municipal de Cuevo</v>
      </c>
      <c r="D916" s="392" t="str">
        <f>+C916</f>
        <v>Gobierno Autónomo Municipal de Cuevo</v>
      </c>
      <c r="E916" s="242" t="s">
        <v>1308</v>
      </c>
      <c r="F916" s="243">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3">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3">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3">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3">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3">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3">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3">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3">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3">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3">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3">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3">
        <f t="shared" ca="1" si="33"/>
        <v>0</v>
      </c>
      <c r="S916" s="250"/>
      <c r="T916" s="243">
        <f ca="1">+T917</f>
        <v>0</v>
      </c>
      <c r="U916" s="242">
        <f t="shared" si="34"/>
        <v>1</v>
      </c>
      <c r="V916" s="343" t="str">
        <f>+VLOOKUP(A916,bd_lista!$A$3:$E$590,5,FALSE)</f>
        <v>Gobiernos Autonomos Municipales</v>
      </c>
      <c r="W916" s="394" t="str">
        <f>+V916</f>
        <v>Gobiernos Autonomos Municipales</v>
      </c>
      <c r="X916" s="242">
        <f>+VLOOKUP(A916,[3]Sheet1!$A$13:$D$744,4,FALSE)</f>
        <v>0</v>
      </c>
      <c r="Y916" s="242" t="e">
        <f>+VLOOKUP(X916,bd_lista!$A$3:$C$590,3,FALSE)</f>
        <v>#N/A</v>
      </c>
      <c r="Z916" s="301">
        <f>+X916</f>
        <v>0</v>
      </c>
      <c r="AA916" s="302" t="e">
        <f>+Y916</f>
        <v>#N/A</v>
      </c>
    </row>
    <row r="917" spans="1:27" customFormat="1" ht="15" hidden="1" customHeight="1">
      <c r="A917" s="32">
        <v>1721</v>
      </c>
      <c r="B917" s="391"/>
      <c r="C917" s="247" t="str">
        <f>+VLOOKUP(A917,bd_lista!$A$3:$C$590,3,FALSE)</f>
        <v>Gobierno Autónomo Municipal de Cuevo</v>
      </c>
      <c r="D917" s="393"/>
      <c r="E917" s="244" t="s">
        <v>1309</v>
      </c>
      <c r="F917" s="245">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5">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5">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5">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5">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5">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5">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5">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5">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5">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5">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5">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5">
        <f t="shared" ca="1" si="33"/>
        <v>0</v>
      </c>
      <c r="S917" s="262">
        <f ca="1">+R916+R917</f>
        <v>0</v>
      </c>
      <c r="T917" s="245">
        <f ca="1">+S917</f>
        <v>0</v>
      </c>
      <c r="U917" s="244">
        <f t="shared" si="34"/>
        <v>2</v>
      </c>
      <c r="V917" s="343" t="str">
        <f>+VLOOKUP(A917,bd_lista!$A$3:$E$590,5,FALSE)</f>
        <v>Gobiernos Autonomos Municipales</v>
      </c>
      <c r="W917" s="395"/>
      <c r="X917" s="242">
        <f>+VLOOKUP(A917,[3]Sheet1!$A$13:$D$744,4,FALSE)</f>
        <v>0</v>
      </c>
      <c r="Y917" s="242" t="e">
        <f>+VLOOKUP(X917,bd_lista!$A$3:$C$590,3,FALSE)</f>
        <v>#N/A</v>
      </c>
      <c r="Z917" s="299"/>
      <c r="AA917" s="300"/>
    </row>
    <row r="918" spans="1:27" customFormat="1" ht="15" hidden="1" customHeight="1">
      <c r="A918" s="32">
        <v>1722</v>
      </c>
      <c r="B918" s="390">
        <f>+A918</f>
        <v>1722</v>
      </c>
      <c r="C918" s="247" t="str">
        <f>+VLOOKUP(A918,bd_lista!$A$3:$C$590,3,FALSE)</f>
        <v>Gobierno Autónomo Municipal de Gutiérrez</v>
      </c>
      <c r="D918" s="392" t="str">
        <f>+C918</f>
        <v>Gobierno Autónomo Municipal de Gutiérrez</v>
      </c>
      <c r="E918" s="242" t="s">
        <v>1308</v>
      </c>
      <c r="F918" s="243">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3">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3">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3">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3">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3">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3">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3">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3">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3">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3">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3">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3">
        <f t="shared" ca="1" si="33"/>
        <v>0</v>
      </c>
      <c r="S918" s="250"/>
      <c r="T918" s="243">
        <f ca="1">+T919</f>
        <v>0</v>
      </c>
      <c r="U918" s="242">
        <f t="shared" si="34"/>
        <v>1</v>
      </c>
      <c r="V918" s="343" t="str">
        <f>+VLOOKUP(A918,bd_lista!$A$3:$E$590,5,FALSE)</f>
        <v>Gobiernos Autonomos Municipales</v>
      </c>
      <c r="W918" s="394" t="str">
        <f>+V918</f>
        <v>Gobiernos Autonomos Municipales</v>
      </c>
      <c r="X918" s="242">
        <f>+VLOOKUP(A918,[3]Sheet1!$A$13:$D$744,4,FALSE)</f>
        <v>0</v>
      </c>
      <c r="Y918" s="242" t="e">
        <f>+VLOOKUP(X918,bd_lista!$A$3:$C$590,3,FALSE)</f>
        <v>#N/A</v>
      </c>
      <c r="Z918" s="301">
        <f>+X918</f>
        <v>0</v>
      </c>
      <c r="AA918" s="302" t="e">
        <f>+Y918</f>
        <v>#N/A</v>
      </c>
    </row>
    <row r="919" spans="1:27" customFormat="1" ht="15" hidden="1" customHeight="1">
      <c r="A919" s="32">
        <v>1722</v>
      </c>
      <c r="B919" s="391"/>
      <c r="C919" s="247" t="str">
        <f>+VLOOKUP(A919,bd_lista!$A$3:$C$590,3,FALSE)</f>
        <v>Gobierno Autónomo Municipal de Gutiérrez</v>
      </c>
      <c r="D919" s="393"/>
      <c r="E919" s="244" t="s">
        <v>1309</v>
      </c>
      <c r="F919" s="245">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5">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5">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5">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5">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5">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5">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5">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5">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5">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5">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5">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5">
        <f t="shared" ca="1" si="33"/>
        <v>0</v>
      </c>
      <c r="S919" s="262">
        <f ca="1">+R918+R919</f>
        <v>0</v>
      </c>
      <c r="T919" s="245">
        <f ca="1">+S919</f>
        <v>0</v>
      </c>
      <c r="U919" s="244">
        <f t="shared" si="34"/>
        <v>2</v>
      </c>
      <c r="V919" s="343" t="str">
        <f>+VLOOKUP(A919,bd_lista!$A$3:$E$590,5,FALSE)</f>
        <v>Gobiernos Autonomos Municipales</v>
      </c>
      <c r="W919" s="395"/>
      <c r="X919" s="242">
        <f>+VLOOKUP(A919,[3]Sheet1!$A$13:$D$744,4,FALSE)</f>
        <v>0</v>
      </c>
      <c r="Y919" s="242" t="e">
        <f>+VLOOKUP(X919,bd_lista!$A$3:$C$590,3,FALSE)</f>
        <v>#N/A</v>
      </c>
      <c r="Z919" s="299"/>
      <c r="AA919" s="300"/>
    </row>
    <row r="920" spans="1:27" customFormat="1" ht="15" hidden="1" customHeight="1">
      <c r="A920" s="32">
        <v>1723</v>
      </c>
      <c r="B920" s="390">
        <f>+A920</f>
        <v>1723</v>
      </c>
      <c r="C920" s="247" t="str">
        <f>+VLOOKUP(A920,bd_lista!$A$3:$C$590,3,FALSE)</f>
        <v>Gobierno Autónomo Municipal de Camiri</v>
      </c>
      <c r="D920" s="392" t="str">
        <f>+C920</f>
        <v>Gobierno Autónomo Municipal de Camiri</v>
      </c>
      <c r="E920" s="242" t="s">
        <v>1308</v>
      </c>
      <c r="F920" s="243">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3">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3">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3">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3">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3">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3">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3">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3">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3">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3">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3">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3">
        <f t="shared" ca="1" si="33"/>
        <v>0</v>
      </c>
      <c r="S920" s="250"/>
      <c r="T920" s="243">
        <f ca="1">+T921</f>
        <v>0</v>
      </c>
      <c r="U920" s="242">
        <f t="shared" si="34"/>
        <v>1</v>
      </c>
      <c r="V920" s="343" t="str">
        <f>+VLOOKUP(A920,bd_lista!$A$3:$E$590,5,FALSE)</f>
        <v>Gobiernos Autonomos Municipales</v>
      </c>
      <c r="W920" s="394" t="str">
        <f>+V920</f>
        <v>Gobiernos Autonomos Municipales</v>
      </c>
      <c r="X920" s="242">
        <f>+VLOOKUP(A920,[3]Sheet1!$A$13:$D$744,4,FALSE)</f>
        <v>0</v>
      </c>
      <c r="Y920" s="242" t="e">
        <f>+VLOOKUP(X920,bd_lista!$A$3:$C$590,3,FALSE)</f>
        <v>#N/A</v>
      </c>
      <c r="Z920" s="301">
        <f>+X920</f>
        <v>0</v>
      </c>
      <c r="AA920" s="302" t="e">
        <f>+Y920</f>
        <v>#N/A</v>
      </c>
    </row>
    <row r="921" spans="1:27" customFormat="1" ht="15" hidden="1" customHeight="1">
      <c r="A921" s="32">
        <v>1723</v>
      </c>
      <c r="B921" s="391"/>
      <c r="C921" s="247" t="str">
        <f>+VLOOKUP(A921,bd_lista!$A$3:$C$590,3,FALSE)</f>
        <v>Gobierno Autónomo Municipal de Camiri</v>
      </c>
      <c r="D921" s="393"/>
      <c r="E921" s="244" t="s">
        <v>1309</v>
      </c>
      <c r="F921" s="245">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5">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5">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5">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5">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5">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5">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5">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5">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5">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5">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5">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5">
        <f t="shared" ca="1" si="33"/>
        <v>0</v>
      </c>
      <c r="S921" s="262">
        <f ca="1">+R920+R921</f>
        <v>0</v>
      </c>
      <c r="T921" s="245">
        <f ca="1">+S921</f>
        <v>0</v>
      </c>
      <c r="U921" s="244">
        <f t="shared" si="34"/>
        <v>2</v>
      </c>
      <c r="V921" s="343" t="str">
        <f>+VLOOKUP(A921,bd_lista!$A$3:$E$590,5,FALSE)</f>
        <v>Gobiernos Autonomos Municipales</v>
      </c>
      <c r="W921" s="395"/>
      <c r="X921" s="242">
        <f>+VLOOKUP(A921,[3]Sheet1!$A$13:$D$744,4,FALSE)</f>
        <v>0</v>
      </c>
      <c r="Y921" s="242" t="e">
        <f>+VLOOKUP(X921,bd_lista!$A$3:$C$590,3,FALSE)</f>
        <v>#N/A</v>
      </c>
      <c r="Z921" s="299"/>
      <c r="AA921" s="300"/>
    </row>
    <row r="922" spans="1:27" customFormat="1" ht="15" hidden="1" customHeight="1">
      <c r="A922" s="32">
        <v>1724</v>
      </c>
      <c r="B922" s="390">
        <f>+A922</f>
        <v>1724</v>
      </c>
      <c r="C922" s="247" t="str">
        <f>+VLOOKUP(A922,bd_lista!$A$3:$C$590,3,FALSE)</f>
        <v>Gobierno Autónomo Municipal de Boyuibe</v>
      </c>
      <c r="D922" s="392" t="str">
        <f>+C922</f>
        <v>Gobierno Autónomo Municipal de Boyuibe</v>
      </c>
      <c r="E922" s="242" t="s">
        <v>1308</v>
      </c>
      <c r="F922" s="243">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3">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3">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3">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3">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3">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3">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3">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3">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3">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3">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3">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3">
        <f t="shared" ca="1" si="33"/>
        <v>0</v>
      </c>
      <c r="S922" s="250"/>
      <c r="T922" s="243">
        <f ca="1">+T923</f>
        <v>0</v>
      </c>
      <c r="U922" s="242">
        <f t="shared" si="34"/>
        <v>1</v>
      </c>
      <c r="V922" s="343" t="str">
        <f>+VLOOKUP(A922,bd_lista!$A$3:$E$590,5,FALSE)</f>
        <v>Gobiernos Autonomos Municipales</v>
      </c>
      <c r="W922" s="394" t="str">
        <f>+V922</f>
        <v>Gobiernos Autonomos Municipales</v>
      </c>
      <c r="X922" s="242">
        <f>+VLOOKUP(A922,[3]Sheet1!$A$13:$D$744,4,FALSE)</f>
        <v>0</v>
      </c>
      <c r="Y922" s="242" t="e">
        <f>+VLOOKUP(X922,bd_lista!$A$3:$C$590,3,FALSE)</f>
        <v>#N/A</v>
      </c>
      <c r="Z922" s="301">
        <f>+X922</f>
        <v>0</v>
      </c>
      <c r="AA922" s="302" t="e">
        <f>+Y922</f>
        <v>#N/A</v>
      </c>
    </row>
    <row r="923" spans="1:27" customFormat="1" ht="15" hidden="1" customHeight="1">
      <c r="A923" s="32">
        <v>1724</v>
      </c>
      <c r="B923" s="391"/>
      <c r="C923" s="247" t="str">
        <f>+VLOOKUP(A923,bd_lista!$A$3:$C$590,3,FALSE)</f>
        <v>Gobierno Autónomo Municipal de Boyuibe</v>
      </c>
      <c r="D923" s="393"/>
      <c r="E923" s="244" t="s">
        <v>1309</v>
      </c>
      <c r="F923" s="245">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5">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5">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5">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5">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5">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5">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5">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5">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5">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5">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5">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5">
        <f t="shared" ca="1" si="33"/>
        <v>0</v>
      </c>
      <c r="S923" s="262">
        <f ca="1">+R922+R923</f>
        <v>0</v>
      </c>
      <c r="T923" s="245">
        <f ca="1">+S923</f>
        <v>0</v>
      </c>
      <c r="U923" s="244">
        <f t="shared" si="34"/>
        <v>2</v>
      </c>
      <c r="V923" s="343" t="str">
        <f>+VLOOKUP(A923,bd_lista!$A$3:$E$590,5,FALSE)</f>
        <v>Gobiernos Autonomos Municipales</v>
      </c>
      <c r="W923" s="395"/>
      <c r="X923" s="242">
        <f>+VLOOKUP(A923,[3]Sheet1!$A$13:$D$744,4,FALSE)</f>
        <v>0</v>
      </c>
      <c r="Y923" s="242" t="e">
        <f>+VLOOKUP(X923,bd_lista!$A$3:$C$590,3,FALSE)</f>
        <v>#N/A</v>
      </c>
      <c r="Z923" s="299"/>
      <c r="AA923" s="300"/>
    </row>
    <row r="924" spans="1:27" customFormat="1" ht="15" hidden="1" customHeight="1">
      <c r="A924" s="32">
        <v>1725</v>
      </c>
      <c r="B924" s="390">
        <f>+A924</f>
        <v>1725</v>
      </c>
      <c r="C924" s="247" t="str">
        <f>+VLOOKUP(A924,bd_lista!$A$3:$C$590,3,FALSE)</f>
        <v>Gobierno Autónomo Municipal de Vallegrande</v>
      </c>
      <c r="D924" s="392" t="str">
        <f>+C924</f>
        <v>Gobierno Autónomo Municipal de Vallegrande</v>
      </c>
      <c r="E924" s="242" t="s">
        <v>1308</v>
      </c>
      <c r="F924" s="243">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3">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3">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3">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3">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3">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3">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3">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3">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3">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3">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3">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3">
        <f t="shared" ca="1" si="33"/>
        <v>0</v>
      </c>
      <c r="S924" s="250"/>
      <c r="T924" s="243">
        <f ca="1">+T925</f>
        <v>0</v>
      </c>
      <c r="U924" s="242">
        <f t="shared" si="34"/>
        <v>1</v>
      </c>
      <c r="V924" s="343" t="str">
        <f>+VLOOKUP(A924,bd_lista!$A$3:$E$590,5,FALSE)</f>
        <v>Gobiernos Autonomos Municipales</v>
      </c>
      <c r="W924" s="394" t="str">
        <f>+V924</f>
        <v>Gobiernos Autonomos Municipales</v>
      </c>
      <c r="X924" s="242">
        <f>+VLOOKUP(A924,[3]Sheet1!$A$13:$D$744,4,FALSE)</f>
        <v>0</v>
      </c>
      <c r="Y924" s="242" t="e">
        <f>+VLOOKUP(X924,bd_lista!$A$3:$C$590,3,FALSE)</f>
        <v>#N/A</v>
      </c>
      <c r="Z924" s="301">
        <f>+X924</f>
        <v>0</v>
      </c>
      <c r="AA924" s="302" t="e">
        <f>+Y924</f>
        <v>#N/A</v>
      </c>
    </row>
    <row r="925" spans="1:27" customFormat="1" ht="15" hidden="1" customHeight="1">
      <c r="A925" s="32">
        <v>1725</v>
      </c>
      <c r="B925" s="391"/>
      <c r="C925" s="247" t="str">
        <f>+VLOOKUP(A925,bd_lista!$A$3:$C$590,3,FALSE)</f>
        <v>Gobierno Autónomo Municipal de Vallegrande</v>
      </c>
      <c r="D925" s="393"/>
      <c r="E925" s="244" t="s">
        <v>1309</v>
      </c>
      <c r="F925" s="245">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5">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5">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5">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5">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5">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5">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5">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5">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5">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5">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5">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5">
        <f t="shared" ca="1" si="33"/>
        <v>0</v>
      </c>
      <c r="S925" s="262">
        <f ca="1">+R924+R925</f>
        <v>0</v>
      </c>
      <c r="T925" s="245">
        <f ca="1">+S925</f>
        <v>0</v>
      </c>
      <c r="U925" s="244">
        <f t="shared" si="34"/>
        <v>2</v>
      </c>
      <c r="V925" s="343" t="str">
        <f>+VLOOKUP(A925,bd_lista!$A$3:$E$590,5,FALSE)</f>
        <v>Gobiernos Autonomos Municipales</v>
      </c>
      <c r="W925" s="395"/>
      <c r="X925" s="242">
        <f>+VLOOKUP(A925,[3]Sheet1!$A$13:$D$744,4,FALSE)</f>
        <v>0</v>
      </c>
      <c r="Y925" s="242" t="e">
        <f>+VLOOKUP(X925,bd_lista!$A$3:$C$590,3,FALSE)</f>
        <v>#N/A</v>
      </c>
      <c r="Z925" s="299"/>
      <c r="AA925" s="300"/>
    </row>
    <row r="926" spans="1:27" customFormat="1" ht="15" hidden="1" customHeight="1">
      <c r="A926" s="32">
        <v>1726</v>
      </c>
      <c r="B926" s="390">
        <f>+A926</f>
        <v>1726</v>
      </c>
      <c r="C926" s="247" t="str">
        <f>+VLOOKUP(A926,bd_lista!$A$3:$C$590,3,FALSE)</f>
        <v>Gobierno Autónomo Municipal de Trigal</v>
      </c>
      <c r="D926" s="392" t="str">
        <f>+C926</f>
        <v>Gobierno Autónomo Municipal de Trigal</v>
      </c>
      <c r="E926" s="242" t="s">
        <v>1308</v>
      </c>
      <c r="F926" s="243">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3">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3">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3">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3">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3">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3">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3">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3">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3">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3">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3">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3">
        <f t="shared" ref="R926:R989" ca="1" si="35">+SUM(F926:Q926)</f>
        <v>0</v>
      </c>
      <c r="S926" s="250"/>
      <c r="T926" s="243">
        <f ca="1">+T927</f>
        <v>0</v>
      </c>
      <c r="U926" s="242">
        <f t="shared" ref="U926:U989" si="36">+IF(E926="Débitos",1,2)</f>
        <v>1</v>
      </c>
      <c r="V926" s="343" t="str">
        <f>+VLOOKUP(A926,bd_lista!$A$3:$E$590,5,FALSE)</f>
        <v>Gobiernos Autonomos Municipales</v>
      </c>
      <c r="W926" s="394" t="str">
        <f>+V926</f>
        <v>Gobiernos Autonomos Municipales</v>
      </c>
      <c r="X926" s="242">
        <f>+VLOOKUP(A926,[3]Sheet1!$A$13:$D$744,4,FALSE)</f>
        <v>0</v>
      </c>
      <c r="Y926" s="242" t="e">
        <f>+VLOOKUP(X926,bd_lista!$A$3:$C$590,3,FALSE)</f>
        <v>#N/A</v>
      </c>
      <c r="Z926" s="301">
        <f>+X926</f>
        <v>0</v>
      </c>
      <c r="AA926" s="302" t="e">
        <f>+Y926</f>
        <v>#N/A</v>
      </c>
    </row>
    <row r="927" spans="1:27" customFormat="1" ht="15" hidden="1" customHeight="1">
      <c r="A927" s="32">
        <v>1726</v>
      </c>
      <c r="B927" s="391"/>
      <c r="C927" s="247" t="str">
        <f>+VLOOKUP(A927,bd_lista!$A$3:$C$590,3,FALSE)</f>
        <v>Gobierno Autónomo Municipal de Trigal</v>
      </c>
      <c r="D927" s="393"/>
      <c r="E927" s="244" t="s">
        <v>1309</v>
      </c>
      <c r="F927" s="245">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5">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5">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5">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5">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5">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5">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5">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5">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5">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5">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5">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5">
        <f t="shared" ca="1" si="35"/>
        <v>0</v>
      </c>
      <c r="S927" s="262">
        <f ca="1">+R926+R927</f>
        <v>0</v>
      </c>
      <c r="T927" s="245">
        <f ca="1">+S927</f>
        <v>0</v>
      </c>
      <c r="U927" s="244">
        <f t="shared" si="36"/>
        <v>2</v>
      </c>
      <c r="V927" s="343" t="str">
        <f>+VLOOKUP(A927,bd_lista!$A$3:$E$590,5,FALSE)</f>
        <v>Gobiernos Autonomos Municipales</v>
      </c>
      <c r="W927" s="395"/>
      <c r="X927" s="242">
        <f>+VLOOKUP(A927,[3]Sheet1!$A$13:$D$744,4,FALSE)</f>
        <v>0</v>
      </c>
      <c r="Y927" s="242" t="e">
        <f>+VLOOKUP(X927,bd_lista!$A$3:$C$590,3,FALSE)</f>
        <v>#N/A</v>
      </c>
      <c r="Z927" s="299"/>
      <c r="AA927" s="300"/>
    </row>
    <row r="928" spans="1:27" customFormat="1" ht="15" hidden="1" customHeight="1">
      <c r="A928" s="32">
        <v>1727</v>
      </c>
      <c r="B928" s="390">
        <f>+A928</f>
        <v>1727</v>
      </c>
      <c r="C928" s="247" t="str">
        <f>+VLOOKUP(A928,bd_lista!$A$3:$C$590,3,FALSE)</f>
        <v>Gobierno Autónomo Municipal de Moro Moro</v>
      </c>
      <c r="D928" s="392" t="str">
        <f>+C928</f>
        <v>Gobierno Autónomo Municipal de Moro Moro</v>
      </c>
      <c r="E928" s="242" t="s">
        <v>1308</v>
      </c>
      <c r="F928" s="243">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3">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3">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3">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3">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3">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3">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3">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3">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3">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3">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3">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3">
        <f t="shared" ca="1" si="35"/>
        <v>0</v>
      </c>
      <c r="S928" s="250"/>
      <c r="T928" s="243">
        <f ca="1">+T929</f>
        <v>0</v>
      </c>
      <c r="U928" s="242">
        <f t="shared" si="36"/>
        <v>1</v>
      </c>
      <c r="V928" s="343" t="str">
        <f>+VLOOKUP(A928,bd_lista!$A$3:$E$590,5,FALSE)</f>
        <v>Gobiernos Autonomos Municipales</v>
      </c>
      <c r="W928" s="394" t="str">
        <f>+V928</f>
        <v>Gobiernos Autonomos Municipales</v>
      </c>
      <c r="X928" s="242">
        <f>+VLOOKUP(A928,[3]Sheet1!$A$13:$D$744,4,FALSE)</f>
        <v>0</v>
      </c>
      <c r="Y928" s="242" t="e">
        <f>+VLOOKUP(X928,bd_lista!$A$3:$C$590,3,FALSE)</f>
        <v>#N/A</v>
      </c>
      <c r="Z928" s="301">
        <f>+X928</f>
        <v>0</v>
      </c>
      <c r="AA928" s="302" t="e">
        <f>+Y928</f>
        <v>#N/A</v>
      </c>
    </row>
    <row r="929" spans="1:27" customFormat="1" ht="15" hidden="1" customHeight="1">
      <c r="A929" s="32">
        <v>1727</v>
      </c>
      <c r="B929" s="391"/>
      <c r="C929" s="247" t="str">
        <f>+VLOOKUP(A929,bd_lista!$A$3:$C$590,3,FALSE)</f>
        <v>Gobierno Autónomo Municipal de Moro Moro</v>
      </c>
      <c r="D929" s="393"/>
      <c r="E929" s="244" t="s">
        <v>1309</v>
      </c>
      <c r="F929" s="245">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5">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5">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5">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5">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5">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5">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5">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5">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5">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5">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5">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5">
        <f t="shared" ca="1" si="35"/>
        <v>0</v>
      </c>
      <c r="S929" s="262">
        <f ca="1">+R928+R929</f>
        <v>0</v>
      </c>
      <c r="T929" s="245">
        <f ca="1">+S929</f>
        <v>0</v>
      </c>
      <c r="U929" s="244">
        <f t="shared" si="36"/>
        <v>2</v>
      </c>
      <c r="V929" s="343" t="str">
        <f>+VLOOKUP(A929,bd_lista!$A$3:$E$590,5,FALSE)</f>
        <v>Gobiernos Autonomos Municipales</v>
      </c>
      <c r="W929" s="395"/>
      <c r="X929" s="242">
        <f>+VLOOKUP(A929,[3]Sheet1!$A$13:$D$744,4,FALSE)</f>
        <v>0</v>
      </c>
      <c r="Y929" s="242" t="e">
        <f>+VLOOKUP(X929,bd_lista!$A$3:$C$590,3,FALSE)</f>
        <v>#N/A</v>
      </c>
      <c r="Z929" s="299"/>
      <c r="AA929" s="300"/>
    </row>
    <row r="930" spans="1:27" customFormat="1" ht="15" hidden="1" customHeight="1">
      <c r="A930" s="32">
        <v>1728</v>
      </c>
      <c r="B930" s="390">
        <f>+A930</f>
        <v>1728</v>
      </c>
      <c r="C930" s="247" t="str">
        <f>+VLOOKUP(A930,bd_lista!$A$3:$C$590,3,FALSE)</f>
        <v>Gobierno Autónomo Municipal de Postrer Valle</v>
      </c>
      <c r="D930" s="392" t="str">
        <f>+C930</f>
        <v>Gobierno Autónomo Municipal de Postrer Valle</v>
      </c>
      <c r="E930" s="242" t="s">
        <v>1308</v>
      </c>
      <c r="F930" s="243">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3">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3">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3">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3">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3">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3">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3">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3">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3">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3">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3">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3">
        <f t="shared" ca="1" si="35"/>
        <v>0</v>
      </c>
      <c r="S930" s="250"/>
      <c r="T930" s="243">
        <f ca="1">+T931</f>
        <v>0</v>
      </c>
      <c r="U930" s="242">
        <f t="shared" si="36"/>
        <v>1</v>
      </c>
      <c r="V930" s="343" t="str">
        <f>+VLOOKUP(A930,bd_lista!$A$3:$E$590,5,FALSE)</f>
        <v>Gobiernos Autonomos Municipales</v>
      </c>
      <c r="W930" s="394" t="str">
        <f>+V930</f>
        <v>Gobiernos Autonomos Municipales</v>
      </c>
      <c r="X930" s="242">
        <f>+VLOOKUP(A930,[3]Sheet1!$A$13:$D$744,4,FALSE)</f>
        <v>0</v>
      </c>
      <c r="Y930" s="242" t="e">
        <f>+VLOOKUP(X930,bd_lista!$A$3:$C$590,3,FALSE)</f>
        <v>#N/A</v>
      </c>
      <c r="Z930" s="301">
        <f>+X930</f>
        <v>0</v>
      </c>
      <c r="AA930" s="302" t="e">
        <f>+Y930</f>
        <v>#N/A</v>
      </c>
    </row>
    <row r="931" spans="1:27" customFormat="1" ht="15" hidden="1" customHeight="1">
      <c r="A931" s="32">
        <v>1728</v>
      </c>
      <c r="B931" s="391"/>
      <c r="C931" s="247" t="str">
        <f>+VLOOKUP(A931,bd_lista!$A$3:$C$590,3,FALSE)</f>
        <v>Gobierno Autónomo Municipal de Postrer Valle</v>
      </c>
      <c r="D931" s="393"/>
      <c r="E931" s="244" t="s">
        <v>1309</v>
      </c>
      <c r="F931" s="245">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5">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5">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5">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5">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5">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5">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5">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5">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5">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5">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5">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5">
        <f t="shared" ca="1" si="35"/>
        <v>0</v>
      </c>
      <c r="S931" s="262">
        <f ca="1">+R930+R931</f>
        <v>0</v>
      </c>
      <c r="T931" s="245">
        <f ca="1">+S931</f>
        <v>0</v>
      </c>
      <c r="U931" s="244">
        <f t="shared" si="36"/>
        <v>2</v>
      </c>
      <c r="V931" s="343" t="str">
        <f>+VLOOKUP(A931,bd_lista!$A$3:$E$590,5,FALSE)</f>
        <v>Gobiernos Autonomos Municipales</v>
      </c>
      <c r="W931" s="395"/>
      <c r="X931" s="242">
        <f>+VLOOKUP(A931,[3]Sheet1!$A$13:$D$744,4,FALSE)</f>
        <v>0</v>
      </c>
      <c r="Y931" s="242" t="e">
        <f>+VLOOKUP(X931,bd_lista!$A$3:$C$590,3,FALSE)</f>
        <v>#N/A</v>
      </c>
      <c r="Z931" s="299"/>
      <c r="AA931" s="300"/>
    </row>
    <row r="932" spans="1:27" customFormat="1" ht="15" hidden="1" customHeight="1">
      <c r="A932" s="32">
        <v>1729</v>
      </c>
      <c r="B932" s="390">
        <f>+A932</f>
        <v>1729</v>
      </c>
      <c r="C932" s="247" t="str">
        <f>+VLOOKUP(A932,bd_lista!$A$3:$C$590,3,FALSE)</f>
        <v>Gobierno Autónomo Municipal de Pucara</v>
      </c>
      <c r="D932" s="392" t="str">
        <f>+C932</f>
        <v>Gobierno Autónomo Municipal de Pucara</v>
      </c>
      <c r="E932" s="242" t="s">
        <v>1308</v>
      </c>
      <c r="F932" s="243">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3">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3">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3">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3">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3">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3">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3">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3">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3">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3">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3">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3">
        <f t="shared" ca="1" si="35"/>
        <v>0</v>
      </c>
      <c r="S932" s="250"/>
      <c r="T932" s="243">
        <f ca="1">+T933</f>
        <v>0</v>
      </c>
      <c r="U932" s="242">
        <f t="shared" si="36"/>
        <v>1</v>
      </c>
      <c r="V932" s="343" t="str">
        <f>+VLOOKUP(A932,bd_lista!$A$3:$E$590,5,FALSE)</f>
        <v>Gobiernos Autonomos Municipales</v>
      </c>
      <c r="W932" s="394" t="str">
        <f>+V932</f>
        <v>Gobiernos Autonomos Municipales</v>
      </c>
      <c r="X932" s="242">
        <f>+VLOOKUP(A932,[3]Sheet1!$A$13:$D$744,4,FALSE)</f>
        <v>0</v>
      </c>
      <c r="Y932" s="242" t="e">
        <f>+VLOOKUP(X932,bd_lista!$A$3:$C$590,3,FALSE)</f>
        <v>#N/A</v>
      </c>
      <c r="Z932" s="301">
        <f>+X932</f>
        <v>0</v>
      </c>
      <c r="AA932" s="302" t="e">
        <f>+Y932</f>
        <v>#N/A</v>
      </c>
    </row>
    <row r="933" spans="1:27" customFormat="1" ht="15" hidden="1" customHeight="1">
      <c r="A933" s="32">
        <v>1729</v>
      </c>
      <c r="B933" s="391"/>
      <c r="C933" s="247" t="str">
        <f>+VLOOKUP(A933,bd_lista!$A$3:$C$590,3,FALSE)</f>
        <v>Gobierno Autónomo Municipal de Pucara</v>
      </c>
      <c r="D933" s="393"/>
      <c r="E933" s="244" t="s">
        <v>1309</v>
      </c>
      <c r="F933" s="245">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5">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5">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5">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5">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5">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5">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5">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5">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5">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5">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5">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5">
        <f t="shared" ca="1" si="35"/>
        <v>0</v>
      </c>
      <c r="S933" s="262">
        <f ca="1">+R932+R933</f>
        <v>0</v>
      </c>
      <c r="T933" s="245">
        <f ca="1">+S933</f>
        <v>0</v>
      </c>
      <c r="U933" s="244">
        <f t="shared" si="36"/>
        <v>2</v>
      </c>
      <c r="V933" s="343" t="str">
        <f>+VLOOKUP(A933,bd_lista!$A$3:$E$590,5,FALSE)</f>
        <v>Gobiernos Autonomos Municipales</v>
      </c>
      <c r="W933" s="395"/>
      <c r="X933" s="242">
        <f>+VLOOKUP(A933,[3]Sheet1!$A$13:$D$744,4,FALSE)</f>
        <v>0</v>
      </c>
      <c r="Y933" s="242" t="e">
        <f>+VLOOKUP(X933,bd_lista!$A$3:$C$590,3,FALSE)</f>
        <v>#N/A</v>
      </c>
      <c r="Z933" s="299"/>
      <c r="AA933" s="300"/>
    </row>
    <row r="934" spans="1:27" customFormat="1" ht="15" hidden="1" customHeight="1">
      <c r="A934" s="32">
        <v>1730</v>
      </c>
      <c r="B934" s="390">
        <f>+A934</f>
        <v>1730</v>
      </c>
      <c r="C934" s="247" t="str">
        <f>+VLOOKUP(A934,bd_lista!$A$3:$C$590,3,FALSE)</f>
        <v>Gobierno Autónomo Municipal de Samaipata</v>
      </c>
      <c r="D934" s="392" t="str">
        <f>+C934</f>
        <v>Gobierno Autónomo Municipal de Samaipata</v>
      </c>
      <c r="E934" s="242" t="s">
        <v>1308</v>
      </c>
      <c r="F934" s="243">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3">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3">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3">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3">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3">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3">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3">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3">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3">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3">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3">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3">
        <f t="shared" ca="1" si="35"/>
        <v>0</v>
      </c>
      <c r="S934" s="250"/>
      <c r="T934" s="243">
        <f ca="1">+T935</f>
        <v>0</v>
      </c>
      <c r="U934" s="242">
        <f t="shared" si="36"/>
        <v>1</v>
      </c>
      <c r="V934" s="343" t="str">
        <f>+VLOOKUP(A934,bd_lista!$A$3:$E$590,5,FALSE)</f>
        <v>Gobiernos Autonomos Municipales</v>
      </c>
      <c r="W934" s="394" t="str">
        <f>+V934</f>
        <v>Gobiernos Autonomos Municipales</v>
      </c>
      <c r="X934" s="242">
        <f>+VLOOKUP(A934,[3]Sheet1!$A$13:$D$744,4,FALSE)</f>
        <v>0</v>
      </c>
      <c r="Y934" s="242" t="e">
        <f>+VLOOKUP(X934,bd_lista!$A$3:$C$590,3,FALSE)</f>
        <v>#N/A</v>
      </c>
      <c r="Z934" s="301">
        <f>+X934</f>
        <v>0</v>
      </c>
      <c r="AA934" s="302" t="e">
        <f>+Y934</f>
        <v>#N/A</v>
      </c>
    </row>
    <row r="935" spans="1:27" customFormat="1" ht="15" hidden="1" customHeight="1">
      <c r="A935" s="32">
        <v>1730</v>
      </c>
      <c r="B935" s="391"/>
      <c r="C935" s="247" t="str">
        <f>+VLOOKUP(A935,bd_lista!$A$3:$C$590,3,FALSE)</f>
        <v>Gobierno Autónomo Municipal de Samaipata</v>
      </c>
      <c r="D935" s="393"/>
      <c r="E935" s="244" t="s">
        <v>1309</v>
      </c>
      <c r="F935" s="245">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5">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5">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5">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5">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5">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5">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5">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5">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5">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5">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5">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5">
        <f t="shared" ca="1" si="35"/>
        <v>0</v>
      </c>
      <c r="S935" s="262">
        <f ca="1">+R934+R935</f>
        <v>0</v>
      </c>
      <c r="T935" s="245">
        <f ca="1">+S935</f>
        <v>0</v>
      </c>
      <c r="U935" s="244">
        <f t="shared" si="36"/>
        <v>2</v>
      </c>
      <c r="V935" s="343" t="str">
        <f>+VLOOKUP(A935,bd_lista!$A$3:$E$590,5,FALSE)</f>
        <v>Gobiernos Autonomos Municipales</v>
      </c>
      <c r="W935" s="395"/>
      <c r="X935" s="242">
        <f>+VLOOKUP(A935,[3]Sheet1!$A$13:$D$744,4,FALSE)</f>
        <v>0</v>
      </c>
      <c r="Y935" s="242" t="e">
        <f>+VLOOKUP(X935,bd_lista!$A$3:$C$590,3,FALSE)</f>
        <v>#N/A</v>
      </c>
      <c r="Z935" s="299"/>
      <c r="AA935" s="300"/>
    </row>
    <row r="936" spans="1:27" customFormat="1" ht="15" hidden="1" customHeight="1">
      <c r="A936" s="32">
        <v>1731</v>
      </c>
      <c r="B936" s="390">
        <f>+A936</f>
        <v>1731</v>
      </c>
      <c r="C936" s="247" t="str">
        <f>+VLOOKUP(A936,bd_lista!$A$3:$C$590,3,FALSE)</f>
        <v>Gobierno Autónomo Municipal de Pampa Grande</v>
      </c>
      <c r="D936" s="392" t="str">
        <f>+C936</f>
        <v>Gobierno Autónomo Municipal de Pampa Grande</v>
      </c>
      <c r="E936" s="242" t="s">
        <v>1308</v>
      </c>
      <c r="F936" s="243">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3">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3">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3">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3">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3">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3">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3">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3">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3">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3">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3">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3">
        <f t="shared" ca="1" si="35"/>
        <v>0</v>
      </c>
      <c r="S936" s="250"/>
      <c r="T936" s="243">
        <f ca="1">+T937</f>
        <v>0</v>
      </c>
      <c r="U936" s="242">
        <f t="shared" si="36"/>
        <v>1</v>
      </c>
      <c r="V936" s="343" t="str">
        <f>+VLOOKUP(A936,bd_lista!$A$3:$E$590,5,FALSE)</f>
        <v>Gobiernos Autonomos Municipales</v>
      </c>
      <c r="W936" s="394" t="str">
        <f>+V936</f>
        <v>Gobiernos Autonomos Municipales</v>
      </c>
      <c r="X936" s="242">
        <f>+VLOOKUP(A936,[3]Sheet1!$A$13:$D$744,4,FALSE)</f>
        <v>0</v>
      </c>
      <c r="Y936" s="242" t="e">
        <f>+VLOOKUP(X936,bd_lista!$A$3:$C$590,3,FALSE)</f>
        <v>#N/A</v>
      </c>
      <c r="Z936" s="301">
        <f>+X936</f>
        <v>0</v>
      </c>
      <c r="AA936" s="302" t="e">
        <f>+Y936</f>
        <v>#N/A</v>
      </c>
    </row>
    <row r="937" spans="1:27" customFormat="1" ht="15" hidden="1" customHeight="1">
      <c r="A937" s="32">
        <v>1731</v>
      </c>
      <c r="B937" s="391"/>
      <c r="C937" s="247" t="str">
        <f>+VLOOKUP(A937,bd_lista!$A$3:$C$590,3,FALSE)</f>
        <v>Gobierno Autónomo Municipal de Pampa Grande</v>
      </c>
      <c r="D937" s="393"/>
      <c r="E937" s="244" t="s">
        <v>1309</v>
      </c>
      <c r="F937" s="245">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5">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5">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5">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5">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5">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5">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5">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5">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5">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5">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5">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5">
        <f t="shared" ca="1" si="35"/>
        <v>0</v>
      </c>
      <c r="S937" s="262">
        <f ca="1">+R936+R937</f>
        <v>0</v>
      </c>
      <c r="T937" s="245">
        <f ca="1">+S937</f>
        <v>0</v>
      </c>
      <c r="U937" s="244">
        <f t="shared" si="36"/>
        <v>2</v>
      </c>
      <c r="V937" s="343" t="str">
        <f>+VLOOKUP(A937,bd_lista!$A$3:$E$590,5,FALSE)</f>
        <v>Gobiernos Autonomos Municipales</v>
      </c>
      <c r="W937" s="395"/>
      <c r="X937" s="242">
        <f>+VLOOKUP(A937,[3]Sheet1!$A$13:$D$744,4,FALSE)</f>
        <v>0</v>
      </c>
      <c r="Y937" s="242" t="e">
        <f>+VLOOKUP(X937,bd_lista!$A$3:$C$590,3,FALSE)</f>
        <v>#N/A</v>
      </c>
      <c r="Z937" s="299"/>
      <c r="AA937" s="300"/>
    </row>
    <row r="938" spans="1:27" customFormat="1" ht="15" hidden="1" customHeight="1">
      <c r="A938" s="32">
        <v>1732</v>
      </c>
      <c r="B938" s="390">
        <f>+A938</f>
        <v>1732</v>
      </c>
      <c r="C938" s="247" t="str">
        <f>+VLOOKUP(A938,bd_lista!$A$3:$C$590,3,FALSE)</f>
        <v>Gobierno Autónomo Municipal de Mairana</v>
      </c>
      <c r="D938" s="392" t="str">
        <f>+C938</f>
        <v>Gobierno Autónomo Municipal de Mairana</v>
      </c>
      <c r="E938" s="242" t="s">
        <v>1308</v>
      </c>
      <c r="F938" s="243">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3">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3">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3">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3">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3">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3">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3">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3">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3">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3">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3">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3">
        <f t="shared" ca="1" si="35"/>
        <v>0</v>
      </c>
      <c r="S938" s="250"/>
      <c r="T938" s="243">
        <f ca="1">+T939</f>
        <v>0</v>
      </c>
      <c r="U938" s="242">
        <f t="shared" si="36"/>
        <v>1</v>
      </c>
      <c r="V938" s="343" t="str">
        <f>+VLOOKUP(A938,bd_lista!$A$3:$E$590,5,FALSE)</f>
        <v>Gobiernos Autonomos Municipales</v>
      </c>
      <c r="W938" s="394" t="str">
        <f>+V938</f>
        <v>Gobiernos Autonomos Municipales</v>
      </c>
      <c r="X938" s="242">
        <f>+VLOOKUP(A938,[3]Sheet1!$A$13:$D$744,4,FALSE)</f>
        <v>0</v>
      </c>
      <c r="Y938" s="242" t="e">
        <f>+VLOOKUP(X938,bd_lista!$A$3:$C$590,3,FALSE)</f>
        <v>#N/A</v>
      </c>
      <c r="Z938" s="301">
        <f>+X938</f>
        <v>0</v>
      </c>
      <c r="AA938" s="302" t="e">
        <f>+Y938</f>
        <v>#N/A</v>
      </c>
    </row>
    <row r="939" spans="1:27" customFormat="1" ht="15" hidden="1" customHeight="1">
      <c r="A939" s="32">
        <v>1732</v>
      </c>
      <c r="B939" s="391"/>
      <c r="C939" s="247" t="str">
        <f>+VLOOKUP(A939,bd_lista!$A$3:$C$590,3,FALSE)</f>
        <v>Gobierno Autónomo Municipal de Mairana</v>
      </c>
      <c r="D939" s="393"/>
      <c r="E939" s="244" t="s">
        <v>1309</v>
      </c>
      <c r="F939" s="245">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5">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5">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5">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5">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5">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5">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5">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5">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5">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5">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5">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5">
        <f t="shared" ca="1" si="35"/>
        <v>0</v>
      </c>
      <c r="S939" s="262">
        <f ca="1">+R938+R939</f>
        <v>0</v>
      </c>
      <c r="T939" s="245">
        <f ca="1">+S939</f>
        <v>0</v>
      </c>
      <c r="U939" s="244">
        <f t="shared" si="36"/>
        <v>2</v>
      </c>
      <c r="V939" s="343" t="str">
        <f>+VLOOKUP(A939,bd_lista!$A$3:$E$590,5,FALSE)</f>
        <v>Gobiernos Autonomos Municipales</v>
      </c>
      <c r="W939" s="395"/>
      <c r="X939" s="242">
        <f>+VLOOKUP(A939,[3]Sheet1!$A$13:$D$744,4,FALSE)</f>
        <v>0</v>
      </c>
      <c r="Y939" s="242" t="e">
        <f>+VLOOKUP(X939,bd_lista!$A$3:$C$590,3,FALSE)</f>
        <v>#N/A</v>
      </c>
      <c r="Z939" s="299"/>
      <c r="AA939" s="300"/>
    </row>
    <row r="940" spans="1:27" customFormat="1" ht="15" hidden="1" customHeight="1">
      <c r="A940" s="32">
        <v>1733</v>
      </c>
      <c r="B940" s="390">
        <f>+A940</f>
        <v>1733</v>
      </c>
      <c r="C940" s="247" t="str">
        <f>+VLOOKUP(A940,bd_lista!$A$3:$C$590,3,FALSE)</f>
        <v>Gobierno Autónomo Municipal de Quirusillas</v>
      </c>
      <c r="D940" s="392" t="str">
        <f>+C940</f>
        <v>Gobierno Autónomo Municipal de Quirusillas</v>
      </c>
      <c r="E940" s="242" t="s">
        <v>1308</v>
      </c>
      <c r="F940" s="243">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3">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3">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3">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3">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3">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3">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3">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3">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3">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3">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3">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3">
        <f t="shared" ca="1" si="35"/>
        <v>0</v>
      </c>
      <c r="S940" s="250"/>
      <c r="T940" s="243">
        <f ca="1">+T941</f>
        <v>0</v>
      </c>
      <c r="U940" s="242">
        <f t="shared" si="36"/>
        <v>1</v>
      </c>
      <c r="V940" s="343" t="str">
        <f>+VLOOKUP(A940,bd_lista!$A$3:$E$590,5,FALSE)</f>
        <v>Gobiernos Autonomos Municipales</v>
      </c>
      <c r="W940" s="394" t="str">
        <f>+V940</f>
        <v>Gobiernos Autonomos Municipales</v>
      </c>
      <c r="X940" s="242">
        <f>+VLOOKUP(A940,[3]Sheet1!$A$13:$D$744,4,FALSE)</f>
        <v>0</v>
      </c>
      <c r="Y940" s="242" t="e">
        <f>+VLOOKUP(X940,bd_lista!$A$3:$C$590,3,FALSE)</f>
        <v>#N/A</v>
      </c>
      <c r="Z940" s="301">
        <f>+X940</f>
        <v>0</v>
      </c>
      <c r="AA940" s="302" t="e">
        <f>+Y940</f>
        <v>#N/A</v>
      </c>
    </row>
    <row r="941" spans="1:27" customFormat="1" ht="15" hidden="1" customHeight="1">
      <c r="A941" s="32">
        <v>1733</v>
      </c>
      <c r="B941" s="391"/>
      <c r="C941" s="247" t="str">
        <f>+VLOOKUP(A941,bd_lista!$A$3:$C$590,3,FALSE)</f>
        <v>Gobierno Autónomo Municipal de Quirusillas</v>
      </c>
      <c r="D941" s="393"/>
      <c r="E941" s="244" t="s">
        <v>1309</v>
      </c>
      <c r="F941" s="245">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5">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5">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5">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5">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5">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5">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5">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5">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5">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5">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5">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5">
        <f t="shared" ca="1" si="35"/>
        <v>0</v>
      </c>
      <c r="S941" s="262">
        <f ca="1">+R940+R941</f>
        <v>0</v>
      </c>
      <c r="T941" s="245">
        <f ca="1">+S941</f>
        <v>0</v>
      </c>
      <c r="U941" s="244">
        <f t="shared" si="36"/>
        <v>2</v>
      </c>
      <c r="V941" s="343" t="str">
        <f>+VLOOKUP(A941,bd_lista!$A$3:$E$590,5,FALSE)</f>
        <v>Gobiernos Autonomos Municipales</v>
      </c>
      <c r="W941" s="395"/>
      <c r="X941" s="242">
        <f>+VLOOKUP(A941,[3]Sheet1!$A$13:$D$744,4,FALSE)</f>
        <v>0</v>
      </c>
      <c r="Y941" s="242" t="e">
        <f>+VLOOKUP(X941,bd_lista!$A$3:$C$590,3,FALSE)</f>
        <v>#N/A</v>
      </c>
      <c r="Z941" s="299"/>
      <c r="AA941" s="300"/>
    </row>
    <row r="942" spans="1:27" customFormat="1" ht="15" hidden="1" customHeight="1">
      <c r="A942" s="32">
        <v>1734</v>
      </c>
      <c r="B942" s="390">
        <f>+A942</f>
        <v>1734</v>
      </c>
      <c r="C942" s="247" t="str">
        <f>+VLOOKUP(A942,bd_lista!$A$3:$C$590,3,FALSE)</f>
        <v>Gobierno Autónomo Municipal de Montero</v>
      </c>
      <c r="D942" s="392" t="str">
        <f>+C942</f>
        <v>Gobierno Autónomo Municipal de Montero</v>
      </c>
      <c r="E942" s="242" t="s">
        <v>1308</v>
      </c>
      <c r="F942" s="243">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3">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3">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3">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3">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3">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3">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3">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3">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3">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3">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3">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3">
        <f t="shared" ca="1" si="35"/>
        <v>0</v>
      </c>
      <c r="S942" s="250"/>
      <c r="T942" s="243">
        <f ca="1">+T943</f>
        <v>0</v>
      </c>
      <c r="U942" s="242">
        <f t="shared" si="36"/>
        <v>1</v>
      </c>
      <c r="V942" s="343" t="str">
        <f>+VLOOKUP(A942,bd_lista!$A$3:$E$590,5,FALSE)</f>
        <v>Gobiernos Autonomos Municipales</v>
      </c>
      <c r="W942" s="394" t="str">
        <f>+V942</f>
        <v>Gobiernos Autonomos Municipales</v>
      </c>
      <c r="X942" s="242">
        <f>+VLOOKUP(A942,[3]Sheet1!$A$13:$D$744,4,FALSE)</f>
        <v>0</v>
      </c>
      <c r="Y942" s="242" t="e">
        <f>+VLOOKUP(X942,bd_lista!$A$3:$C$590,3,FALSE)</f>
        <v>#N/A</v>
      </c>
      <c r="Z942" s="301">
        <f>+X942</f>
        <v>0</v>
      </c>
      <c r="AA942" s="302" t="e">
        <f>+Y942</f>
        <v>#N/A</v>
      </c>
    </row>
    <row r="943" spans="1:27" customFormat="1" ht="15" hidden="1" customHeight="1">
      <c r="A943" s="32">
        <v>1734</v>
      </c>
      <c r="B943" s="391"/>
      <c r="C943" s="247" t="str">
        <f>+VLOOKUP(A943,bd_lista!$A$3:$C$590,3,FALSE)</f>
        <v>Gobierno Autónomo Municipal de Montero</v>
      </c>
      <c r="D943" s="393"/>
      <c r="E943" s="244" t="s">
        <v>1309</v>
      </c>
      <c r="F943" s="245">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5">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5">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5">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5">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5">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5">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5">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5">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5">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5">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5">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5">
        <f t="shared" ca="1" si="35"/>
        <v>0</v>
      </c>
      <c r="S943" s="262">
        <f ca="1">+R942+R943</f>
        <v>0</v>
      </c>
      <c r="T943" s="245">
        <f ca="1">+S943</f>
        <v>0</v>
      </c>
      <c r="U943" s="244">
        <f t="shared" si="36"/>
        <v>2</v>
      </c>
      <c r="V943" s="343" t="str">
        <f>+VLOOKUP(A943,bd_lista!$A$3:$E$590,5,FALSE)</f>
        <v>Gobiernos Autonomos Municipales</v>
      </c>
      <c r="W943" s="395"/>
      <c r="X943" s="242">
        <f>+VLOOKUP(A943,[3]Sheet1!$A$13:$D$744,4,FALSE)</f>
        <v>0</v>
      </c>
      <c r="Y943" s="242" t="e">
        <f>+VLOOKUP(X943,bd_lista!$A$3:$C$590,3,FALSE)</f>
        <v>#N/A</v>
      </c>
      <c r="Z943" s="299"/>
      <c r="AA943" s="300"/>
    </row>
    <row r="944" spans="1:27" customFormat="1" ht="15" hidden="1" customHeight="1">
      <c r="A944" s="32">
        <v>1735</v>
      </c>
      <c r="B944" s="390">
        <f>+A944</f>
        <v>1735</v>
      </c>
      <c r="C944" s="247" t="str">
        <f>+VLOOKUP(A944,bd_lista!$A$3:$C$590,3,FALSE)</f>
        <v>Gobierno Autónomo Municipal de General Agustín Saavedra</v>
      </c>
      <c r="D944" s="392" t="str">
        <f>+C944</f>
        <v>Gobierno Autónomo Municipal de General Agustín Saavedra</v>
      </c>
      <c r="E944" s="242" t="s">
        <v>1308</v>
      </c>
      <c r="F944" s="243">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3">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3">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3">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3">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3">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3">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3">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3">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3">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3">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3">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3">
        <f t="shared" ca="1" si="35"/>
        <v>0</v>
      </c>
      <c r="S944" s="250"/>
      <c r="T944" s="243">
        <f ca="1">+T945</f>
        <v>0</v>
      </c>
      <c r="U944" s="242">
        <f t="shared" si="36"/>
        <v>1</v>
      </c>
      <c r="V944" s="343" t="str">
        <f>+VLOOKUP(A944,bd_lista!$A$3:$E$590,5,FALSE)</f>
        <v>Gobiernos Autonomos Municipales</v>
      </c>
      <c r="W944" s="394" t="str">
        <f>+V944</f>
        <v>Gobiernos Autonomos Municipales</v>
      </c>
      <c r="X944" s="242">
        <f>+VLOOKUP(A944,[3]Sheet1!$A$13:$D$744,4,FALSE)</f>
        <v>0</v>
      </c>
      <c r="Y944" s="242" t="e">
        <f>+VLOOKUP(X944,bd_lista!$A$3:$C$590,3,FALSE)</f>
        <v>#N/A</v>
      </c>
      <c r="Z944" s="301">
        <f>+X944</f>
        <v>0</v>
      </c>
      <c r="AA944" s="302" t="e">
        <f>+Y944</f>
        <v>#N/A</v>
      </c>
    </row>
    <row r="945" spans="1:27" customFormat="1" ht="15" hidden="1" customHeight="1">
      <c r="A945" s="32">
        <v>1735</v>
      </c>
      <c r="B945" s="391"/>
      <c r="C945" s="247" t="str">
        <f>+VLOOKUP(A945,bd_lista!$A$3:$C$590,3,FALSE)</f>
        <v>Gobierno Autónomo Municipal de General Agustín Saavedra</v>
      </c>
      <c r="D945" s="393"/>
      <c r="E945" s="244" t="s">
        <v>1309</v>
      </c>
      <c r="F945" s="245">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5">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5">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5">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5">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5">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5">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5">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5">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5">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5">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5">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5">
        <f t="shared" ca="1" si="35"/>
        <v>0</v>
      </c>
      <c r="S945" s="262">
        <f ca="1">+R944+R945</f>
        <v>0</v>
      </c>
      <c r="T945" s="245">
        <f ca="1">+S945</f>
        <v>0</v>
      </c>
      <c r="U945" s="244">
        <f t="shared" si="36"/>
        <v>2</v>
      </c>
      <c r="V945" s="343" t="str">
        <f>+VLOOKUP(A945,bd_lista!$A$3:$E$590,5,FALSE)</f>
        <v>Gobiernos Autonomos Municipales</v>
      </c>
      <c r="W945" s="395"/>
      <c r="X945" s="242">
        <f>+VLOOKUP(A945,[3]Sheet1!$A$13:$D$744,4,FALSE)</f>
        <v>0</v>
      </c>
      <c r="Y945" s="242" t="e">
        <f>+VLOOKUP(X945,bd_lista!$A$3:$C$590,3,FALSE)</f>
        <v>#N/A</v>
      </c>
      <c r="Z945" s="299"/>
      <c r="AA945" s="300"/>
    </row>
    <row r="946" spans="1:27" customFormat="1" ht="15" hidden="1" customHeight="1">
      <c r="A946" s="32">
        <v>1736</v>
      </c>
      <c r="B946" s="390">
        <f>+A946</f>
        <v>1736</v>
      </c>
      <c r="C946" s="247" t="str">
        <f>+VLOOKUP(A946,bd_lista!$A$3:$C$590,3,FALSE)</f>
        <v>Gobierno Autónomo Municipal de Mineros</v>
      </c>
      <c r="D946" s="392" t="str">
        <f>+C946</f>
        <v>Gobierno Autónomo Municipal de Mineros</v>
      </c>
      <c r="E946" s="242" t="s">
        <v>1308</v>
      </c>
      <c r="F946" s="243">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3">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3">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3">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3">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3">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3">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3">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3">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3">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3">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3">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3">
        <f t="shared" ca="1" si="35"/>
        <v>0</v>
      </c>
      <c r="S946" s="250"/>
      <c r="T946" s="243">
        <f ca="1">+T947</f>
        <v>0</v>
      </c>
      <c r="U946" s="242">
        <f t="shared" si="36"/>
        <v>1</v>
      </c>
      <c r="V946" s="343" t="str">
        <f>+VLOOKUP(A946,bd_lista!$A$3:$E$590,5,FALSE)</f>
        <v>Gobiernos Autonomos Municipales</v>
      </c>
      <c r="W946" s="394" t="str">
        <f>+V946</f>
        <v>Gobiernos Autonomos Municipales</v>
      </c>
      <c r="X946" s="242">
        <f>+VLOOKUP(A946,[3]Sheet1!$A$13:$D$744,4,FALSE)</f>
        <v>0</v>
      </c>
      <c r="Y946" s="242" t="e">
        <f>+VLOOKUP(X946,bd_lista!$A$3:$C$590,3,FALSE)</f>
        <v>#N/A</v>
      </c>
      <c r="Z946" s="301">
        <f>+X946</f>
        <v>0</v>
      </c>
      <c r="AA946" s="302" t="e">
        <f>+Y946</f>
        <v>#N/A</v>
      </c>
    </row>
    <row r="947" spans="1:27" customFormat="1" ht="15" hidden="1" customHeight="1">
      <c r="A947" s="32">
        <v>1736</v>
      </c>
      <c r="B947" s="391"/>
      <c r="C947" s="247" t="str">
        <f>+VLOOKUP(A947,bd_lista!$A$3:$C$590,3,FALSE)</f>
        <v>Gobierno Autónomo Municipal de Mineros</v>
      </c>
      <c r="D947" s="393"/>
      <c r="E947" s="244" t="s">
        <v>1309</v>
      </c>
      <c r="F947" s="245">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5">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5">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5">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5">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5">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5">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5">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5">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5">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5">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5">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5">
        <f t="shared" ca="1" si="35"/>
        <v>0</v>
      </c>
      <c r="S947" s="262">
        <f ca="1">+R946+R947</f>
        <v>0</v>
      </c>
      <c r="T947" s="245">
        <f ca="1">+S947</f>
        <v>0</v>
      </c>
      <c r="U947" s="244">
        <f t="shared" si="36"/>
        <v>2</v>
      </c>
      <c r="V947" s="343" t="str">
        <f>+VLOOKUP(A947,bd_lista!$A$3:$E$590,5,FALSE)</f>
        <v>Gobiernos Autonomos Municipales</v>
      </c>
      <c r="W947" s="395"/>
      <c r="X947" s="242">
        <f>+VLOOKUP(A947,[3]Sheet1!$A$13:$D$744,4,FALSE)</f>
        <v>0</v>
      </c>
      <c r="Y947" s="242" t="e">
        <f>+VLOOKUP(X947,bd_lista!$A$3:$C$590,3,FALSE)</f>
        <v>#N/A</v>
      </c>
      <c r="Z947" s="299"/>
      <c r="AA947" s="300"/>
    </row>
    <row r="948" spans="1:27" customFormat="1" ht="15" hidden="1" customHeight="1">
      <c r="A948" s="32">
        <v>1737</v>
      </c>
      <c r="B948" s="390">
        <f>+A948</f>
        <v>1737</v>
      </c>
      <c r="C948" s="247" t="str">
        <f>+VLOOKUP(A948,bd_lista!$A$3:$C$590,3,FALSE)</f>
        <v>Gobierno Autónomo Municipal de Concepción</v>
      </c>
      <c r="D948" s="392" t="str">
        <f>+C948</f>
        <v>Gobierno Autónomo Municipal de Concepción</v>
      </c>
      <c r="E948" s="242" t="s">
        <v>1308</v>
      </c>
      <c r="F948" s="243">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3">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3">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3">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3">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3">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3">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3">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3">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3">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3">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3">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3">
        <f t="shared" ca="1" si="35"/>
        <v>0</v>
      </c>
      <c r="S948" s="250"/>
      <c r="T948" s="243">
        <f ca="1">+T949</f>
        <v>0</v>
      </c>
      <c r="U948" s="242">
        <f t="shared" si="36"/>
        <v>1</v>
      </c>
      <c r="V948" s="343" t="str">
        <f>+VLOOKUP(A948,bd_lista!$A$3:$E$590,5,FALSE)</f>
        <v>Gobiernos Autonomos Municipales</v>
      </c>
      <c r="W948" s="394" t="str">
        <f>+V948</f>
        <v>Gobiernos Autonomos Municipales</v>
      </c>
      <c r="X948" s="242">
        <f>+VLOOKUP(A948,[3]Sheet1!$A$13:$D$744,4,FALSE)</f>
        <v>0</v>
      </c>
      <c r="Y948" s="242" t="e">
        <f>+VLOOKUP(X948,bd_lista!$A$3:$C$590,3,FALSE)</f>
        <v>#N/A</v>
      </c>
      <c r="Z948" s="301">
        <f>+X948</f>
        <v>0</v>
      </c>
      <c r="AA948" s="302" t="e">
        <f>+Y948</f>
        <v>#N/A</v>
      </c>
    </row>
    <row r="949" spans="1:27" customFormat="1" ht="15" hidden="1" customHeight="1">
      <c r="A949" s="32">
        <v>1737</v>
      </c>
      <c r="B949" s="391"/>
      <c r="C949" s="247" t="str">
        <f>+VLOOKUP(A949,bd_lista!$A$3:$C$590,3,FALSE)</f>
        <v>Gobierno Autónomo Municipal de Concepción</v>
      </c>
      <c r="D949" s="393"/>
      <c r="E949" s="244" t="s">
        <v>1309</v>
      </c>
      <c r="F949" s="245">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5">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5">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5">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5">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5">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5">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5">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5">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5">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5">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5">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5">
        <f t="shared" ca="1" si="35"/>
        <v>0</v>
      </c>
      <c r="S949" s="262">
        <f ca="1">+R948+R949</f>
        <v>0</v>
      </c>
      <c r="T949" s="245">
        <f ca="1">+S949</f>
        <v>0</v>
      </c>
      <c r="U949" s="244">
        <f t="shared" si="36"/>
        <v>2</v>
      </c>
      <c r="V949" s="343" t="str">
        <f>+VLOOKUP(A949,bd_lista!$A$3:$E$590,5,FALSE)</f>
        <v>Gobiernos Autonomos Municipales</v>
      </c>
      <c r="W949" s="395"/>
      <c r="X949" s="242">
        <f>+VLOOKUP(A949,[3]Sheet1!$A$13:$D$744,4,FALSE)</f>
        <v>0</v>
      </c>
      <c r="Y949" s="242" t="e">
        <f>+VLOOKUP(X949,bd_lista!$A$3:$C$590,3,FALSE)</f>
        <v>#N/A</v>
      </c>
      <c r="Z949" s="299"/>
      <c r="AA949" s="300"/>
    </row>
    <row r="950" spans="1:27" customFormat="1" ht="15" hidden="1" customHeight="1">
      <c r="A950" s="32">
        <v>1738</v>
      </c>
      <c r="B950" s="390">
        <f>+A950</f>
        <v>1738</v>
      </c>
      <c r="C950" s="247" t="str">
        <f>+VLOOKUP(A950,bd_lista!$A$3:$C$590,3,FALSE)</f>
        <v>Gobierno Autónomo Municipal de San Javier</v>
      </c>
      <c r="D950" s="392" t="str">
        <f>+C950</f>
        <v>Gobierno Autónomo Municipal de San Javier</v>
      </c>
      <c r="E950" s="242" t="s">
        <v>1308</v>
      </c>
      <c r="F950" s="243">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3">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3">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3">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3">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3">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3">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3">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3">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3">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3">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3">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3">
        <f t="shared" ca="1" si="35"/>
        <v>0</v>
      </c>
      <c r="S950" s="250"/>
      <c r="T950" s="243">
        <f ca="1">+T951</f>
        <v>0</v>
      </c>
      <c r="U950" s="242">
        <f t="shared" si="36"/>
        <v>1</v>
      </c>
      <c r="V950" s="343" t="str">
        <f>+VLOOKUP(A950,bd_lista!$A$3:$E$590,5,FALSE)</f>
        <v>Gobiernos Autonomos Municipales</v>
      </c>
      <c r="W950" s="394" t="str">
        <f>+V950</f>
        <v>Gobiernos Autonomos Municipales</v>
      </c>
      <c r="X950" s="242">
        <f>+VLOOKUP(A950,[3]Sheet1!$A$13:$D$744,4,FALSE)</f>
        <v>0</v>
      </c>
      <c r="Y950" s="242" t="e">
        <f>+VLOOKUP(X950,bd_lista!$A$3:$C$590,3,FALSE)</f>
        <v>#N/A</v>
      </c>
      <c r="Z950" s="301">
        <f>+X950</f>
        <v>0</v>
      </c>
      <c r="AA950" s="302" t="e">
        <f>+Y950</f>
        <v>#N/A</v>
      </c>
    </row>
    <row r="951" spans="1:27" customFormat="1" ht="15" hidden="1" customHeight="1">
      <c r="A951" s="32">
        <v>1738</v>
      </c>
      <c r="B951" s="391"/>
      <c r="C951" s="247" t="str">
        <f>+VLOOKUP(A951,bd_lista!$A$3:$C$590,3,FALSE)</f>
        <v>Gobierno Autónomo Municipal de San Javier</v>
      </c>
      <c r="D951" s="393"/>
      <c r="E951" s="244" t="s">
        <v>1309</v>
      </c>
      <c r="F951" s="245">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5">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5">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5">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5">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5">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5">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5">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5">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5">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5">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5">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5">
        <f t="shared" ca="1" si="35"/>
        <v>0</v>
      </c>
      <c r="S951" s="262">
        <f ca="1">+R950+R951</f>
        <v>0</v>
      </c>
      <c r="T951" s="245">
        <f ca="1">+S951</f>
        <v>0</v>
      </c>
      <c r="U951" s="244">
        <f t="shared" si="36"/>
        <v>2</v>
      </c>
      <c r="V951" s="343" t="str">
        <f>+VLOOKUP(A951,bd_lista!$A$3:$E$590,5,FALSE)</f>
        <v>Gobiernos Autonomos Municipales</v>
      </c>
      <c r="W951" s="395"/>
      <c r="X951" s="242">
        <f>+VLOOKUP(A951,[3]Sheet1!$A$13:$D$744,4,FALSE)</f>
        <v>0</v>
      </c>
      <c r="Y951" s="242" t="e">
        <f>+VLOOKUP(X951,bd_lista!$A$3:$C$590,3,FALSE)</f>
        <v>#N/A</v>
      </c>
      <c r="Z951" s="299"/>
      <c r="AA951" s="300"/>
    </row>
    <row r="952" spans="1:27" customFormat="1" ht="15" hidden="1" customHeight="1">
      <c r="A952" s="32">
        <v>1739</v>
      </c>
      <c r="B952" s="390">
        <f>+A952</f>
        <v>1739</v>
      </c>
      <c r="C952" s="247" t="str">
        <f>+VLOOKUP(A952,bd_lista!$A$3:$C$590,3,FALSE)</f>
        <v>Gobierno Autónomo Municipal de San Julián</v>
      </c>
      <c r="D952" s="392" t="str">
        <f>+C952</f>
        <v>Gobierno Autónomo Municipal de San Julián</v>
      </c>
      <c r="E952" s="242" t="s">
        <v>1308</v>
      </c>
      <c r="F952" s="243">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3">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3">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3">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3">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3">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3">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3">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3">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3">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3">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3">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3">
        <f t="shared" ca="1" si="35"/>
        <v>0</v>
      </c>
      <c r="S952" s="250"/>
      <c r="T952" s="243">
        <f ca="1">+T953</f>
        <v>0</v>
      </c>
      <c r="U952" s="242">
        <f t="shared" si="36"/>
        <v>1</v>
      </c>
      <c r="V952" s="343" t="str">
        <f>+VLOOKUP(A952,bd_lista!$A$3:$E$590,5,FALSE)</f>
        <v>Gobiernos Autonomos Municipales</v>
      </c>
      <c r="W952" s="394" t="str">
        <f>+V952</f>
        <v>Gobiernos Autonomos Municipales</v>
      </c>
      <c r="X952" s="242">
        <f>+VLOOKUP(A952,[3]Sheet1!$A$13:$D$744,4,FALSE)</f>
        <v>0</v>
      </c>
      <c r="Y952" s="242" t="e">
        <f>+VLOOKUP(X952,bd_lista!$A$3:$C$590,3,FALSE)</f>
        <v>#N/A</v>
      </c>
      <c r="Z952" s="301">
        <f>+X952</f>
        <v>0</v>
      </c>
      <c r="AA952" s="302" t="e">
        <f>+Y952</f>
        <v>#N/A</v>
      </c>
    </row>
    <row r="953" spans="1:27" customFormat="1" ht="15" hidden="1" customHeight="1">
      <c r="A953" s="32">
        <v>1739</v>
      </c>
      <c r="B953" s="391"/>
      <c r="C953" s="247" t="str">
        <f>+VLOOKUP(A953,bd_lista!$A$3:$C$590,3,FALSE)</f>
        <v>Gobierno Autónomo Municipal de San Julián</v>
      </c>
      <c r="D953" s="393"/>
      <c r="E953" s="244" t="s">
        <v>1309</v>
      </c>
      <c r="F953" s="245">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5">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5">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5">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5">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5">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5">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5">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5">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5">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5">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5">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5">
        <f t="shared" ca="1" si="35"/>
        <v>0</v>
      </c>
      <c r="S953" s="262">
        <f ca="1">+R952+R953</f>
        <v>0</v>
      </c>
      <c r="T953" s="245">
        <f ca="1">+S953</f>
        <v>0</v>
      </c>
      <c r="U953" s="244">
        <f t="shared" si="36"/>
        <v>2</v>
      </c>
      <c r="V953" s="343" t="str">
        <f>+VLOOKUP(A953,bd_lista!$A$3:$E$590,5,FALSE)</f>
        <v>Gobiernos Autonomos Municipales</v>
      </c>
      <c r="W953" s="395"/>
      <c r="X953" s="242">
        <f>+VLOOKUP(A953,[3]Sheet1!$A$13:$D$744,4,FALSE)</f>
        <v>0</v>
      </c>
      <c r="Y953" s="242" t="e">
        <f>+VLOOKUP(X953,bd_lista!$A$3:$C$590,3,FALSE)</f>
        <v>#N/A</v>
      </c>
      <c r="Z953" s="299"/>
      <c r="AA953" s="300"/>
    </row>
    <row r="954" spans="1:27" customFormat="1" ht="15" hidden="1" customHeight="1">
      <c r="A954" s="32">
        <v>1740</v>
      </c>
      <c r="B954" s="390">
        <f>+A954</f>
        <v>1740</v>
      </c>
      <c r="C954" s="247" t="str">
        <f>+VLOOKUP(A954,bd_lista!$A$3:$C$590,3,FALSE)</f>
        <v>Gobierno Autónomo Municipal de San Matías</v>
      </c>
      <c r="D954" s="392" t="str">
        <f>+C954</f>
        <v>Gobierno Autónomo Municipal de San Matías</v>
      </c>
      <c r="E954" s="242" t="s">
        <v>1308</v>
      </c>
      <c r="F954" s="243">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3">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3">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3">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3">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3">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3">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3">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3">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3">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3">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3">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3">
        <f t="shared" ca="1" si="35"/>
        <v>0</v>
      </c>
      <c r="S954" s="250"/>
      <c r="T954" s="243">
        <f ca="1">+T955</f>
        <v>0</v>
      </c>
      <c r="U954" s="242">
        <f t="shared" si="36"/>
        <v>1</v>
      </c>
      <c r="V954" s="343" t="str">
        <f>+VLOOKUP(A954,bd_lista!$A$3:$E$590,5,FALSE)</f>
        <v>Gobiernos Autonomos Municipales</v>
      </c>
      <c r="W954" s="394" t="str">
        <f>+V954</f>
        <v>Gobiernos Autonomos Municipales</v>
      </c>
      <c r="X954" s="242">
        <f>+VLOOKUP(A954,[3]Sheet1!$A$13:$D$744,4,FALSE)</f>
        <v>0</v>
      </c>
      <c r="Y954" s="242" t="e">
        <f>+VLOOKUP(X954,bd_lista!$A$3:$C$590,3,FALSE)</f>
        <v>#N/A</v>
      </c>
      <c r="Z954" s="301">
        <f>+X954</f>
        <v>0</v>
      </c>
      <c r="AA954" s="302" t="e">
        <f>+Y954</f>
        <v>#N/A</v>
      </c>
    </row>
    <row r="955" spans="1:27" customFormat="1" ht="15" hidden="1" customHeight="1">
      <c r="A955" s="32">
        <v>1740</v>
      </c>
      <c r="B955" s="391"/>
      <c r="C955" s="247" t="str">
        <f>+VLOOKUP(A955,bd_lista!$A$3:$C$590,3,FALSE)</f>
        <v>Gobierno Autónomo Municipal de San Matías</v>
      </c>
      <c r="D955" s="393"/>
      <c r="E955" s="244" t="s">
        <v>1309</v>
      </c>
      <c r="F955" s="245">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5">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5">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5">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5">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5">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5">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5">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5">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5">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3">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3">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5">
        <f t="shared" ca="1" si="35"/>
        <v>0</v>
      </c>
      <c r="S955" s="262">
        <f ca="1">+R954+R955</f>
        <v>0</v>
      </c>
      <c r="T955" s="245">
        <f ca="1">+S955</f>
        <v>0</v>
      </c>
      <c r="U955" s="244">
        <f t="shared" si="36"/>
        <v>2</v>
      </c>
      <c r="V955" s="343" t="str">
        <f>+VLOOKUP(A955,bd_lista!$A$3:$E$590,5,FALSE)</f>
        <v>Gobiernos Autonomos Municipales</v>
      </c>
      <c r="W955" s="395"/>
      <c r="X955" s="242">
        <f>+VLOOKUP(A955,[3]Sheet1!$A$13:$D$744,4,FALSE)</f>
        <v>0</v>
      </c>
      <c r="Y955" s="242" t="e">
        <f>+VLOOKUP(X955,bd_lista!$A$3:$C$590,3,FALSE)</f>
        <v>#N/A</v>
      </c>
      <c r="Z955" s="299"/>
      <c r="AA955" s="300"/>
    </row>
    <row r="956" spans="1:27" customFormat="1" ht="15" hidden="1" customHeight="1">
      <c r="A956" s="32">
        <v>1741</v>
      </c>
      <c r="B956" s="390">
        <f>+A956</f>
        <v>1741</v>
      </c>
      <c r="C956" s="247" t="str">
        <f>+VLOOKUP(A956,bd_lista!$A$3:$C$590,3,FALSE)</f>
        <v>Gobierno Autónomo Municipal de Comarapa</v>
      </c>
      <c r="D956" s="392" t="str">
        <f>+C956</f>
        <v>Gobierno Autónomo Municipal de Comarapa</v>
      </c>
      <c r="E956" s="242" t="s">
        <v>1308</v>
      </c>
      <c r="F956" s="243">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3">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3">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3">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3">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71">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3">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3">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3">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3">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3">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3">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3">
        <f t="shared" ca="1" si="35"/>
        <v>0</v>
      </c>
      <c r="S956" s="250"/>
      <c r="T956" s="243">
        <f ca="1">+T957</f>
        <v>0</v>
      </c>
      <c r="U956" s="242">
        <f t="shared" si="36"/>
        <v>1</v>
      </c>
      <c r="V956" s="343" t="str">
        <f>+VLOOKUP(A956,bd_lista!$A$3:$E$590,5,FALSE)</f>
        <v>Gobiernos Autonomos Municipales</v>
      </c>
      <c r="W956" s="394" t="str">
        <f>+V956</f>
        <v>Gobiernos Autonomos Municipales</v>
      </c>
      <c r="X956" s="242">
        <f>+VLOOKUP(A956,[3]Sheet1!$A$13:$D$744,4,FALSE)</f>
        <v>0</v>
      </c>
      <c r="Y956" s="242" t="e">
        <f>+VLOOKUP(X956,bd_lista!$A$3:$C$590,3,FALSE)</f>
        <v>#N/A</v>
      </c>
      <c r="Z956" s="301">
        <f>+X956</f>
        <v>0</v>
      </c>
      <c r="AA956" s="302" t="e">
        <f>+Y956</f>
        <v>#N/A</v>
      </c>
    </row>
    <row r="957" spans="1:27" customFormat="1" ht="15" hidden="1" customHeight="1">
      <c r="A957" s="32">
        <v>1741</v>
      </c>
      <c r="B957" s="391"/>
      <c r="C957" s="247" t="str">
        <f>+VLOOKUP(A957,bd_lista!$A$3:$C$590,3,FALSE)</f>
        <v>Gobierno Autónomo Municipal de Comarapa</v>
      </c>
      <c r="D957" s="393"/>
      <c r="E957" s="244" t="s">
        <v>1309</v>
      </c>
      <c r="F957" s="245">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5">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5">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5">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5">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5">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5">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5">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5">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5">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5">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5">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5">
        <f t="shared" ca="1" si="35"/>
        <v>0</v>
      </c>
      <c r="S957" s="262">
        <f ca="1">+R956+R957</f>
        <v>0</v>
      </c>
      <c r="T957" s="245">
        <f ca="1">+S957</f>
        <v>0</v>
      </c>
      <c r="U957" s="244">
        <f t="shared" si="36"/>
        <v>2</v>
      </c>
      <c r="V957" s="343" t="str">
        <f>+VLOOKUP(A957,bd_lista!$A$3:$E$590,5,FALSE)</f>
        <v>Gobiernos Autonomos Municipales</v>
      </c>
      <c r="W957" s="395"/>
      <c r="X957" s="242">
        <f>+VLOOKUP(A957,[3]Sheet1!$A$13:$D$744,4,FALSE)</f>
        <v>0</v>
      </c>
      <c r="Y957" s="242" t="e">
        <f>+VLOOKUP(X957,bd_lista!$A$3:$C$590,3,FALSE)</f>
        <v>#N/A</v>
      </c>
      <c r="Z957" s="299"/>
      <c r="AA957" s="300"/>
    </row>
    <row r="958" spans="1:27" customFormat="1" ht="15" hidden="1" customHeight="1">
      <c r="A958" s="32">
        <v>1742</v>
      </c>
      <c r="B958" s="390">
        <f>+A958</f>
        <v>1742</v>
      </c>
      <c r="C958" s="247" t="str">
        <f>+VLOOKUP(A958,bd_lista!$A$3:$C$590,3,FALSE)</f>
        <v>Gobierno Autónomo Municipal de Saipina</v>
      </c>
      <c r="D958" s="392" t="str">
        <f>+C958</f>
        <v>Gobierno Autónomo Municipal de Saipina</v>
      </c>
      <c r="E958" s="242" t="s">
        <v>1308</v>
      </c>
      <c r="F958" s="243">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3">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3">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3">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3">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3">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3">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3">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3">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3">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3">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3">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3">
        <f t="shared" ca="1" si="35"/>
        <v>0</v>
      </c>
      <c r="S958" s="250"/>
      <c r="T958" s="243">
        <f ca="1">+T959</f>
        <v>0</v>
      </c>
      <c r="U958" s="242">
        <f t="shared" si="36"/>
        <v>1</v>
      </c>
      <c r="V958" s="343" t="str">
        <f>+VLOOKUP(A958,bd_lista!$A$3:$E$590,5,FALSE)</f>
        <v>Gobiernos Autonomos Municipales</v>
      </c>
      <c r="W958" s="394" t="str">
        <f>+V958</f>
        <v>Gobiernos Autonomos Municipales</v>
      </c>
      <c r="X958" s="242">
        <f>+VLOOKUP(A958,[3]Sheet1!$A$13:$D$744,4,FALSE)</f>
        <v>0</v>
      </c>
      <c r="Y958" s="242" t="e">
        <f>+VLOOKUP(X958,bd_lista!$A$3:$C$590,3,FALSE)</f>
        <v>#N/A</v>
      </c>
      <c r="Z958" s="301">
        <f>+X958</f>
        <v>0</v>
      </c>
      <c r="AA958" s="302" t="e">
        <f>+Y958</f>
        <v>#N/A</v>
      </c>
    </row>
    <row r="959" spans="1:27" customFormat="1" ht="15" hidden="1" customHeight="1">
      <c r="A959" s="32">
        <v>1742</v>
      </c>
      <c r="B959" s="391"/>
      <c r="C959" s="247" t="str">
        <f>+VLOOKUP(A959,bd_lista!$A$3:$C$590,3,FALSE)</f>
        <v>Gobierno Autónomo Municipal de Saipina</v>
      </c>
      <c r="D959" s="393"/>
      <c r="E959" s="244" t="s">
        <v>1309</v>
      </c>
      <c r="F959" s="245">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5">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5">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5">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5">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5">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5">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5">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5">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5">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5">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5">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5">
        <f t="shared" ca="1" si="35"/>
        <v>0</v>
      </c>
      <c r="S959" s="262">
        <f ca="1">+R958+R959</f>
        <v>0</v>
      </c>
      <c r="T959" s="245">
        <f ca="1">+S959</f>
        <v>0</v>
      </c>
      <c r="U959" s="244">
        <f t="shared" si="36"/>
        <v>2</v>
      </c>
      <c r="V959" s="343" t="str">
        <f>+VLOOKUP(A959,bd_lista!$A$3:$E$590,5,FALSE)</f>
        <v>Gobiernos Autonomos Municipales</v>
      </c>
      <c r="W959" s="395"/>
      <c r="X959" s="242">
        <f>+VLOOKUP(A959,[3]Sheet1!$A$13:$D$744,4,FALSE)</f>
        <v>0</v>
      </c>
      <c r="Y959" s="242" t="e">
        <f>+VLOOKUP(X959,bd_lista!$A$3:$C$590,3,FALSE)</f>
        <v>#N/A</v>
      </c>
      <c r="Z959" s="299"/>
      <c r="AA959" s="300"/>
    </row>
    <row r="960" spans="1:27" customFormat="1" ht="15" hidden="1" customHeight="1">
      <c r="A960" s="32">
        <v>1743</v>
      </c>
      <c r="B960" s="390">
        <f>+A960</f>
        <v>1743</v>
      </c>
      <c r="C960" s="247" t="str">
        <f>+VLOOKUP(A960,bd_lista!$A$3:$C$590,3,FALSE)</f>
        <v>Gobierno Autónomo Municipal de Puerto Suárez</v>
      </c>
      <c r="D960" s="392" t="str">
        <f>+C960</f>
        <v>Gobierno Autónomo Municipal de Puerto Suárez</v>
      </c>
      <c r="E960" s="242" t="s">
        <v>1308</v>
      </c>
      <c r="F960" s="243">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3">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3">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3">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3">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3">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3">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3">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3">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3">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3">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3">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3">
        <f t="shared" ca="1" si="35"/>
        <v>0</v>
      </c>
      <c r="S960" s="250"/>
      <c r="T960" s="243">
        <f ca="1">+T961</f>
        <v>0</v>
      </c>
      <c r="U960" s="242">
        <f t="shared" si="36"/>
        <v>1</v>
      </c>
      <c r="V960" s="343" t="str">
        <f>+VLOOKUP(A960,bd_lista!$A$3:$E$590,5,FALSE)</f>
        <v>Gobiernos Autonomos Municipales</v>
      </c>
      <c r="W960" s="394" t="str">
        <f>+V960</f>
        <v>Gobiernos Autonomos Municipales</v>
      </c>
      <c r="X960" s="242">
        <f>+VLOOKUP(A960,[3]Sheet1!$A$13:$D$744,4,FALSE)</f>
        <v>0</v>
      </c>
      <c r="Y960" s="242" t="e">
        <f>+VLOOKUP(X960,bd_lista!$A$3:$C$590,3,FALSE)</f>
        <v>#N/A</v>
      </c>
      <c r="Z960" s="301">
        <f>+X960</f>
        <v>0</v>
      </c>
      <c r="AA960" s="302" t="e">
        <f>+Y960</f>
        <v>#N/A</v>
      </c>
    </row>
    <row r="961" spans="1:27" customFormat="1" ht="15" hidden="1" customHeight="1">
      <c r="A961" s="32">
        <v>1743</v>
      </c>
      <c r="B961" s="391"/>
      <c r="C961" s="247" t="str">
        <f>+VLOOKUP(A961,bd_lista!$A$3:$C$590,3,FALSE)</f>
        <v>Gobierno Autónomo Municipal de Puerto Suárez</v>
      </c>
      <c r="D961" s="393"/>
      <c r="E961" s="244" t="s">
        <v>1309</v>
      </c>
      <c r="F961" s="245">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5">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5">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5">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5">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5">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5">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5">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5">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5">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5">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5">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5">
        <f t="shared" ca="1" si="35"/>
        <v>0</v>
      </c>
      <c r="S961" s="262">
        <f ca="1">+R960+R961</f>
        <v>0</v>
      </c>
      <c r="T961" s="245">
        <f ca="1">+S961</f>
        <v>0</v>
      </c>
      <c r="U961" s="244">
        <f t="shared" si="36"/>
        <v>2</v>
      </c>
      <c r="V961" s="343" t="str">
        <f>+VLOOKUP(A961,bd_lista!$A$3:$E$590,5,FALSE)</f>
        <v>Gobiernos Autonomos Municipales</v>
      </c>
      <c r="W961" s="395"/>
      <c r="X961" s="242">
        <f>+VLOOKUP(A961,[3]Sheet1!$A$13:$D$744,4,FALSE)</f>
        <v>0</v>
      </c>
      <c r="Y961" s="242" t="e">
        <f>+VLOOKUP(X961,bd_lista!$A$3:$C$590,3,FALSE)</f>
        <v>#N/A</v>
      </c>
      <c r="Z961" s="299"/>
      <c r="AA961" s="300"/>
    </row>
    <row r="962" spans="1:27" customFormat="1" ht="15" hidden="1" customHeight="1">
      <c r="A962" s="32">
        <v>1744</v>
      </c>
      <c r="B962" s="390">
        <f>+A962</f>
        <v>1744</v>
      </c>
      <c r="C962" s="247" t="str">
        <f>+VLOOKUP(A962,bd_lista!$A$3:$C$590,3,FALSE)</f>
        <v>Gobierno Autónomo Municipal de Puerto Quijarro</v>
      </c>
      <c r="D962" s="392" t="str">
        <f>+C962</f>
        <v>Gobierno Autónomo Municipal de Puerto Quijarro</v>
      </c>
      <c r="E962" s="242" t="s">
        <v>1308</v>
      </c>
      <c r="F962" s="243">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3">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3">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3">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3">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3">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3">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3">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3">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3">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3">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3">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3">
        <f t="shared" ca="1" si="35"/>
        <v>0</v>
      </c>
      <c r="S962" s="250"/>
      <c r="T962" s="243">
        <f ca="1">+T963</f>
        <v>0</v>
      </c>
      <c r="U962" s="242">
        <f t="shared" si="36"/>
        <v>1</v>
      </c>
      <c r="V962" s="343" t="str">
        <f>+VLOOKUP(A962,bd_lista!$A$3:$E$590,5,FALSE)</f>
        <v>Gobiernos Autonomos Municipales</v>
      </c>
      <c r="W962" s="394" t="str">
        <f>+V962</f>
        <v>Gobiernos Autonomos Municipales</v>
      </c>
      <c r="X962" s="242">
        <f>+VLOOKUP(A962,[3]Sheet1!$A$13:$D$744,4,FALSE)</f>
        <v>0</v>
      </c>
      <c r="Y962" s="242" t="e">
        <f>+VLOOKUP(X962,bd_lista!$A$3:$C$590,3,FALSE)</f>
        <v>#N/A</v>
      </c>
      <c r="Z962" s="301">
        <f>+X962</f>
        <v>0</v>
      </c>
      <c r="AA962" s="302" t="e">
        <f>+Y962</f>
        <v>#N/A</v>
      </c>
    </row>
    <row r="963" spans="1:27" customFormat="1" ht="15" hidden="1" customHeight="1">
      <c r="A963" s="32">
        <v>1744</v>
      </c>
      <c r="B963" s="391"/>
      <c r="C963" s="247" t="str">
        <f>+VLOOKUP(A963,bd_lista!$A$3:$C$590,3,FALSE)</f>
        <v>Gobierno Autónomo Municipal de Puerto Quijarro</v>
      </c>
      <c r="D963" s="393"/>
      <c r="E963" s="244" t="s">
        <v>1309</v>
      </c>
      <c r="F963" s="245">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5">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5">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5">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5">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5">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5">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5">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5">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5">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5">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5">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5">
        <f t="shared" ca="1" si="35"/>
        <v>0</v>
      </c>
      <c r="S963" s="262">
        <f ca="1">+R962+R963</f>
        <v>0</v>
      </c>
      <c r="T963" s="243">
        <f ca="1">+S963</f>
        <v>0</v>
      </c>
      <c r="U963" s="242">
        <f t="shared" si="36"/>
        <v>2</v>
      </c>
      <c r="V963" s="343" t="str">
        <f>+VLOOKUP(A963,bd_lista!$A$3:$E$590,5,FALSE)</f>
        <v>Gobiernos Autonomos Municipales</v>
      </c>
      <c r="W963" s="395"/>
      <c r="X963" s="242">
        <f>+VLOOKUP(A963,[3]Sheet1!$A$13:$D$744,4,FALSE)</f>
        <v>0</v>
      </c>
      <c r="Y963" s="242" t="e">
        <f>+VLOOKUP(X963,bd_lista!$A$3:$C$590,3,FALSE)</f>
        <v>#N/A</v>
      </c>
      <c r="Z963" s="299"/>
      <c r="AA963" s="300"/>
    </row>
    <row r="964" spans="1:27" customFormat="1" ht="15" hidden="1" customHeight="1">
      <c r="A964" s="32">
        <v>1745</v>
      </c>
      <c r="B964" s="390">
        <f>+A964</f>
        <v>1745</v>
      </c>
      <c r="C964" s="247" t="str">
        <f>+VLOOKUP(A964,bd_lista!$A$3:$C$590,3,FALSE)</f>
        <v>Gobierno Autónomo Municipal de Ascención de Guarayos</v>
      </c>
      <c r="D964" s="392" t="str">
        <f>+C964</f>
        <v>Gobierno Autónomo Municipal de Ascención de Guarayos</v>
      </c>
      <c r="E964" s="242" t="s">
        <v>1308</v>
      </c>
      <c r="F964" s="243">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3">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3">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3">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3">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3">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3">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3">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3">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3">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3">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3">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3">
        <f t="shared" ca="1" si="35"/>
        <v>0</v>
      </c>
      <c r="S964" s="250"/>
      <c r="T964" s="243">
        <f ca="1">+T965</f>
        <v>0</v>
      </c>
      <c r="U964" s="242">
        <f t="shared" si="36"/>
        <v>1</v>
      </c>
      <c r="V964" s="343" t="str">
        <f>+VLOOKUP(A964,bd_lista!$A$3:$E$590,5,FALSE)</f>
        <v>Gobiernos Autonomos Municipales</v>
      </c>
      <c r="W964" s="394" t="str">
        <f>+V964</f>
        <v>Gobiernos Autonomos Municipales</v>
      </c>
      <c r="X964" s="242">
        <f>+VLOOKUP(A964,[3]Sheet1!$A$13:$D$744,4,FALSE)</f>
        <v>0</v>
      </c>
      <c r="Y964" s="242" t="e">
        <f>+VLOOKUP(X964,bd_lista!$A$3:$C$590,3,FALSE)</f>
        <v>#N/A</v>
      </c>
      <c r="Z964" s="301">
        <f>+X964</f>
        <v>0</v>
      </c>
      <c r="AA964" s="302" t="e">
        <f>+Y964</f>
        <v>#N/A</v>
      </c>
    </row>
    <row r="965" spans="1:27" customFormat="1" ht="15" hidden="1" customHeight="1">
      <c r="A965" s="32">
        <v>1745</v>
      </c>
      <c r="B965" s="391"/>
      <c r="C965" s="247" t="str">
        <f>+VLOOKUP(A965,bd_lista!$A$3:$C$590,3,FALSE)</f>
        <v>Gobierno Autónomo Municipal de Ascención de Guarayos</v>
      </c>
      <c r="D965" s="393"/>
      <c r="E965" s="244" t="s">
        <v>1309</v>
      </c>
      <c r="F965" s="245">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5">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5">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5">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5">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5">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5">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5">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5">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5">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5">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5">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5">
        <f t="shared" ca="1" si="35"/>
        <v>0</v>
      </c>
      <c r="S965" s="262">
        <f ca="1">+R964+R965</f>
        <v>0</v>
      </c>
      <c r="T965" s="245">
        <f ca="1">+S965</f>
        <v>0</v>
      </c>
      <c r="U965" s="244">
        <f t="shared" si="36"/>
        <v>2</v>
      </c>
      <c r="V965" s="343" t="str">
        <f>+VLOOKUP(A965,bd_lista!$A$3:$E$590,5,FALSE)</f>
        <v>Gobiernos Autonomos Municipales</v>
      </c>
      <c r="W965" s="395"/>
      <c r="X965" s="242">
        <f>+VLOOKUP(A965,[3]Sheet1!$A$13:$D$744,4,FALSE)</f>
        <v>0</v>
      </c>
      <c r="Y965" s="242" t="e">
        <f>+VLOOKUP(X965,bd_lista!$A$3:$C$590,3,FALSE)</f>
        <v>#N/A</v>
      </c>
      <c r="Z965" s="299"/>
      <c r="AA965" s="300"/>
    </row>
    <row r="966" spans="1:27" customFormat="1" ht="15" hidden="1" customHeight="1">
      <c r="A966" s="32">
        <v>1746</v>
      </c>
      <c r="B966" s="390">
        <f>+A966</f>
        <v>1746</v>
      </c>
      <c r="C966" s="247" t="str">
        <f>+VLOOKUP(A966,bd_lista!$A$3:$C$590,3,FALSE)</f>
        <v>Gobierno Autónomo Municipal de Urubicha</v>
      </c>
      <c r="D966" s="392" t="str">
        <f>+C966</f>
        <v>Gobierno Autónomo Municipal de Urubicha</v>
      </c>
      <c r="E966" s="242" t="s">
        <v>1308</v>
      </c>
      <c r="F966" s="243">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3">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3">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3">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3">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3">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3">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3">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3">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3">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3">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3">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3">
        <f t="shared" ca="1" si="35"/>
        <v>0</v>
      </c>
      <c r="S966" s="250"/>
      <c r="T966" s="243">
        <f ca="1">+T967</f>
        <v>0</v>
      </c>
      <c r="U966" s="242">
        <f t="shared" si="36"/>
        <v>1</v>
      </c>
      <c r="V966" s="343" t="str">
        <f>+VLOOKUP(A966,bd_lista!$A$3:$E$590,5,FALSE)</f>
        <v>Gobiernos Autonomos Municipales</v>
      </c>
      <c r="W966" s="394" t="str">
        <f>+V966</f>
        <v>Gobiernos Autonomos Municipales</v>
      </c>
      <c r="X966" s="242">
        <f>+VLOOKUP(A966,[3]Sheet1!$A$13:$D$744,4,FALSE)</f>
        <v>0</v>
      </c>
      <c r="Y966" s="242" t="e">
        <f>+VLOOKUP(X966,bd_lista!$A$3:$C$590,3,FALSE)</f>
        <v>#N/A</v>
      </c>
      <c r="Z966" s="301">
        <f>+X966</f>
        <v>0</v>
      </c>
      <c r="AA966" s="302" t="e">
        <f>+Y966</f>
        <v>#N/A</v>
      </c>
    </row>
    <row r="967" spans="1:27" customFormat="1" ht="15" hidden="1" customHeight="1">
      <c r="A967" s="32">
        <v>1746</v>
      </c>
      <c r="B967" s="391"/>
      <c r="C967" s="247" t="str">
        <f>+VLOOKUP(A967,bd_lista!$A$3:$C$590,3,FALSE)</f>
        <v>Gobierno Autónomo Municipal de Urubicha</v>
      </c>
      <c r="D967" s="393"/>
      <c r="E967" s="244" t="s">
        <v>1309</v>
      </c>
      <c r="F967" s="245">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5">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5">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5">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5">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5">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5">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5">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5">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5">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5">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5">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5">
        <f t="shared" ca="1" si="35"/>
        <v>0</v>
      </c>
      <c r="S967" s="262">
        <f ca="1">+R966+R967</f>
        <v>0</v>
      </c>
      <c r="T967" s="245">
        <f ca="1">+S967</f>
        <v>0</v>
      </c>
      <c r="U967" s="244">
        <f t="shared" si="36"/>
        <v>2</v>
      </c>
      <c r="V967" s="343" t="str">
        <f>+VLOOKUP(A967,bd_lista!$A$3:$E$590,5,FALSE)</f>
        <v>Gobiernos Autonomos Municipales</v>
      </c>
      <c r="W967" s="395"/>
      <c r="X967" s="242">
        <f>+VLOOKUP(A967,[3]Sheet1!$A$13:$D$744,4,FALSE)</f>
        <v>0</v>
      </c>
      <c r="Y967" s="242" t="e">
        <f>+VLOOKUP(X967,bd_lista!$A$3:$C$590,3,FALSE)</f>
        <v>#N/A</v>
      </c>
      <c r="Z967" s="299"/>
      <c r="AA967" s="300"/>
    </row>
    <row r="968" spans="1:27" customFormat="1" ht="15" hidden="1" customHeight="1">
      <c r="A968" s="32">
        <v>1747</v>
      </c>
      <c r="B968" s="390">
        <f>+A968</f>
        <v>1747</v>
      </c>
      <c r="C968" s="247" t="str">
        <f>+VLOOKUP(A968,bd_lista!$A$3:$C$590,3,FALSE)</f>
        <v>Gobierno Autónomo Municipal de El Puente</v>
      </c>
      <c r="D968" s="392" t="str">
        <f>+C968</f>
        <v>Gobierno Autónomo Municipal de El Puente</v>
      </c>
      <c r="E968" s="242" t="s">
        <v>1308</v>
      </c>
      <c r="F968" s="243">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3">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3">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3">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3">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3">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3">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3">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3">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3">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3">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3">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3">
        <f t="shared" ca="1" si="35"/>
        <v>0</v>
      </c>
      <c r="S968" s="250"/>
      <c r="T968" s="243">
        <f ca="1">+T969</f>
        <v>0</v>
      </c>
      <c r="U968" s="242">
        <f t="shared" si="36"/>
        <v>1</v>
      </c>
      <c r="V968" s="343" t="str">
        <f>+VLOOKUP(A968,bd_lista!$A$3:$E$590,5,FALSE)</f>
        <v>Gobiernos Autonomos Municipales</v>
      </c>
      <c r="W968" s="394" t="str">
        <f>+V968</f>
        <v>Gobiernos Autonomos Municipales</v>
      </c>
      <c r="X968" s="242">
        <f>+VLOOKUP(A968,[3]Sheet1!$A$13:$D$744,4,FALSE)</f>
        <v>0</v>
      </c>
      <c r="Y968" s="242" t="e">
        <f>+VLOOKUP(X968,bd_lista!$A$3:$C$590,3,FALSE)</f>
        <v>#N/A</v>
      </c>
      <c r="Z968" s="301">
        <f>+X968</f>
        <v>0</v>
      </c>
      <c r="AA968" s="302" t="e">
        <f>+Y968</f>
        <v>#N/A</v>
      </c>
    </row>
    <row r="969" spans="1:27" customFormat="1" ht="15" hidden="1" customHeight="1">
      <c r="A969" s="32">
        <v>1747</v>
      </c>
      <c r="B969" s="391"/>
      <c r="C969" s="247" t="str">
        <f>+VLOOKUP(A969,bd_lista!$A$3:$C$590,3,FALSE)</f>
        <v>Gobierno Autónomo Municipal de El Puente</v>
      </c>
      <c r="D969" s="393"/>
      <c r="E969" s="244" t="s">
        <v>1309</v>
      </c>
      <c r="F969" s="245">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5">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5">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5">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5">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5">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5">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5">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5">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5">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5">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5">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5">
        <f t="shared" ca="1" si="35"/>
        <v>0</v>
      </c>
      <c r="S969" s="262">
        <f ca="1">+R968+R969</f>
        <v>0</v>
      </c>
      <c r="T969" s="245">
        <f ca="1">+S969</f>
        <v>0</v>
      </c>
      <c r="U969" s="244">
        <f t="shared" si="36"/>
        <v>2</v>
      </c>
      <c r="V969" s="343" t="str">
        <f>+VLOOKUP(A969,bd_lista!$A$3:$E$590,5,FALSE)</f>
        <v>Gobiernos Autonomos Municipales</v>
      </c>
      <c r="W969" s="395"/>
      <c r="X969" s="242">
        <f>+VLOOKUP(A969,[3]Sheet1!$A$13:$D$744,4,FALSE)</f>
        <v>0</v>
      </c>
      <c r="Y969" s="242" t="e">
        <f>+VLOOKUP(X969,bd_lista!$A$3:$C$590,3,FALSE)</f>
        <v>#N/A</v>
      </c>
      <c r="Z969" s="299"/>
      <c r="AA969" s="300"/>
    </row>
    <row r="970" spans="1:27" customFormat="1" ht="15" hidden="1" customHeight="1">
      <c r="A970" s="32">
        <v>1748</v>
      </c>
      <c r="B970" s="390">
        <f>+A970</f>
        <v>1748</v>
      </c>
      <c r="C970" s="247" t="str">
        <f>+VLOOKUP(A970,bd_lista!$A$3:$C$590,3,FALSE)</f>
        <v>Gobierno Autónomo Municipal de Okinawa Uno</v>
      </c>
      <c r="D970" s="392" t="str">
        <f>+C970</f>
        <v>Gobierno Autónomo Municipal de Okinawa Uno</v>
      </c>
      <c r="E970" s="242" t="s">
        <v>1308</v>
      </c>
      <c r="F970" s="243">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3">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3">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3">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3">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3">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3">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3">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3">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3">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3">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3">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3">
        <f t="shared" ca="1" si="35"/>
        <v>0</v>
      </c>
      <c r="S970" s="250"/>
      <c r="T970" s="243">
        <f ca="1">+T971</f>
        <v>0</v>
      </c>
      <c r="U970" s="242">
        <f t="shared" si="36"/>
        <v>1</v>
      </c>
      <c r="V970" s="343" t="str">
        <f>+VLOOKUP(A970,bd_lista!$A$3:$E$590,5,FALSE)</f>
        <v>Gobiernos Autonomos Municipales</v>
      </c>
      <c r="W970" s="394" t="str">
        <f>+V970</f>
        <v>Gobiernos Autonomos Municipales</v>
      </c>
      <c r="X970" s="242">
        <f>+VLOOKUP(A970,[3]Sheet1!$A$13:$D$744,4,FALSE)</f>
        <v>0</v>
      </c>
      <c r="Y970" s="242" t="e">
        <f>+VLOOKUP(X970,bd_lista!$A$3:$C$590,3,FALSE)</f>
        <v>#N/A</v>
      </c>
      <c r="Z970" s="301">
        <f>+X970</f>
        <v>0</v>
      </c>
      <c r="AA970" s="302" t="e">
        <f>+Y970</f>
        <v>#N/A</v>
      </c>
    </row>
    <row r="971" spans="1:27" customFormat="1" ht="15" hidden="1" customHeight="1">
      <c r="A971" s="32">
        <v>1748</v>
      </c>
      <c r="B971" s="391"/>
      <c r="C971" s="247" t="str">
        <f>+VLOOKUP(A971,bd_lista!$A$3:$C$590,3,FALSE)</f>
        <v>Gobierno Autónomo Municipal de Okinawa Uno</v>
      </c>
      <c r="D971" s="393"/>
      <c r="E971" s="244" t="s">
        <v>1309</v>
      </c>
      <c r="F971" s="245">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5">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5">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5">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5">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5">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5">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5">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5">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5">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5">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5">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5">
        <f t="shared" ca="1" si="35"/>
        <v>0</v>
      </c>
      <c r="S971" s="262">
        <f ca="1">+R970+R971</f>
        <v>0</v>
      </c>
      <c r="T971" s="245">
        <f ca="1">+S971</f>
        <v>0</v>
      </c>
      <c r="U971" s="242">
        <f t="shared" si="36"/>
        <v>2</v>
      </c>
      <c r="V971" s="343" t="str">
        <f>+VLOOKUP(A971,bd_lista!$A$3:$E$590,5,FALSE)</f>
        <v>Gobiernos Autonomos Municipales</v>
      </c>
      <c r="W971" s="395"/>
      <c r="X971" s="242">
        <f>+VLOOKUP(A971,[3]Sheet1!$A$13:$D$744,4,FALSE)</f>
        <v>0</v>
      </c>
      <c r="Y971" s="242" t="e">
        <f>+VLOOKUP(X971,bd_lista!$A$3:$C$590,3,FALSE)</f>
        <v>#N/A</v>
      </c>
      <c r="Z971" s="299"/>
      <c r="AA971" s="300"/>
    </row>
    <row r="972" spans="1:27" customFormat="1" ht="15" hidden="1" customHeight="1">
      <c r="A972" s="32">
        <v>1749</v>
      </c>
      <c r="B972" s="390">
        <f>+A972</f>
        <v>1749</v>
      </c>
      <c r="C972" s="247" t="str">
        <f>+VLOOKUP(A972,bd_lista!$A$3:$C$590,3,FALSE)</f>
        <v>Gobierno Autónomo Municipal de San Antonio de Lomerio</v>
      </c>
      <c r="D972" s="392" t="str">
        <f>+C972</f>
        <v>Gobierno Autónomo Municipal de San Antonio de Lomerio</v>
      </c>
      <c r="E972" s="242" t="s">
        <v>1308</v>
      </c>
      <c r="F972" s="243">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3">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3">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3">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3">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3">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3">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3">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71">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71">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71">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71">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3">
        <f t="shared" ca="1" si="35"/>
        <v>0</v>
      </c>
      <c r="S972" s="250"/>
      <c r="T972" s="243">
        <f ca="1">+T973</f>
        <v>0</v>
      </c>
      <c r="U972" s="242">
        <f t="shared" si="36"/>
        <v>1</v>
      </c>
      <c r="V972" s="343" t="str">
        <f>+VLOOKUP(A972,bd_lista!$A$3:$E$590,5,FALSE)</f>
        <v>Gobiernos Autonomos Municipales</v>
      </c>
      <c r="W972" s="394" t="str">
        <f>+V972</f>
        <v>Gobiernos Autonomos Municipales</v>
      </c>
      <c r="X972" s="242">
        <f>+VLOOKUP(A972,[3]Sheet1!$A$13:$D$744,4,FALSE)</f>
        <v>0</v>
      </c>
      <c r="Y972" s="242" t="e">
        <f>+VLOOKUP(X972,bd_lista!$A$3:$C$590,3,FALSE)</f>
        <v>#N/A</v>
      </c>
      <c r="Z972" s="301">
        <f>+X972</f>
        <v>0</v>
      </c>
      <c r="AA972" s="302" t="e">
        <f>+Y972</f>
        <v>#N/A</v>
      </c>
    </row>
    <row r="973" spans="1:27" customFormat="1" ht="15" hidden="1" customHeight="1">
      <c r="A973" s="32">
        <v>1749</v>
      </c>
      <c r="B973" s="391"/>
      <c r="C973" s="247" t="str">
        <f>+VLOOKUP(A973,bd_lista!$A$3:$C$590,3,FALSE)</f>
        <v>Gobierno Autónomo Municipal de San Antonio de Lomerio</v>
      </c>
      <c r="D973" s="393"/>
      <c r="E973" s="244" t="s">
        <v>1309</v>
      </c>
      <c r="F973" s="245">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5">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5">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5">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5">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5">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5">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5">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5">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5">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5">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5">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5">
        <f t="shared" ca="1" si="35"/>
        <v>0</v>
      </c>
      <c r="S973" s="262">
        <f ca="1">+R972+R973</f>
        <v>0</v>
      </c>
      <c r="T973" s="245">
        <f ca="1">+S973</f>
        <v>0</v>
      </c>
      <c r="U973" s="307">
        <f t="shared" si="36"/>
        <v>2</v>
      </c>
      <c r="V973" s="343" t="str">
        <f>+VLOOKUP(A973,bd_lista!$A$3:$E$590,5,FALSE)</f>
        <v>Gobiernos Autonomos Municipales</v>
      </c>
      <c r="W973" s="395"/>
      <c r="X973" s="242">
        <f>+VLOOKUP(A973,[3]Sheet1!$A$13:$D$744,4,FALSE)</f>
        <v>0</v>
      </c>
      <c r="Y973" s="242" t="e">
        <f>+VLOOKUP(X973,bd_lista!$A$3:$C$590,3,FALSE)</f>
        <v>#N/A</v>
      </c>
      <c r="Z973" s="299"/>
      <c r="AA973" s="300"/>
    </row>
    <row r="974" spans="1:27" customFormat="1" ht="15" hidden="1" customHeight="1">
      <c r="A974" s="32">
        <v>1750</v>
      </c>
      <c r="B974" s="390">
        <f>+A974</f>
        <v>1750</v>
      </c>
      <c r="C974" s="247" t="str">
        <f>+VLOOKUP(A974,bd_lista!$A$3:$C$590,3,FALSE)</f>
        <v>Gobierno Autónomo Municipal de San Ramón</v>
      </c>
      <c r="D974" s="392" t="str">
        <f>+C974</f>
        <v>Gobierno Autónomo Municipal de San Ramón</v>
      </c>
      <c r="E974" s="242" t="s">
        <v>1308</v>
      </c>
      <c r="F974" s="243">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3">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3">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3">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3">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3">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3">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3">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3">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3">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3">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3">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3">
        <f t="shared" ca="1" si="35"/>
        <v>0</v>
      </c>
      <c r="S974" s="250"/>
      <c r="T974" s="243">
        <f ca="1">+T975</f>
        <v>0</v>
      </c>
      <c r="U974" s="278">
        <f t="shared" si="36"/>
        <v>1</v>
      </c>
      <c r="V974" s="343" t="str">
        <f>+VLOOKUP(A974,bd_lista!$A$3:$E$590,5,FALSE)</f>
        <v>Gobiernos Autonomos Municipales</v>
      </c>
      <c r="W974" s="394" t="str">
        <f>+V974</f>
        <v>Gobiernos Autonomos Municipales</v>
      </c>
      <c r="X974" s="242">
        <f>+VLOOKUP(A974,[3]Sheet1!$A$13:$D$744,4,FALSE)</f>
        <v>0</v>
      </c>
      <c r="Y974" s="242" t="e">
        <f>+VLOOKUP(X974,bd_lista!$A$3:$C$590,3,FALSE)</f>
        <v>#N/A</v>
      </c>
      <c r="Z974" s="301">
        <f>+X974</f>
        <v>0</v>
      </c>
      <c r="AA974" s="302" t="e">
        <f>+Y974</f>
        <v>#N/A</v>
      </c>
    </row>
    <row r="975" spans="1:27" customFormat="1" ht="15" hidden="1" customHeight="1">
      <c r="A975" s="32">
        <v>1750</v>
      </c>
      <c r="B975" s="391"/>
      <c r="C975" s="247" t="str">
        <f>+VLOOKUP(A975,bd_lista!$A$3:$C$590,3,FALSE)</f>
        <v>Gobierno Autónomo Municipal de San Ramón</v>
      </c>
      <c r="D975" s="393"/>
      <c r="E975" s="244" t="s">
        <v>1309</v>
      </c>
      <c r="F975" s="245">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5">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5">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5">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5">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5">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5">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5">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5">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5">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5">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5">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5">
        <f t="shared" ca="1" si="35"/>
        <v>0</v>
      </c>
      <c r="S975" s="262">
        <f ca="1">+R974+R975</f>
        <v>0</v>
      </c>
      <c r="T975" s="245">
        <f ca="1">+S975</f>
        <v>0</v>
      </c>
      <c r="U975" s="242">
        <f t="shared" si="36"/>
        <v>2</v>
      </c>
      <c r="V975" s="343" t="str">
        <f>+VLOOKUP(A975,bd_lista!$A$3:$E$590,5,FALSE)</f>
        <v>Gobiernos Autonomos Municipales</v>
      </c>
      <c r="W975" s="395"/>
      <c r="X975" s="242">
        <f>+VLOOKUP(A975,[3]Sheet1!$A$13:$D$744,4,FALSE)</f>
        <v>0</v>
      </c>
      <c r="Y975" s="242" t="e">
        <f>+VLOOKUP(X975,bd_lista!$A$3:$C$590,3,FALSE)</f>
        <v>#N/A</v>
      </c>
      <c r="Z975" s="299"/>
      <c r="AA975" s="300"/>
    </row>
    <row r="976" spans="1:27" customFormat="1" ht="15" hidden="1" customHeight="1">
      <c r="A976" s="32">
        <v>1751</v>
      </c>
      <c r="B976" s="390">
        <f>+A976</f>
        <v>1751</v>
      </c>
      <c r="C976" s="247" t="str">
        <f>+VLOOKUP(A976,bd_lista!$A$3:$C$590,3,FALSE)</f>
        <v>Gobierno Autónomo Municipal de El Carmen Rivero Tórrez</v>
      </c>
      <c r="D976" s="392" t="str">
        <f>+C976</f>
        <v>Gobierno Autónomo Municipal de El Carmen Rivero Tórrez</v>
      </c>
      <c r="E976" s="242" t="s">
        <v>1308</v>
      </c>
      <c r="F976" s="243">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3">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3">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3">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3">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3">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3">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3">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3">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3">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3">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3">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3">
        <f t="shared" ca="1" si="35"/>
        <v>0</v>
      </c>
      <c r="S976" s="250"/>
      <c r="T976" s="243">
        <f ca="1">+T977</f>
        <v>0</v>
      </c>
      <c r="U976" s="278">
        <f t="shared" si="36"/>
        <v>1</v>
      </c>
      <c r="V976" s="343" t="str">
        <f>+VLOOKUP(A976,bd_lista!$A$3:$E$590,5,FALSE)</f>
        <v>Gobiernos Autonomos Municipales</v>
      </c>
      <c r="W976" s="394" t="str">
        <f>+V976</f>
        <v>Gobiernos Autonomos Municipales</v>
      </c>
      <c r="X976" s="242">
        <f>+VLOOKUP(A976,[3]Sheet1!$A$13:$D$744,4,FALSE)</f>
        <v>0</v>
      </c>
      <c r="Y976" s="242" t="e">
        <f>+VLOOKUP(X976,bd_lista!$A$3:$C$590,3,FALSE)</f>
        <v>#N/A</v>
      </c>
      <c r="Z976" s="301">
        <f>+X976</f>
        <v>0</v>
      </c>
      <c r="AA976" s="302" t="e">
        <f>+Y976</f>
        <v>#N/A</v>
      </c>
    </row>
    <row r="977" spans="1:27" customFormat="1" ht="15" hidden="1" customHeight="1">
      <c r="A977" s="32">
        <v>1751</v>
      </c>
      <c r="B977" s="391"/>
      <c r="C977" s="247" t="str">
        <f>+VLOOKUP(A977,bd_lista!$A$3:$C$590,3,FALSE)</f>
        <v>Gobierno Autónomo Municipal de El Carmen Rivero Tórrez</v>
      </c>
      <c r="D977" s="393"/>
      <c r="E977" s="244" t="s">
        <v>1309</v>
      </c>
      <c r="F977" s="245">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5">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5">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5">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5">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5">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5">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5">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5">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5">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5">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5">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5">
        <f t="shared" ca="1" si="35"/>
        <v>0</v>
      </c>
      <c r="S977" s="262">
        <f ca="1">+R976+R977</f>
        <v>0</v>
      </c>
      <c r="T977" s="245">
        <f ca="1">+S977</f>
        <v>0</v>
      </c>
      <c r="U977" s="244">
        <f t="shared" si="36"/>
        <v>2</v>
      </c>
      <c r="V977" s="343" t="str">
        <f>+VLOOKUP(A977,bd_lista!$A$3:$E$590,5,FALSE)</f>
        <v>Gobiernos Autonomos Municipales</v>
      </c>
      <c r="W977" s="395"/>
      <c r="X977" s="242">
        <f>+VLOOKUP(A977,[3]Sheet1!$A$13:$D$744,4,FALSE)</f>
        <v>0</v>
      </c>
      <c r="Y977" s="242" t="e">
        <f>+VLOOKUP(X977,bd_lista!$A$3:$C$590,3,FALSE)</f>
        <v>#N/A</v>
      </c>
      <c r="Z977" s="299"/>
      <c r="AA977" s="300"/>
    </row>
    <row r="978" spans="1:27" customFormat="1" ht="15" hidden="1" customHeight="1">
      <c r="A978" s="32">
        <v>1752</v>
      </c>
      <c r="B978" s="390">
        <f>+A978</f>
        <v>1752</v>
      </c>
      <c r="C978" s="247" t="str">
        <f>+VLOOKUP(A978,bd_lista!$A$3:$C$590,3,FALSE)</f>
        <v>Gobierno Autónomo Municipal de San Juan</v>
      </c>
      <c r="D978" s="392" t="str">
        <f>+C978</f>
        <v>Gobierno Autónomo Municipal de San Juan</v>
      </c>
      <c r="E978" s="242" t="s">
        <v>1308</v>
      </c>
      <c r="F978" s="243">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3">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3">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3">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3">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3">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3">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3">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3">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3">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3">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3">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3">
        <f t="shared" ca="1" si="35"/>
        <v>0</v>
      </c>
      <c r="S978" s="250"/>
      <c r="T978" s="243">
        <f ca="1">+T979</f>
        <v>0</v>
      </c>
      <c r="U978" s="242">
        <f t="shared" si="36"/>
        <v>1</v>
      </c>
      <c r="V978" s="343" t="str">
        <f>+VLOOKUP(A978,bd_lista!$A$3:$E$590,5,FALSE)</f>
        <v>Gobiernos Autonomos Municipales</v>
      </c>
      <c r="W978" s="394" t="str">
        <f>+V978</f>
        <v>Gobiernos Autonomos Municipales</v>
      </c>
      <c r="X978" s="242">
        <f>+VLOOKUP(A978,[3]Sheet1!$A$13:$D$744,4,FALSE)</f>
        <v>0</v>
      </c>
      <c r="Y978" s="242" t="e">
        <f>+VLOOKUP(X978,bd_lista!$A$3:$C$590,3,FALSE)</f>
        <v>#N/A</v>
      </c>
      <c r="Z978" s="301">
        <f>+X978</f>
        <v>0</v>
      </c>
      <c r="AA978" s="302" t="e">
        <f>+Y978</f>
        <v>#N/A</v>
      </c>
    </row>
    <row r="979" spans="1:27" customFormat="1" ht="15" hidden="1" customHeight="1">
      <c r="A979" s="32">
        <v>1752</v>
      </c>
      <c r="B979" s="391"/>
      <c r="C979" s="247" t="str">
        <f>+VLOOKUP(A979,bd_lista!$A$3:$C$590,3,FALSE)</f>
        <v>Gobierno Autónomo Municipal de San Juan</v>
      </c>
      <c r="D979" s="393"/>
      <c r="E979" s="244" t="s">
        <v>1309</v>
      </c>
      <c r="F979" s="245">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5">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5">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5">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5">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5">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5">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5">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3">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3">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3">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3">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3">
        <f t="shared" ca="1" si="35"/>
        <v>0</v>
      </c>
      <c r="S979" s="250">
        <f ca="1">+R978+R979</f>
        <v>0</v>
      </c>
      <c r="T979" s="243">
        <f ca="1">+S979</f>
        <v>0</v>
      </c>
      <c r="U979" s="242">
        <f t="shared" si="36"/>
        <v>2</v>
      </c>
      <c r="V979" s="343" t="str">
        <f>+VLOOKUP(A979,bd_lista!$A$3:$E$590,5,FALSE)</f>
        <v>Gobiernos Autonomos Municipales</v>
      </c>
      <c r="W979" s="395"/>
      <c r="X979" s="242">
        <f>+VLOOKUP(A979,[3]Sheet1!$A$13:$D$744,4,FALSE)</f>
        <v>0</v>
      </c>
      <c r="Y979" s="242" t="e">
        <f>+VLOOKUP(X979,bd_lista!$A$3:$C$590,3,FALSE)</f>
        <v>#N/A</v>
      </c>
      <c r="Z979" s="299"/>
      <c r="AA979" s="300"/>
    </row>
    <row r="980" spans="1:27" customFormat="1" ht="15" hidden="1" customHeight="1">
      <c r="A980" s="32">
        <v>1753</v>
      </c>
      <c r="B980" s="390">
        <f>+A980</f>
        <v>1753</v>
      </c>
      <c r="C980" s="247" t="str">
        <f>+VLOOKUP(A980,bd_lista!$A$3:$C$590,3,FALSE)</f>
        <v>Gobierno Autónomo Municipal de Fernández Alonso</v>
      </c>
      <c r="D980" s="392" t="str">
        <f>+C980</f>
        <v>Gobierno Autónomo Municipal de Fernández Alonso</v>
      </c>
      <c r="E980" s="242" t="s">
        <v>1308</v>
      </c>
      <c r="F980" s="243">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3">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3">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3">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3">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3">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3">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3">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3">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3">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3">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3">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3">
        <f t="shared" ca="1" si="35"/>
        <v>0</v>
      </c>
      <c r="S980" s="250"/>
      <c r="T980" s="243">
        <f ca="1">+T981</f>
        <v>0</v>
      </c>
      <c r="U980" s="242">
        <f t="shared" si="36"/>
        <v>1</v>
      </c>
      <c r="V980" s="343" t="str">
        <f>+VLOOKUP(A980,bd_lista!$A$3:$E$590,5,FALSE)</f>
        <v>Gobiernos Autonomos Municipales</v>
      </c>
      <c r="W980" s="394" t="str">
        <f>+V980</f>
        <v>Gobiernos Autonomos Municipales</v>
      </c>
      <c r="X980" s="242">
        <f>+VLOOKUP(A980,[3]Sheet1!$A$13:$D$744,4,FALSE)</f>
        <v>0</v>
      </c>
      <c r="Y980" s="242" t="e">
        <f>+VLOOKUP(X980,bd_lista!$A$3:$C$590,3,FALSE)</f>
        <v>#N/A</v>
      </c>
      <c r="Z980" s="301">
        <f>+X980</f>
        <v>0</v>
      </c>
      <c r="AA980" s="302" t="e">
        <f>+Y980</f>
        <v>#N/A</v>
      </c>
    </row>
    <row r="981" spans="1:27" customFormat="1" ht="15" hidden="1" customHeight="1">
      <c r="A981" s="32">
        <v>1753</v>
      </c>
      <c r="B981" s="391"/>
      <c r="C981" s="247" t="str">
        <f>+VLOOKUP(A981,bd_lista!$A$3:$C$590,3,FALSE)</f>
        <v>Gobierno Autónomo Municipal de Fernández Alonso</v>
      </c>
      <c r="D981" s="393"/>
      <c r="E981" s="244" t="s">
        <v>1309</v>
      </c>
      <c r="F981" s="245">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5">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5">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5">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5">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5">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5">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5">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5">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5">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5">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5">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5">
        <f t="shared" ca="1" si="35"/>
        <v>0</v>
      </c>
      <c r="S981" s="262">
        <f ca="1">+R980+R981</f>
        <v>0</v>
      </c>
      <c r="T981" s="271">
        <f ca="1">+S981</f>
        <v>0</v>
      </c>
      <c r="U981" s="242">
        <f t="shared" si="36"/>
        <v>2</v>
      </c>
      <c r="V981" s="343" t="str">
        <f>+VLOOKUP(A981,bd_lista!$A$3:$E$590,5,FALSE)</f>
        <v>Gobiernos Autonomos Municipales</v>
      </c>
      <c r="W981" s="395"/>
      <c r="X981" s="242">
        <f>+VLOOKUP(A981,[3]Sheet1!$A$13:$D$744,4,FALSE)</f>
        <v>0</v>
      </c>
      <c r="Y981" s="242" t="e">
        <f>+VLOOKUP(X981,bd_lista!$A$3:$C$590,3,FALSE)</f>
        <v>#N/A</v>
      </c>
      <c r="Z981" s="299"/>
      <c r="AA981" s="300"/>
    </row>
    <row r="982" spans="1:27" customFormat="1" ht="15" hidden="1" customHeight="1">
      <c r="A982" s="32">
        <v>1754</v>
      </c>
      <c r="B982" s="390">
        <f>+A982</f>
        <v>1754</v>
      </c>
      <c r="C982" s="247" t="str">
        <f>+VLOOKUP(A982,bd_lista!$A$3:$C$590,3,FALSE)</f>
        <v>Gobierno Autónomo Municipal de San Pedro</v>
      </c>
      <c r="D982" s="392" t="str">
        <f>+C982</f>
        <v>Gobierno Autónomo Municipal de San Pedro</v>
      </c>
      <c r="E982" s="242" t="s">
        <v>1308</v>
      </c>
      <c r="F982" s="243">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3">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3">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3">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3">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3">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3">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3">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3">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3">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3">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3">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3">
        <f t="shared" ca="1" si="35"/>
        <v>0</v>
      </c>
      <c r="S982" s="250"/>
      <c r="T982" s="243">
        <f ca="1">+T983</f>
        <v>0</v>
      </c>
      <c r="U982" s="242">
        <f t="shared" si="36"/>
        <v>1</v>
      </c>
      <c r="V982" s="343" t="str">
        <f>+VLOOKUP(A982,bd_lista!$A$3:$E$590,5,FALSE)</f>
        <v>Gobiernos Autonomos Municipales</v>
      </c>
      <c r="W982" s="394" t="str">
        <f>+V982</f>
        <v>Gobiernos Autonomos Municipales</v>
      </c>
      <c r="X982" s="242">
        <f>+VLOOKUP(A982,[3]Sheet1!$A$13:$D$744,4,FALSE)</f>
        <v>0</v>
      </c>
      <c r="Y982" s="242" t="e">
        <f>+VLOOKUP(X982,bd_lista!$A$3:$C$590,3,FALSE)</f>
        <v>#N/A</v>
      </c>
      <c r="Z982" s="301">
        <f>+X982</f>
        <v>0</v>
      </c>
      <c r="AA982" s="302" t="e">
        <f>+Y982</f>
        <v>#N/A</v>
      </c>
    </row>
    <row r="983" spans="1:27" customFormat="1" ht="15" hidden="1" customHeight="1">
      <c r="A983" s="32">
        <v>1754</v>
      </c>
      <c r="B983" s="391"/>
      <c r="C983" s="247" t="str">
        <f>+VLOOKUP(A983,bd_lista!$A$3:$C$590,3,FALSE)</f>
        <v>Gobierno Autónomo Municipal de San Pedro</v>
      </c>
      <c r="D983" s="393"/>
      <c r="E983" s="244" t="s">
        <v>1309</v>
      </c>
      <c r="F983" s="243">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3">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3">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3">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3">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3">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5">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5">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3">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3">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3">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3">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3">
        <f t="shared" ca="1" si="35"/>
        <v>0</v>
      </c>
      <c r="S983" s="250">
        <f ca="1">+R982+R983</f>
        <v>0</v>
      </c>
      <c r="T983" s="243">
        <f ca="1">+S983</f>
        <v>0</v>
      </c>
      <c r="U983" s="242">
        <f t="shared" si="36"/>
        <v>2</v>
      </c>
      <c r="V983" s="343" t="str">
        <f>+VLOOKUP(A983,bd_lista!$A$3:$E$590,5,FALSE)</f>
        <v>Gobiernos Autonomos Municipales</v>
      </c>
      <c r="W983" s="395"/>
      <c r="X983" s="242">
        <f>+VLOOKUP(A983,[3]Sheet1!$A$13:$D$744,4,FALSE)</f>
        <v>0</v>
      </c>
      <c r="Y983" s="242" t="e">
        <f>+VLOOKUP(X983,bd_lista!$A$3:$C$590,3,FALSE)</f>
        <v>#N/A</v>
      </c>
      <c r="Z983" s="299"/>
      <c r="AA983" s="300"/>
    </row>
    <row r="984" spans="1:27" customFormat="1" ht="15" hidden="1" customHeight="1">
      <c r="A984" s="32">
        <v>1755</v>
      </c>
      <c r="B984" s="390">
        <f>+A984</f>
        <v>1755</v>
      </c>
      <c r="C984" s="247" t="str">
        <f>+VLOOKUP(A984,bd_lista!$A$3:$C$590,3,FALSE)</f>
        <v>Gobierno Autónomo Municipal de Cuatro Cañadas</v>
      </c>
      <c r="D984" s="392" t="str">
        <f>+C984</f>
        <v>Gobierno Autónomo Municipal de Cuatro Cañadas</v>
      </c>
      <c r="E984" s="242" t="s">
        <v>1308</v>
      </c>
      <c r="F984" s="271">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71">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71">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71">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71">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71">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3">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3">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3">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3">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3">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3">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71">
        <f t="shared" ca="1" si="35"/>
        <v>0</v>
      </c>
      <c r="S984" s="273"/>
      <c r="T984" s="243">
        <f ca="1">+T985</f>
        <v>0</v>
      </c>
      <c r="U984" s="242">
        <f t="shared" si="36"/>
        <v>1</v>
      </c>
      <c r="V984" s="343" t="str">
        <f>+VLOOKUP(A984,bd_lista!$A$3:$E$590,5,FALSE)</f>
        <v>Gobiernos Autonomos Municipales</v>
      </c>
      <c r="W984" s="394" t="str">
        <f>+V984</f>
        <v>Gobiernos Autonomos Municipales</v>
      </c>
      <c r="X984" s="242">
        <f>+VLOOKUP(A984,[3]Sheet1!$A$13:$D$744,4,FALSE)</f>
        <v>0</v>
      </c>
      <c r="Y984" s="242" t="e">
        <f>+VLOOKUP(X984,bd_lista!$A$3:$C$590,3,FALSE)</f>
        <v>#N/A</v>
      </c>
      <c r="Z984" s="301">
        <f>+X984</f>
        <v>0</v>
      </c>
      <c r="AA984" s="302" t="e">
        <f>+Y984</f>
        <v>#N/A</v>
      </c>
    </row>
    <row r="985" spans="1:27" customFormat="1" ht="15" hidden="1" customHeight="1">
      <c r="A985" s="32">
        <v>1755</v>
      </c>
      <c r="B985" s="391"/>
      <c r="C985" s="247" t="str">
        <f>+VLOOKUP(A985,bd_lista!$A$3:$C$590,3,FALSE)</f>
        <v>Gobierno Autónomo Municipal de Cuatro Cañadas</v>
      </c>
      <c r="D985" s="393"/>
      <c r="E985" s="244" t="s">
        <v>1309</v>
      </c>
      <c r="F985" s="245">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5">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5">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5">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5">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5">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5">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5">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5">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5">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5">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5">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5">
        <f t="shared" ca="1" si="35"/>
        <v>0</v>
      </c>
      <c r="S985" s="262">
        <f ca="1">+R984+R985</f>
        <v>0</v>
      </c>
      <c r="T985" s="245">
        <f ca="1">+S985</f>
        <v>0</v>
      </c>
      <c r="U985" s="244">
        <f t="shared" si="36"/>
        <v>2</v>
      </c>
      <c r="V985" s="343" t="str">
        <f>+VLOOKUP(A985,bd_lista!$A$3:$E$590,5,FALSE)</f>
        <v>Gobiernos Autonomos Municipales</v>
      </c>
      <c r="W985" s="395"/>
      <c r="X985" s="242">
        <f>+VLOOKUP(A985,[3]Sheet1!$A$13:$D$744,4,FALSE)</f>
        <v>0</v>
      </c>
      <c r="Y985" s="242" t="e">
        <f>+VLOOKUP(X985,bd_lista!$A$3:$C$590,3,FALSE)</f>
        <v>#N/A</v>
      </c>
      <c r="Z985" s="299"/>
      <c r="AA985" s="300"/>
    </row>
    <row r="986" spans="1:27" customFormat="1" ht="15" hidden="1" customHeight="1">
      <c r="A986" s="32">
        <v>1756</v>
      </c>
      <c r="B986" s="390">
        <f>+A986</f>
        <v>1756</v>
      </c>
      <c r="C986" s="247" t="str">
        <f>+VLOOKUP(A986,bd_lista!$A$3:$C$590,3,FALSE)</f>
        <v>Gobierno Autónomo Municipal de Colpa Bélgica</v>
      </c>
      <c r="D986" s="392" t="str">
        <f>+C986</f>
        <v>Gobierno Autónomo Municipal de Colpa Bélgica</v>
      </c>
      <c r="E986" s="242" t="s">
        <v>1308</v>
      </c>
      <c r="F986" s="243">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3">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3">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3">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3">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3">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3">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3">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3">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3">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3">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3">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3">
        <f t="shared" ca="1" si="35"/>
        <v>0</v>
      </c>
      <c r="S986" s="250"/>
      <c r="T986" s="243">
        <f ca="1">+T987</f>
        <v>0</v>
      </c>
      <c r="U986" s="242">
        <f t="shared" si="36"/>
        <v>1</v>
      </c>
      <c r="V986" s="343" t="str">
        <f>+VLOOKUP(A986,bd_lista!$A$3:$E$590,5,FALSE)</f>
        <v>Gobiernos Autonomos Municipales</v>
      </c>
      <c r="W986" s="394" t="str">
        <f>+V986</f>
        <v>Gobiernos Autonomos Municipales</v>
      </c>
      <c r="X986" s="242">
        <f>+VLOOKUP(A986,[3]Sheet1!$A$13:$D$744,4,FALSE)</f>
        <v>0</v>
      </c>
      <c r="Y986" s="242" t="e">
        <f>+VLOOKUP(X986,bd_lista!$A$3:$C$590,3,FALSE)</f>
        <v>#N/A</v>
      </c>
      <c r="Z986" s="301">
        <f>+X986</f>
        <v>0</v>
      </c>
      <c r="AA986" s="302" t="e">
        <f>+Y986</f>
        <v>#N/A</v>
      </c>
    </row>
    <row r="987" spans="1:27" customFormat="1" ht="15" hidden="1" customHeight="1">
      <c r="A987" s="32">
        <v>1756</v>
      </c>
      <c r="B987" s="391"/>
      <c r="C987" s="247" t="str">
        <f>+VLOOKUP(A987,bd_lista!$A$3:$C$590,3,FALSE)</f>
        <v>Gobierno Autónomo Municipal de Colpa Bélgica</v>
      </c>
      <c r="D987" s="393"/>
      <c r="E987" s="244" t="s">
        <v>1309</v>
      </c>
      <c r="F987" s="243">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3">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3">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3">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3">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3">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3">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3">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3">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3">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3">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3">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3">
        <f t="shared" ca="1" si="35"/>
        <v>0</v>
      </c>
      <c r="S987" s="250">
        <f ca="1">+R986+R987</f>
        <v>0</v>
      </c>
      <c r="T987" s="243">
        <f ca="1">+S987</f>
        <v>0</v>
      </c>
      <c r="U987" s="242">
        <f t="shared" si="36"/>
        <v>2</v>
      </c>
      <c r="V987" s="343" t="str">
        <f>+VLOOKUP(A987,bd_lista!$A$3:$E$590,5,FALSE)</f>
        <v>Gobiernos Autonomos Municipales</v>
      </c>
      <c r="W987" s="395"/>
      <c r="X987" s="242">
        <f>+VLOOKUP(A987,[3]Sheet1!$A$13:$D$744,4,FALSE)</f>
        <v>0</v>
      </c>
      <c r="Y987" s="242" t="e">
        <f>+VLOOKUP(X987,bd_lista!$A$3:$C$590,3,FALSE)</f>
        <v>#N/A</v>
      </c>
      <c r="Z987" s="299"/>
      <c r="AA987" s="300"/>
    </row>
    <row r="988" spans="1:27" customFormat="1" ht="15" hidden="1" customHeight="1">
      <c r="A988" s="32">
        <v>1801</v>
      </c>
      <c r="B988" s="390">
        <f>+A988</f>
        <v>1801</v>
      </c>
      <c r="C988" s="247" t="str">
        <f>+VLOOKUP(A988,bd_lista!$A$3:$C$590,3,FALSE)</f>
        <v>Gobierno Autónomo Municipal de Trinidad</v>
      </c>
      <c r="D988" s="392" t="str">
        <f>+C988</f>
        <v>Gobierno Autónomo Municipal de Trinidad</v>
      </c>
      <c r="E988" s="242" t="s">
        <v>1308</v>
      </c>
      <c r="F988" s="243">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3">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3">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3">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3">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3">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3">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3">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3">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3">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3">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3">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3">
        <f t="shared" ca="1" si="35"/>
        <v>0</v>
      </c>
      <c r="S988" s="250"/>
      <c r="T988" s="243">
        <f ca="1">+T989</f>
        <v>0</v>
      </c>
      <c r="U988" s="242">
        <f t="shared" si="36"/>
        <v>1</v>
      </c>
      <c r="V988" s="343" t="str">
        <f>+VLOOKUP(A988,bd_lista!$A$3:$E$590,5,FALSE)</f>
        <v>Gobiernos Autonomos Municipales</v>
      </c>
      <c r="W988" s="394" t="str">
        <f>+V988</f>
        <v>Gobiernos Autonomos Municipales</v>
      </c>
      <c r="X988" s="242">
        <f>+VLOOKUP(A988,[3]Sheet1!$A$13:$D$744,4,FALSE)</f>
        <v>0</v>
      </c>
      <c r="Y988" s="242" t="e">
        <f>+VLOOKUP(X988,bd_lista!$A$3:$C$590,3,FALSE)</f>
        <v>#N/A</v>
      </c>
      <c r="Z988" s="301">
        <f>+X988</f>
        <v>0</v>
      </c>
      <c r="AA988" s="302" t="e">
        <f>+Y988</f>
        <v>#N/A</v>
      </c>
    </row>
    <row r="989" spans="1:27" customFormat="1" ht="15" hidden="1" customHeight="1">
      <c r="A989" s="32">
        <v>1801</v>
      </c>
      <c r="B989" s="391"/>
      <c r="C989" s="247" t="str">
        <f>+VLOOKUP(A989,bd_lista!$A$3:$C$590,3,FALSE)</f>
        <v>Gobierno Autónomo Municipal de Trinidad</v>
      </c>
      <c r="D989" s="393"/>
      <c r="E989" s="244" t="s">
        <v>1309</v>
      </c>
      <c r="F989" s="245">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5">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5">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5">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5">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5">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5">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5">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5">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5">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5">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5">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5">
        <f t="shared" ca="1" si="35"/>
        <v>0</v>
      </c>
      <c r="S989" s="262">
        <f ca="1">+R988+R989</f>
        <v>0</v>
      </c>
      <c r="T989" s="245">
        <f ca="1">+S989</f>
        <v>0</v>
      </c>
      <c r="U989" s="244">
        <f t="shared" si="36"/>
        <v>2</v>
      </c>
      <c r="V989" s="343" t="str">
        <f>+VLOOKUP(A989,bd_lista!$A$3:$E$590,5,FALSE)</f>
        <v>Gobiernos Autonomos Municipales</v>
      </c>
      <c r="W989" s="395"/>
      <c r="X989" s="242">
        <f>+VLOOKUP(A989,[3]Sheet1!$A$13:$D$744,4,FALSE)</f>
        <v>0</v>
      </c>
      <c r="Y989" s="242" t="e">
        <f>+VLOOKUP(X989,bd_lista!$A$3:$C$590,3,FALSE)</f>
        <v>#N/A</v>
      </c>
      <c r="Z989" s="299"/>
      <c r="AA989" s="300"/>
    </row>
    <row r="990" spans="1:27" customFormat="1" ht="15" hidden="1" customHeight="1">
      <c r="A990" s="32">
        <v>1802</v>
      </c>
      <c r="B990" s="390">
        <f>+A990</f>
        <v>1802</v>
      </c>
      <c r="C990" s="247" t="str">
        <f>+VLOOKUP(A990,bd_lista!$A$3:$C$590,3,FALSE)</f>
        <v>Gobierno Autónomo Municipal de San Javier</v>
      </c>
      <c r="D990" s="392" t="str">
        <f>+C990</f>
        <v>Gobierno Autónomo Municipal de San Javier</v>
      </c>
      <c r="E990" s="242" t="s">
        <v>1308</v>
      </c>
      <c r="F990" s="243">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3">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3">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3">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3">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3">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3">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3">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3">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3">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3">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3">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3">
        <f t="shared" ref="R990:R1053" ca="1" si="37">+SUM(F990:Q990)</f>
        <v>0</v>
      </c>
      <c r="S990" s="250"/>
      <c r="T990" s="243">
        <f ca="1">+T991</f>
        <v>0</v>
      </c>
      <c r="U990" s="242">
        <f t="shared" ref="U990:U1053" si="38">+IF(E990="Débitos",1,2)</f>
        <v>1</v>
      </c>
      <c r="V990" s="343" t="str">
        <f>+VLOOKUP(A990,bd_lista!$A$3:$E$590,5,FALSE)</f>
        <v>Gobiernos Autonomos Municipales</v>
      </c>
      <c r="W990" s="394" t="str">
        <f>+V990</f>
        <v>Gobiernos Autonomos Municipales</v>
      </c>
      <c r="X990" s="242">
        <f>+VLOOKUP(A990,[3]Sheet1!$A$13:$D$744,4,FALSE)</f>
        <v>0</v>
      </c>
      <c r="Y990" s="242" t="e">
        <f>+VLOOKUP(X990,bd_lista!$A$3:$C$590,3,FALSE)</f>
        <v>#N/A</v>
      </c>
      <c r="Z990" s="301">
        <f>+X990</f>
        <v>0</v>
      </c>
      <c r="AA990" s="302" t="e">
        <f>+Y990</f>
        <v>#N/A</v>
      </c>
    </row>
    <row r="991" spans="1:27" customFormat="1" ht="15" hidden="1" customHeight="1">
      <c r="A991" s="32">
        <v>1802</v>
      </c>
      <c r="B991" s="391"/>
      <c r="C991" s="247" t="str">
        <f>+VLOOKUP(A991,bd_lista!$A$3:$C$590,3,FALSE)</f>
        <v>Gobierno Autónomo Municipal de San Javier</v>
      </c>
      <c r="D991" s="393"/>
      <c r="E991" s="244" t="s">
        <v>1309</v>
      </c>
      <c r="F991" s="245">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5">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5">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5">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5">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5">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3">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3">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3">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3">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3">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3">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5">
        <f t="shared" ca="1" si="37"/>
        <v>0</v>
      </c>
      <c r="S991" s="262">
        <f ca="1">+R990+R991</f>
        <v>0</v>
      </c>
      <c r="T991" s="243">
        <f ca="1">+S991</f>
        <v>0</v>
      </c>
      <c r="U991" s="242">
        <f t="shared" si="38"/>
        <v>2</v>
      </c>
      <c r="V991" s="343" t="str">
        <f>+VLOOKUP(A991,bd_lista!$A$3:$E$590,5,FALSE)</f>
        <v>Gobiernos Autonomos Municipales</v>
      </c>
      <c r="W991" s="395"/>
      <c r="X991" s="242">
        <f>+VLOOKUP(A991,[3]Sheet1!$A$13:$D$744,4,FALSE)</f>
        <v>0</v>
      </c>
      <c r="Y991" s="242" t="e">
        <f>+VLOOKUP(X991,bd_lista!$A$3:$C$590,3,FALSE)</f>
        <v>#N/A</v>
      </c>
      <c r="Z991" s="299"/>
      <c r="AA991" s="300"/>
    </row>
    <row r="992" spans="1:27" customFormat="1" ht="15" hidden="1" customHeight="1">
      <c r="A992" s="32">
        <v>1803</v>
      </c>
      <c r="B992" s="390">
        <f>+A992</f>
        <v>1803</v>
      </c>
      <c r="C992" s="247" t="str">
        <f>+VLOOKUP(A992,bd_lista!$A$3:$C$590,3,FALSE)</f>
        <v>Gobierno Autónomo Municipal de Riberalta</v>
      </c>
      <c r="D992" s="392" t="str">
        <f>+C992</f>
        <v>Gobierno Autónomo Municipal de Riberalta</v>
      </c>
      <c r="E992" s="242" t="s">
        <v>1308</v>
      </c>
      <c r="F992" s="243">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3">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3">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3">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3">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3">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3">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3">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3">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3">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3">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3">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3">
        <f t="shared" ca="1" si="37"/>
        <v>0</v>
      </c>
      <c r="S992" s="250"/>
      <c r="T992" s="243">
        <f ca="1">+T993</f>
        <v>0</v>
      </c>
      <c r="U992" s="242">
        <f t="shared" si="38"/>
        <v>1</v>
      </c>
      <c r="V992" s="343" t="str">
        <f>+VLOOKUP(A992,bd_lista!$A$3:$E$590,5,FALSE)</f>
        <v>Gobiernos Autonomos Municipales</v>
      </c>
      <c r="W992" s="394" t="str">
        <f>+V992</f>
        <v>Gobiernos Autonomos Municipales</v>
      </c>
      <c r="X992" s="242">
        <f>+VLOOKUP(A992,[3]Sheet1!$A$13:$D$744,4,FALSE)</f>
        <v>0</v>
      </c>
      <c r="Y992" s="242" t="e">
        <f>+VLOOKUP(X992,bd_lista!$A$3:$C$590,3,FALSE)</f>
        <v>#N/A</v>
      </c>
      <c r="Z992" s="301">
        <f>+X992</f>
        <v>0</v>
      </c>
      <c r="AA992" s="302" t="e">
        <f>+Y992</f>
        <v>#N/A</v>
      </c>
    </row>
    <row r="993" spans="1:27" customFormat="1" ht="15" hidden="1" customHeight="1">
      <c r="A993" s="32">
        <v>1803</v>
      </c>
      <c r="B993" s="391"/>
      <c r="C993" s="247" t="str">
        <f>+VLOOKUP(A993,bd_lista!$A$3:$C$590,3,FALSE)</f>
        <v>Gobierno Autónomo Municipal de Riberalta</v>
      </c>
      <c r="D993" s="393"/>
      <c r="E993" s="244" t="s">
        <v>1309</v>
      </c>
      <c r="F993" s="245">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5">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5">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5">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5">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5">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5">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5">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5">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5">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5">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5">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5">
        <f t="shared" ca="1" si="37"/>
        <v>0</v>
      </c>
      <c r="S993" s="262">
        <f ca="1">+R992+R993</f>
        <v>0</v>
      </c>
      <c r="T993" s="243">
        <f ca="1">+S993</f>
        <v>0</v>
      </c>
      <c r="U993" s="242">
        <f t="shared" si="38"/>
        <v>2</v>
      </c>
      <c r="V993" s="343" t="str">
        <f>+VLOOKUP(A993,bd_lista!$A$3:$E$590,5,FALSE)</f>
        <v>Gobiernos Autonomos Municipales</v>
      </c>
      <c r="W993" s="395"/>
      <c r="X993" s="242">
        <f>+VLOOKUP(A993,[3]Sheet1!$A$13:$D$744,4,FALSE)</f>
        <v>0</v>
      </c>
      <c r="Y993" s="242" t="e">
        <f>+VLOOKUP(X993,bd_lista!$A$3:$C$590,3,FALSE)</f>
        <v>#N/A</v>
      </c>
      <c r="Z993" s="299"/>
      <c r="AA993" s="300"/>
    </row>
    <row r="994" spans="1:27" customFormat="1" ht="15" hidden="1" customHeight="1">
      <c r="A994" s="32">
        <v>1805</v>
      </c>
      <c r="B994" s="390">
        <f>+A994</f>
        <v>1805</v>
      </c>
      <c r="C994" s="247" t="str">
        <f>+VLOOKUP(A994,bd_lista!$A$3:$C$590,3,FALSE)</f>
        <v>Gobierno Autónomo Municipal de Puerto Guayaramerín</v>
      </c>
      <c r="D994" s="392" t="str">
        <f>+C994</f>
        <v>Gobierno Autónomo Municipal de Puerto Guayaramerín</v>
      </c>
      <c r="E994" s="242" t="s">
        <v>1308</v>
      </c>
      <c r="F994" s="243">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3">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3">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3">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3">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3">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3">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3">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3">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3">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3">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3">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3">
        <f t="shared" ca="1" si="37"/>
        <v>0</v>
      </c>
      <c r="S994" s="250"/>
      <c r="T994" s="271">
        <f ca="1">+T995</f>
        <v>0</v>
      </c>
      <c r="U994" s="278">
        <f t="shared" si="38"/>
        <v>1</v>
      </c>
      <c r="V994" s="343" t="str">
        <f>+VLOOKUP(A994,bd_lista!$A$3:$E$590,5,FALSE)</f>
        <v>Gobiernos Autonomos Municipales</v>
      </c>
      <c r="W994" s="394" t="str">
        <f>+V994</f>
        <v>Gobiernos Autonomos Municipales</v>
      </c>
      <c r="X994" s="242">
        <f>+VLOOKUP(A994,[3]Sheet1!$A$13:$D$744,4,FALSE)</f>
        <v>0</v>
      </c>
      <c r="Y994" s="242" t="e">
        <f>+VLOOKUP(X994,bd_lista!$A$3:$C$590,3,FALSE)</f>
        <v>#N/A</v>
      </c>
      <c r="Z994" s="301">
        <f>+X994</f>
        <v>0</v>
      </c>
      <c r="AA994" s="302" t="e">
        <f>+Y994</f>
        <v>#N/A</v>
      </c>
    </row>
    <row r="995" spans="1:27" customFormat="1" ht="15" hidden="1" customHeight="1">
      <c r="A995" s="32">
        <v>1805</v>
      </c>
      <c r="B995" s="391"/>
      <c r="C995" s="247" t="str">
        <f>+VLOOKUP(A995,bd_lista!$A$3:$C$590,3,FALSE)</f>
        <v>Gobierno Autónomo Municipal de Puerto Guayaramerín</v>
      </c>
      <c r="D995" s="393"/>
      <c r="E995" s="244" t="s">
        <v>1309</v>
      </c>
      <c r="F995" s="245">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5">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5">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5">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5">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5">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5">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5">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5">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5">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5">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5">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5">
        <f t="shared" ca="1" si="37"/>
        <v>0</v>
      </c>
      <c r="S995" s="262">
        <f ca="1">+R994+R995</f>
        <v>0</v>
      </c>
      <c r="T995" s="245">
        <f ca="1">+S995</f>
        <v>0</v>
      </c>
      <c r="U995" s="244">
        <f t="shared" si="38"/>
        <v>2</v>
      </c>
      <c r="V995" s="343" t="str">
        <f>+VLOOKUP(A995,bd_lista!$A$3:$E$590,5,FALSE)</f>
        <v>Gobiernos Autonomos Municipales</v>
      </c>
      <c r="W995" s="395"/>
      <c r="X995" s="242">
        <f>+VLOOKUP(A995,[3]Sheet1!$A$13:$D$744,4,FALSE)</f>
        <v>0</v>
      </c>
      <c r="Y995" s="242" t="e">
        <f>+VLOOKUP(X995,bd_lista!$A$3:$C$590,3,FALSE)</f>
        <v>#N/A</v>
      </c>
      <c r="Z995" s="299"/>
      <c r="AA995" s="300"/>
    </row>
    <row r="996" spans="1:27" customFormat="1" ht="15" hidden="1" customHeight="1">
      <c r="A996" s="32">
        <v>1806</v>
      </c>
      <c r="B996" s="390">
        <f>+A996</f>
        <v>1806</v>
      </c>
      <c r="C996" s="247" t="str">
        <f>+VLOOKUP(A996,bd_lista!$A$3:$C$590,3,FALSE)</f>
        <v>Gobierno Autónomo Municipal de Reyes</v>
      </c>
      <c r="D996" s="392" t="str">
        <f>+C996</f>
        <v>Gobierno Autónomo Municipal de Reyes</v>
      </c>
      <c r="E996" s="242" t="s">
        <v>1308</v>
      </c>
      <c r="F996" s="243">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3">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3">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3">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3">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3">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3">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3">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3">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3">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3">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3">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3">
        <f t="shared" ca="1" si="37"/>
        <v>0</v>
      </c>
      <c r="S996" s="250"/>
      <c r="T996" s="243">
        <f ca="1">+T997</f>
        <v>0</v>
      </c>
      <c r="U996" s="242">
        <f t="shared" si="38"/>
        <v>1</v>
      </c>
      <c r="V996" s="343" t="str">
        <f>+VLOOKUP(A996,bd_lista!$A$3:$E$590,5,FALSE)</f>
        <v>Gobiernos Autonomos Municipales</v>
      </c>
      <c r="W996" s="394" t="str">
        <f>+V996</f>
        <v>Gobiernos Autonomos Municipales</v>
      </c>
      <c r="X996" s="242">
        <f>+VLOOKUP(A996,[3]Sheet1!$A$13:$D$744,4,FALSE)</f>
        <v>0</v>
      </c>
      <c r="Y996" s="242" t="e">
        <f>+VLOOKUP(X996,bd_lista!$A$3:$C$590,3,FALSE)</f>
        <v>#N/A</v>
      </c>
      <c r="Z996" s="301">
        <f>+X996</f>
        <v>0</v>
      </c>
      <c r="AA996" s="302" t="e">
        <f>+Y996</f>
        <v>#N/A</v>
      </c>
    </row>
    <row r="997" spans="1:27" customFormat="1" ht="15" hidden="1" customHeight="1">
      <c r="A997" s="32">
        <v>1806</v>
      </c>
      <c r="B997" s="391"/>
      <c r="C997" s="247" t="str">
        <f>+VLOOKUP(A997,bd_lista!$A$3:$C$590,3,FALSE)</f>
        <v>Gobierno Autónomo Municipal de Reyes</v>
      </c>
      <c r="D997" s="393"/>
      <c r="E997" s="244" t="s">
        <v>1309</v>
      </c>
      <c r="F997" s="245">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5">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5">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5">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5">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5">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5">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5">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5">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5">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5">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5">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5">
        <f t="shared" ca="1" si="37"/>
        <v>0</v>
      </c>
      <c r="S997" s="262">
        <f ca="1">+R996+R997</f>
        <v>0</v>
      </c>
      <c r="T997" s="243">
        <f ca="1">+S997</f>
        <v>0</v>
      </c>
      <c r="U997" s="244">
        <f t="shared" si="38"/>
        <v>2</v>
      </c>
      <c r="V997" s="343" t="str">
        <f>+VLOOKUP(A997,bd_lista!$A$3:$E$590,5,FALSE)</f>
        <v>Gobiernos Autonomos Municipales</v>
      </c>
      <c r="W997" s="395"/>
      <c r="X997" s="242">
        <f>+VLOOKUP(A997,[3]Sheet1!$A$13:$D$744,4,FALSE)</f>
        <v>0</v>
      </c>
      <c r="Y997" s="242" t="e">
        <f>+VLOOKUP(X997,bd_lista!$A$3:$C$590,3,FALSE)</f>
        <v>#N/A</v>
      </c>
      <c r="Z997" s="299"/>
      <c r="AA997" s="300"/>
    </row>
    <row r="998" spans="1:27" customFormat="1" ht="15" hidden="1" customHeight="1">
      <c r="A998" s="32">
        <v>1807</v>
      </c>
      <c r="B998" s="390">
        <f>+A998</f>
        <v>1807</v>
      </c>
      <c r="C998" s="247" t="str">
        <f>+VLOOKUP(A998,bd_lista!$A$3:$C$590,3,FALSE)</f>
        <v>Gobierno Autónomo Municipal de Puerto Rurrenabaque</v>
      </c>
      <c r="D998" s="392" t="str">
        <f>+C998</f>
        <v>Gobierno Autónomo Municipal de Puerto Rurrenabaque</v>
      </c>
      <c r="E998" s="242" t="s">
        <v>1308</v>
      </c>
      <c r="F998" s="243">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3">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3">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3">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3">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3">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3">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3">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3">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3">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3">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3">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3">
        <f t="shared" ca="1" si="37"/>
        <v>0</v>
      </c>
      <c r="S998" s="250"/>
      <c r="T998" s="243">
        <f ca="1">+T999</f>
        <v>0</v>
      </c>
      <c r="U998" s="242">
        <f t="shared" si="38"/>
        <v>1</v>
      </c>
      <c r="V998" s="343" t="str">
        <f>+VLOOKUP(A998,bd_lista!$A$3:$E$590,5,FALSE)</f>
        <v>Gobiernos Autonomos Municipales</v>
      </c>
      <c r="W998" s="394" t="str">
        <f>+V998</f>
        <v>Gobiernos Autonomos Municipales</v>
      </c>
      <c r="X998" s="242">
        <f>+VLOOKUP(A998,[3]Sheet1!$A$13:$D$744,4,FALSE)</f>
        <v>0</v>
      </c>
      <c r="Y998" s="242" t="e">
        <f>+VLOOKUP(X998,bd_lista!$A$3:$C$590,3,FALSE)</f>
        <v>#N/A</v>
      </c>
      <c r="Z998" s="301">
        <f>+X998</f>
        <v>0</v>
      </c>
      <c r="AA998" s="302" t="e">
        <f>+Y998</f>
        <v>#N/A</v>
      </c>
    </row>
    <row r="999" spans="1:27" customFormat="1" ht="15" hidden="1" customHeight="1">
      <c r="A999" s="32">
        <v>1807</v>
      </c>
      <c r="B999" s="391"/>
      <c r="C999" s="247" t="str">
        <f>+VLOOKUP(A999,bd_lista!$A$3:$C$590,3,FALSE)</f>
        <v>Gobierno Autónomo Municipal de Puerto Rurrenabaque</v>
      </c>
      <c r="D999" s="393"/>
      <c r="E999" s="244" t="s">
        <v>1309</v>
      </c>
      <c r="F999" s="243">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3">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3">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3">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3">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3">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3">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3">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3">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3">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3">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3">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3">
        <f t="shared" ca="1" si="37"/>
        <v>0</v>
      </c>
      <c r="S999" s="250">
        <f ca="1">+R998+R999</f>
        <v>0</v>
      </c>
      <c r="T999" s="243">
        <f ca="1">+S999</f>
        <v>0</v>
      </c>
      <c r="U999" s="242">
        <f t="shared" si="38"/>
        <v>2</v>
      </c>
      <c r="V999" s="343" t="str">
        <f>+VLOOKUP(A999,bd_lista!$A$3:$E$590,5,FALSE)</f>
        <v>Gobiernos Autonomos Municipales</v>
      </c>
      <c r="W999" s="395"/>
      <c r="X999" s="242">
        <f>+VLOOKUP(A999,[3]Sheet1!$A$13:$D$744,4,FALSE)</f>
        <v>0</v>
      </c>
      <c r="Y999" s="242" t="e">
        <f>+VLOOKUP(X999,bd_lista!$A$3:$C$590,3,FALSE)</f>
        <v>#N/A</v>
      </c>
      <c r="Z999" s="299"/>
      <c r="AA999" s="300"/>
    </row>
    <row r="1000" spans="1:27" customFormat="1" ht="15" hidden="1" customHeight="1">
      <c r="A1000" s="32">
        <v>1808</v>
      </c>
      <c r="B1000" s="390">
        <f>+A1000</f>
        <v>1808</v>
      </c>
      <c r="C1000" s="247" t="str">
        <f>+VLOOKUP(A1000,bd_lista!$A$3:$C$590,3,FALSE)</f>
        <v>Gobierno Autónomo Municipal de San Borja</v>
      </c>
      <c r="D1000" s="392" t="str">
        <f>+C1000</f>
        <v>Gobierno Autónomo Municipal de San Borja</v>
      </c>
      <c r="E1000" s="242" t="s">
        <v>1308</v>
      </c>
      <c r="F1000" s="243">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3">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3">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3">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3">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3">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3">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3">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3">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3">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3">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3">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3">
        <f t="shared" ca="1" si="37"/>
        <v>0</v>
      </c>
      <c r="S1000" s="250"/>
      <c r="T1000" s="243">
        <f ca="1">+T1001</f>
        <v>0</v>
      </c>
      <c r="U1000" s="242">
        <f t="shared" si="38"/>
        <v>1</v>
      </c>
      <c r="V1000" s="343" t="str">
        <f>+VLOOKUP(A1000,bd_lista!$A$3:$E$590,5,FALSE)</f>
        <v>Gobiernos Autonomos Municipales</v>
      </c>
      <c r="W1000" s="394" t="str">
        <f>+V1000</f>
        <v>Gobiernos Autonomos Municipales</v>
      </c>
      <c r="X1000" s="242">
        <f>+VLOOKUP(A1000,[3]Sheet1!$A$13:$D$744,4,FALSE)</f>
        <v>0</v>
      </c>
      <c r="Y1000" s="242" t="e">
        <f>+VLOOKUP(X1000,bd_lista!$A$3:$C$590,3,FALSE)</f>
        <v>#N/A</v>
      </c>
      <c r="Z1000" s="301">
        <f>+X1000</f>
        <v>0</v>
      </c>
      <c r="AA1000" s="302" t="e">
        <f>+Y1000</f>
        <v>#N/A</v>
      </c>
    </row>
    <row r="1001" spans="1:27" customFormat="1" ht="15" hidden="1" customHeight="1">
      <c r="A1001" s="32">
        <v>1808</v>
      </c>
      <c r="B1001" s="391"/>
      <c r="C1001" s="247" t="str">
        <f>+VLOOKUP(A1001,bd_lista!$A$3:$C$590,3,FALSE)</f>
        <v>Gobierno Autónomo Municipal de San Borja</v>
      </c>
      <c r="D1001" s="393"/>
      <c r="E1001" s="244" t="s">
        <v>1309</v>
      </c>
      <c r="F1001" s="243">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3">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3">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3">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3">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3">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3">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3">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3">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3">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3">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3">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3">
        <f t="shared" ca="1" si="37"/>
        <v>0</v>
      </c>
      <c r="S1001" s="250">
        <f ca="1">+R1000+R1001</f>
        <v>0</v>
      </c>
      <c r="T1001" s="243">
        <f ca="1">+S1001</f>
        <v>0</v>
      </c>
      <c r="U1001" s="242">
        <f t="shared" si="38"/>
        <v>2</v>
      </c>
      <c r="V1001" s="343" t="str">
        <f>+VLOOKUP(A1001,bd_lista!$A$3:$E$590,5,FALSE)</f>
        <v>Gobiernos Autonomos Municipales</v>
      </c>
      <c r="W1001" s="395"/>
      <c r="X1001" s="242">
        <f>+VLOOKUP(A1001,[3]Sheet1!$A$13:$D$744,4,FALSE)</f>
        <v>0</v>
      </c>
      <c r="Y1001" s="242" t="e">
        <f>+VLOOKUP(X1001,bd_lista!$A$3:$C$590,3,FALSE)</f>
        <v>#N/A</v>
      </c>
      <c r="Z1001" s="299"/>
      <c r="AA1001" s="300"/>
    </row>
    <row r="1002" spans="1:27" customFormat="1" ht="15" hidden="1" customHeight="1">
      <c r="A1002" s="32">
        <v>1809</v>
      </c>
      <c r="B1002" s="390">
        <f>+A1002</f>
        <v>1809</v>
      </c>
      <c r="C1002" s="247" t="str">
        <f>+VLOOKUP(A1002,bd_lista!$A$3:$C$590,3,FALSE)</f>
        <v>Gobierno Autónomo Municipal de Santa Rosa</v>
      </c>
      <c r="D1002" s="392" t="str">
        <f>+C1002</f>
        <v>Gobierno Autónomo Municipal de Santa Rosa</v>
      </c>
      <c r="E1002" s="242" t="s">
        <v>1308</v>
      </c>
      <c r="F1002" s="243">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3">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3">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3">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3">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3">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3">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3">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3">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3">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3">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3">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3">
        <f t="shared" ca="1" si="37"/>
        <v>0</v>
      </c>
      <c r="S1002" s="250"/>
      <c r="T1002" s="271">
        <f ca="1">+T1003</f>
        <v>0</v>
      </c>
      <c r="U1002" s="242">
        <f t="shared" si="38"/>
        <v>1</v>
      </c>
      <c r="V1002" s="343" t="str">
        <f>+VLOOKUP(A1002,bd_lista!$A$3:$E$590,5,FALSE)</f>
        <v>Gobiernos Autonomos Municipales</v>
      </c>
      <c r="W1002" s="394" t="str">
        <f>+V1002</f>
        <v>Gobiernos Autonomos Municipales</v>
      </c>
      <c r="X1002" s="242">
        <f>+VLOOKUP(A1002,[3]Sheet1!$A$13:$D$744,4,FALSE)</f>
        <v>0</v>
      </c>
      <c r="Y1002" s="242" t="e">
        <f>+VLOOKUP(X1002,bd_lista!$A$3:$C$590,3,FALSE)</f>
        <v>#N/A</v>
      </c>
      <c r="Z1002" s="301">
        <f>+X1002</f>
        <v>0</v>
      </c>
      <c r="AA1002" s="302" t="e">
        <f>+Y1002</f>
        <v>#N/A</v>
      </c>
    </row>
    <row r="1003" spans="1:27" customFormat="1" ht="15" hidden="1" customHeight="1">
      <c r="A1003" s="32">
        <v>1809</v>
      </c>
      <c r="B1003" s="391"/>
      <c r="C1003" s="247" t="str">
        <f>+VLOOKUP(A1003,bd_lista!$A$3:$C$590,3,FALSE)</f>
        <v>Gobierno Autónomo Municipal de Santa Rosa</v>
      </c>
      <c r="D1003" s="393"/>
      <c r="E1003" s="244" t="s">
        <v>1309</v>
      </c>
      <c r="F1003" s="245">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5">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5">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5">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5">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5">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5">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5">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5">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5">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5">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5">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5">
        <f t="shared" ca="1" si="37"/>
        <v>0</v>
      </c>
      <c r="S1003" s="262">
        <f ca="1">+R1002+R1003</f>
        <v>0</v>
      </c>
      <c r="T1003" s="245">
        <f ca="1">+S1003</f>
        <v>0</v>
      </c>
      <c r="U1003" s="244">
        <f t="shared" si="38"/>
        <v>2</v>
      </c>
      <c r="V1003" s="343" t="str">
        <f>+VLOOKUP(A1003,bd_lista!$A$3:$E$590,5,FALSE)</f>
        <v>Gobiernos Autonomos Municipales</v>
      </c>
      <c r="W1003" s="395"/>
      <c r="X1003" s="242">
        <f>+VLOOKUP(A1003,[3]Sheet1!$A$13:$D$744,4,FALSE)</f>
        <v>0</v>
      </c>
      <c r="Y1003" s="242" t="e">
        <f>+VLOOKUP(X1003,bd_lista!$A$3:$C$590,3,FALSE)</f>
        <v>#N/A</v>
      </c>
      <c r="Z1003" s="299"/>
      <c r="AA1003" s="300"/>
    </row>
    <row r="1004" spans="1:27" customFormat="1" ht="15" hidden="1" customHeight="1">
      <c r="A1004" s="32">
        <v>1810</v>
      </c>
      <c r="B1004" s="390">
        <f>+A1004</f>
        <v>1810</v>
      </c>
      <c r="C1004" s="247" t="str">
        <f>+VLOOKUP(A1004,bd_lista!$A$3:$C$590,3,FALSE)</f>
        <v>Gobierno Autónomo Municipal de Santa Ana</v>
      </c>
      <c r="D1004" s="392" t="str">
        <f>+C1004</f>
        <v>Gobierno Autónomo Municipal de Santa Ana</v>
      </c>
      <c r="E1004" s="242" t="s">
        <v>1308</v>
      </c>
      <c r="F1004" s="243">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3">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3">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3">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3">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3">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3">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3">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3">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3">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3">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3">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3">
        <f t="shared" ca="1" si="37"/>
        <v>0</v>
      </c>
      <c r="S1004" s="250"/>
      <c r="T1004" s="243">
        <f ca="1">+T1005</f>
        <v>0</v>
      </c>
      <c r="U1004" s="242">
        <f t="shared" si="38"/>
        <v>1</v>
      </c>
      <c r="V1004" s="343" t="str">
        <f>+VLOOKUP(A1004,bd_lista!$A$3:$E$590,5,FALSE)</f>
        <v>Gobiernos Autonomos Municipales</v>
      </c>
      <c r="W1004" s="394" t="str">
        <f>+V1004</f>
        <v>Gobiernos Autonomos Municipales</v>
      </c>
      <c r="X1004" s="242">
        <f>+VLOOKUP(A1004,[3]Sheet1!$A$13:$D$744,4,FALSE)</f>
        <v>0</v>
      </c>
      <c r="Y1004" s="242" t="e">
        <f>+VLOOKUP(X1004,bd_lista!$A$3:$C$590,3,FALSE)</f>
        <v>#N/A</v>
      </c>
      <c r="Z1004" s="301">
        <f>+X1004</f>
        <v>0</v>
      </c>
      <c r="AA1004" s="302" t="e">
        <f>+Y1004</f>
        <v>#N/A</v>
      </c>
    </row>
    <row r="1005" spans="1:27" customFormat="1" ht="15" hidden="1" customHeight="1">
      <c r="A1005" s="32">
        <v>1810</v>
      </c>
      <c r="B1005" s="391"/>
      <c r="C1005" s="247" t="str">
        <f>+VLOOKUP(A1005,bd_lista!$A$3:$C$590,3,FALSE)</f>
        <v>Gobierno Autónomo Municipal de Santa Ana</v>
      </c>
      <c r="D1005" s="393"/>
      <c r="E1005" s="244" t="s">
        <v>1309</v>
      </c>
      <c r="F1005" s="245">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5">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5">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5">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5">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5">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5">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5">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5">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5">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5">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5">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5">
        <f t="shared" ca="1" si="37"/>
        <v>0</v>
      </c>
      <c r="S1005" s="262">
        <f ca="1">+R1004+R1005</f>
        <v>0</v>
      </c>
      <c r="T1005" s="243">
        <f ca="1">+S1005</f>
        <v>0</v>
      </c>
      <c r="U1005" s="242">
        <f t="shared" si="38"/>
        <v>2</v>
      </c>
      <c r="V1005" s="343" t="str">
        <f>+VLOOKUP(A1005,bd_lista!$A$3:$E$590,5,FALSE)</f>
        <v>Gobiernos Autonomos Municipales</v>
      </c>
      <c r="W1005" s="395"/>
      <c r="X1005" s="242">
        <f>+VLOOKUP(A1005,[3]Sheet1!$A$13:$D$744,4,FALSE)</f>
        <v>0</v>
      </c>
      <c r="Y1005" s="242" t="e">
        <f>+VLOOKUP(X1005,bd_lista!$A$3:$C$590,3,FALSE)</f>
        <v>#N/A</v>
      </c>
      <c r="Z1005" s="299"/>
      <c r="AA1005" s="300"/>
    </row>
    <row r="1006" spans="1:27" customFormat="1" ht="15" hidden="1" customHeight="1">
      <c r="A1006" s="32">
        <v>1811</v>
      </c>
      <c r="B1006" s="390">
        <f>+A1006</f>
        <v>1811</v>
      </c>
      <c r="C1006" s="247" t="str">
        <f>+VLOOKUP(A1006,bd_lista!$A$3:$C$590,3,FALSE)</f>
        <v>Gobierno Autónomo Municipal de San Ignacio</v>
      </c>
      <c r="D1006" s="392" t="str">
        <f>+C1006</f>
        <v>Gobierno Autónomo Municipal de San Ignacio</v>
      </c>
      <c r="E1006" s="242" t="s">
        <v>1308</v>
      </c>
      <c r="F1006" s="243">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3">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3">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3">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3">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3">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3">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3">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3">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3">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3">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3">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3">
        <f t="shared" ca="1" si="37"/>
        <v>0</v>
      </c>
      <c r="S1006" s="250"/>
      <c r="T1006" s="243">
        <f ca="1">+T1007</f>
        <v>0</v>
      </c>
      <c r="U1006" s="242">
        <f t="shared" si="38"/>
        <v>1</v>
      </c>
      <c r="V1006" s="343" t="str">
        <f>+VLOOKUP(A1006,bd_lista!$A$3:$E$590,5,FALSE)</f>
        <v>Gobiernos Autonomos Municipales</v>
      </c>
      <c r="W1006" s="394" t="str">
        <f>+V1006</f>
        <v>Gobiernos Autonomos Municipales</v>
      </c>
      <c r="X1006" s="242">
        <f>+VLOOKUP(A1006,[3]Sheet1!$A$13:$D$744,4,FALSE)</f>
        <v>0</v>
      </c>
      <c r="Y1006" s="242" t="e">
        <f>+VLOOKUP(X1006,bd_lista!$A$3:$C$590,3,FALSE)</f>
        <v>#N/A</v>
      </c>
      <c r="Z1006" s="301">
        <f>+X1006</f>
        <v>0</v>
      </c>
      <c r="AA1006" s="302" t="e">
        <f>+Y1006</f>
        <v>#N/A</v>
      </c>
    </row>
    <row r="1007" spans="1:27" customFormat="1" ht="15" hidden="1" customHeight="1">
      <c r="A1007" s="32">
        <v>1811</v>
      </c>
      <c r="B1007" s="391"/>
      <c r="C1007" s="247" t="str">
        <f>+VLOOKUP(A1007,bd_lista!$A$3:$C$590,3,FALSE)</f>
        <v>Gobierno Autónomo Municipal de San Ignacio</v>
      </c>
      <c r="D1007" s="393"/>
      <c r="E1007" s="244" t="s">
        <v>1309</v>
      </c>
      <c r="F1007" s="245">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5">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5">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5">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5">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5">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5">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5">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5">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5">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5">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5">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5">
        <f t="shared" ca="1" si="37"/>
        <v>0</v>
      </c>
      <c r="S1007" s="262">
        <f ca="1">+R1006+R1007</f>
        <v>0</v>
      </c>
      <c r="T1007" s="245">
        <f ca="1">+S1007</f>
        <v>0</v>
      </c>
      <c r="U1007" s="244">
        <f t="shared" si="38"/>
        <v>2</v>
      </c>
      <c r="V1007" s="343" t="str">
        <f>+VLOOKUP(A1007,bd_lista!$A$3:$E$590,5,FALSE)</f>
        <v>Gobiernos Autonomos Municipales</v>
      </c>
      <c r="W1007" s="395"/>
      <c r="X1007" s="242">
        <f>+VLOOKUP(A1007,[3]Sheet1!$A$13:$D$744,4,FALSE)</f>
        <v>0</v>
      </c>
      <c r="Y1007" s="242" t="e">
        <f>+VLOOKUP(X1007,bd_lista!$A$3:$C$590,3,FALSE)</f>
        <v>#N/A</v>
      </c>
      <c r="Z1007" s="299"/>
      <c r="AA1007" s="300"/>
    </row>
    <row r="1008" spans="1:27" customFormat="1" ht="15" hidden="1" customHeight="1">
      <c r="A1008" s="32">
        <v>1812</v>
      </c>
      <c r="B1008" s="390">
        <f>+A1008</f>
        <v>1812</v>
      </c>
      <c r="C1008" s="247" t="str">
        <f>+VLOOKUP(A1008,bd_lista!$A$3:$C$590,3,FALSE)</f>
        <v>Gobierno Autónomo Municipal de Loreto</v>
      </c>
      <c r="D1008" s="392" t="str">
        <f>+C1008</f>
        <v>Gobierno Autónomo Municipal de Loreto</v>
      </c>
      <c r="E1008" s="242" t="s">
        <v>1308</v>
      </c>
      <c r="F1008" s="243">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3">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3">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3">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3">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3">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3">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3">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3">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3">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3">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3">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3">
        <f t="shared" ca="1" si="37"/>
        <v>0</v>
      </c>
      <c r="S1008" s="250"/>
      <c r="T1008" s="271">
        <f ca="1">+T1009</f>
        <v>0</v>
      </c>
      <c r="U1008" s="278">
        <f t="shared" si="38"/>
        <v>1</v>
      </c>
      <c r="V1008" s="343" t="str">
        <f>+VLOOKUP(A1008,bd_lista!$A$3:$E$590,5,FALSE)</f>
        <v>Gobiernos Autonomos Municipales</v>
      </c>
      <c r="W1008" s="394" t="str">
        <f>+V1008</f>
        <v>Gobiernos Autonomos Municipales</v>
      </c>
      <c r="X1008" s="242">
        <f>+VLOOKUP(A1008,[3]Sheet1!$A$13:$D$744,4,FALSE)</f>
        <v>0</v>
      </c>
      <c r="Y1008" s="242" t="e">
        <f>+VLOOKUP(X1008,bd_lista!$A$3:$C$590,3,FALSE)</f>
        <v>#N/A</v>
      </c>
      <c r="Z1008" s="301">
        <f>+X1008</f>
        <v>0</v>
      </c>
      <c r="AA1008" s="302" t="e">
        <f>+Y1008</f>
        <v>#N/A</v>
      </c>
    </row>
    <row r="1009" spans="1:27" customFormat="1" ht="27" hidden="1" customHeight="1">
      <c r="A1009" s="32">
        <v>1812</v>
      </c>
      <c r="B1009" s="391"/>
      <c r="C1009" s="247" t="str">
        <f>+VLOOKUP(A1009,bd_lista!$A$3:$C$590,3,FALSE)</f>
        <v>Gobierno Autónomo Municipal de Loreto</v>
      </c>
      <c r="D1009" s="393"/>
      <c r="E1009" s="244" t="s">
        <v>1309</v>
      </c>
      <c r="F1009" s="245">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5">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5">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5">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5">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5">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5">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5">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5">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5">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5">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5">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5">
        <f t="shared" ca="1" si="37"/>
        <v>0</v>
      </c>
      <c r="S1009" s="262">
        <f ca="1">+R1008+R1009</f>
        <v>0</v>
      </c>
      <c r="T1009" s="243">
        <f ca="1">+S1009</f>
        <v>0</v>
      </c>
      <c r="U1009" s="242">
        <f t="shared" si="38"/>
        <v>2</v>
      </c>
      <c r="V1009" s="343" t="str">
        <f>+VLOOKUP(A1009,bd_lista!$A$3:$E$590,5,FALSE)</f>
        <v>Gobiernos Autonomos Municipales</v>
      </c>
      <c r="W1009" s="395"/>
      <c r="X1009" s="242">
        <f>+VLOOKUP(A1009,[3]Sheet1!$A$13:$D$744,4,FALSE)</f>
        <v>0</v>
      </c>
      <c r="Y1009" s="242" t="e">
        <f>+VLOOKUP(X1009,bd_lista!$A$3:$C$590,3,FALSE)</f>
        <v>#N/A</v>
      </c>
      <c r="Z1009" s="299"/>
      <c r="AA1009" s="300"/>
    </row>
    <row r="1010" spans="1:27" customFormat="1" ht="15" hidden="1" customHeight="1">
      <c r="A1010" s="32">
        <v>1813</v>
      </c>
      <c r="B1010" s="390">
        <f>+A1010</f>
        <v>1813</v>
      </c>
      <c r="C1010" s="247" t="str">
        <f>+VLOOKUP(A1010,bd_lista!$A$3:$C$590,3,FALSE)</f>
        <v>Gobierno Autónomo Municipal de San Andrés</v>
      </c>
      <c r="D1010" s="392" t="str">
        <f>+C1010</f>
        <v>Gobierno Autónomo Municipal de San Andrés</v>
      </c>
      <c r="E1010" s="242" t="s">
        <v>1308</v>
      </c>
      <c r="F1010" s="243">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3">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3">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3">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3">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3">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3">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3">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3">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3">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3">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3">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3">
        <f t="shared" ca="1" si="37"/>
        <v>0</v>
      </c>
      <c r="S1010" s="250"/>
      <c r="T1010" s="243">
        <f ca="1">+T1011</f>
        <v>0</v>
      </c>
      <c r="U1010" s="242">
        <f t="shared" si="38"/>
        <v>1</v>
      </c>
      <c r="V1010" s="343" t="str">
        <f>+VLOOKUP(A1010,bd_lista!$A$3:$E$590,5,FALSE)</f>
        <v>Gobiernos Autonomos Municipales</v>
      </c>
      <c r="W1010" s="394" t="str">
        <f>+V1010</f>
        <v>Gobiernos Autonomos Municipales</v>
      </c>
      <c r="X1010" s="242">
        <f>+VLOOKUP(A1010,[3]Sheet1!$A$13:$D$744,4,FALSE)</f>
        <v>0</v>
      </c>
      <c r="Y1010" s="242" t="e">
        <f>+VLOOKUP(X1010,bd_lista!$A$3:$C$590,3,FALSE)</f>
        <v>#N/A</v>
      </c>
      <c r="Z1010" s="301">
        <f>+X1010</f>
        <v>0</v>
      </c>
      <c r="AA1010" s="302" t="e">
        <f>+Y1010</f>
        <v>#N/A</v>
      </c>
    </row>
    <row r="1011" spans="1:27" customFormat="1" ht="15" hidden="1" customHeight="1">
      <c r="A1011" s="32">
        <v>1813</v>
      </c>
      <c r="B1011" s="391"/>
      <c r="C1011" s="247" t="str">
        <f>+VLOOKUP(A1011,bd_lista!$A$3:$C$590,3,FALSE)</f>
        <v>Gobierno Autónomo Municipal de San Andrés</v>
      </c>
      <c r="D1011" s="393"/>
      <c r="E1011" s="244" t="s">
        <v>1309</v>
      </c>
      <c r="F1011" s="243">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3">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3">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3">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3">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3">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3">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3">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3">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3">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3">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3">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3">
        <f t="shared" ca="1" si="37"/>
        <v>0</v>
      </c>
      <c r="S1011" s="250">
        <f ca="1">+R1010+R1011</f>
        <v>0</v>
      </c>
      <c r="T1011" s="243">
        <f ca="1">+S1011</f>
        <v>0</v>
      </c>
      <c r="U1011" s="242">
        <f t="shared" si="38"/>
        <v>2</v>
      </c>
      <c r="V1011" s="343" t="str">
        <f>+VLOOKUP(A1011,bd_lista!$A$3:$E$590,5,FALSE)</f>
        <v>Gobiernos Autonomos Municipales</v>
      </c>
      <c r="W1011" s="395"/>
      <c r="X1011" s="242">
        <f>+VLOOKUP(A1011,[3]Sheet1!$A$13:$D$744,4,FALSE)</f>
        <v>0</v>
      </c>
      <c r="Y1011" s="242" t="e">
        <f>+VLOOKUP(X1011,bd_lista!$A$3:$C$590,3,FALSE)</f>
        <v>#N/A</v>
      </c>
      <c r="Z1011" s="299"/>
      <c r="AA1011" s="300"/>
    </row>
    <row r="1012" spans="1:27" customFormat="1" ht="15" hidden="1" customHeight="1">
      <c r="A1012" s="32">
        <v>1814</v>
      </c>
      <c r="B1012" s="390">
        <f>+A1012</f>
        <v>1814</v>
      </c>
      <c r="C1012" s="247" t="str">
        <f>+VLOOKUP(A1012,bd_lista!$A$3:$C$590,3,FALSE)</f>
        <v>Gobierno Autónomo Municipal de San Joaquín</v>
      </c>
      <c r="D1012" s="392" t="str">
        <f>+C1012</f>
        <v>Gobierno Autónomo Municipal de San Joaquín</v>
      </c>
      <c r="E1012" s="242" t="s">
        <v>1308</v>
      </c>
      <c r="F1012" s="243">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3">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3">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3">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3">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3">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3">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3">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3">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3">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3">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3">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3">
        <f t="shared" ca="1" si="37"/>
        <v>0</v>
      </c>
      <c r="S1012" s="250"/>
      <c r="T1012" s="243">
        <f ca="1">+T1013</f>
        <v>0</v>
      </c>
      <c r="U1012" s="242">
        <f t="shared" si="38"/>
        <v>1</v>
      </c>
      <c r="V1012" s="343" t="str">
        <f>+VLOOKUP(A1012,bd_lista!$A$3:$E$590,5,FALSE)</f>
        <v>Gobiernos Autonomos Municipales</v>
      </c>
      <c r="W1012" s="394" t="str">
        <f>+V1012</f>
        <v>Gobiernos Autonomos Municipales</v>
      </c>
      <c r="X1012" s="242">
        <f>+VLOOKUP(A1012,[3]Sheet1!$A$13:$D$744,4,FALSE)</f>
        <v>0</v>
      </c>
      <c r="Y1012" s="242" t="e">
        <f>+VLOOKUP(X1012,bd_lista!$A$3:$C$590,3,FALSE)</f>
        <v>#N/A</v>
      </c>
      <c r="Z1012" s="301">
        <f>+X1012</f>
        <v>0</v>
      </c>
      <c r="AA1012" s="302" t="e">
        <f>+Y1012</f>
        <v>#N/A</v>
      </c>
    </row>
    <row r="1013" spans="1:27" customFormat="1" ht="15" hidden="1" customHeight="1">
      <c r="A1013" s="32">
        <v>1814</v>
      </c>
      <c r="B1013" s="391"/>
      <c r="C1013" s="247" t="str">
        <f>+VLOOKUP(A1013,bd_lista!$A$3:$C$590,3,FALSE)</f>
        <v>Gobierno Autónomo Municipal de San Joaquín</v>
      </c>
      <c r="D1013" s="393"/>
      <c r="E1013" s="244" t="s">
        <v>1309</v>
      </c>
      <c r="F1013" s="243">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3">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3">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3">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3">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3">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3">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3">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3">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3">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3">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3">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3">
        <f t="shared" ca="1" si="37"/>
        <v>0</v>
      </c>
      <c r="S1013" s="250">
        <f ca="1">+R1012+R1013</f>
        <v>0</v>
      </c>
      <c r="T1013" s="243">
        <f ca="1">+S1013</f>
        <v>0</v>
      </c>
      <c r="U1013" s="242">
        <f t="shared" si="38"/>
        <v>2</v>
      </c>
      <c r="V1013" s="343" t="str">
        <f>+VLOOKUP(A1013,bd_lista!$A$3:$E$590,5,FALSE)</f>
        <v>Gobiernos Autonomos Municipales</v>
      </c>
      <c r="W1013" s="395"/>
      <c r="X1013" s="242">
        <f>+VLOOKUP(A1013,[3]Sheet1!$A$13:$D$744,4,FALSE)</f>
        <v>0</v>
      </c>
      <c r="Y1013" s="242" t="e">
        <f>+VLOOKUP(X1013,bd_lista!$A$3:$C$590,3,FALSE)</f>
        <v>#N/A</v>
      </c>
      <c r="Z1013" s="299"/>
      <c r="AA1013" s="300"/>
    </row>
    <row r="1014" spans="1:27" customFormat="1" ht="15" hidden="1" customHeight="1">
      <c r="A1014" s="32">
        <v>1815</v>
      </c>
      <c r="B1014" s="390">
        <f>+A1014</f>
        <v>1815</v>
      </c>
      <c r="C1014" s="247" t="str">
        <f>+VLOOKUP(A1014,bd_lista!$A$3:$C$590,3,FALSE)</f>
        <v>Gobierno Autónomo Municipal de San Ramón</v>
      </c>
      <c r="D1014" s="392" t="str">
        <f>+C1014</f>
        <v>Gobierno Autónomo Municipal de San Ramón</v>
      </c>
      <c r="E1014" s="242" t="s">
        <v>1308</v>
      </c>
      <c r="F1014" s="243">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3">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3">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3">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3">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3">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3">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3">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3">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3">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3">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3">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3">
        <f t="shared" ca="1" si="37"/>
        <v>0</v>
      </c>
      <c r="S1014" s="250"/>
      <c r="T1014" s="271">
        <f ca="1">+T1015</f>
        <v>0</v>
      </c>
      <c r="U1014" s="278">
        <f t="shared" si="38"/>
        <v>1</v>
      </c>
      <c r="V1014" s="343" t="str">
        <f>+VLOOKUP(A1014,bd_lista!$A$3:$E$590,5,FALSE)</f>
        <v>Gobiernos Autonomos Municipales</v>
      </c>
      <c r="W1014" s="394" t="str">
        <f>+V1014</f>
        <v>Gobiernos Autonomos Municipales</v>
      </c>
      <c r="X1014" s="242">
        <f>+VLOOKUP(A1014,[3]Sheet1!$A$13:$D$744,4,FALSE)</f>
        <v>0</v>
      </c>
      <c r="Y1014" s="242" t="e">
        <f>+VLOOKUP(X1014,bd_lista!$A$3:$C$590,3,FALSE)</f>
        <v>#N/A</v>
      </c>
      <c r="Z1014" s="301">
        <f>+X1014</f>
        <v>0</v>
      </c>
      <c r="AA1014" s="302" t="e">
        <f>+Y1014</f>
        <v>#N/A</v>
      </c>
    </row>
    <row r="1015" spans="1:27" customFormat="1" ht="15" hidden="1" customHeight="1">
      <c r="A1015" s="32">
        <v>1815</v>
      </c>
      <c r="B1015" s="391"/>
      <c r="C1015" s="247" t="str">
        <f>+VLOOKUP(A1015,bd_lista!$A$3:$C$590,3,FALSE)</f>
        <v>Gobierno Autónomo Municipal de San Ramón</v>
      </c>
      <c r="D1015" s="393"/>
      <c r="E1015" s="244" t="s">
        <v>1309</v>
      </c>
      <c r="F1015" s="245">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5">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5">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5">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5">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5">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5">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5">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5">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5">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5">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5">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5">
        <f t="shared" ca="1" si="37"/>
        <v>0</v>
      </c>
      <c r="S1015" s="250">
        <f ca="1">+R1014+R1015</f>
        <v>0</v>
      </c>
      <c r="T1015" s="245">
        <f ca="1">+S1015</f>
        <v>0</v>
      </c>
      <c r="U1015" s="244">
        <f t="shared" si="38"/>
        <v>2</v>
      </c>
      <c r="V1015" s="343" t="str">
        <f>+VLOOKUP(A1015,bd_lista!$A$3:$E$590,5,FALSE)</f>
        <v>Gobiernos Autonomos Municipales</v>
      </c>
      <c r="W1015" s="395"/>
      <c r="X1015" s="242">
        <f>+VLOOKUP(A1015,[3]Sheet1!$A$13:$D$744,4,FALSE)</f>
        <v>0</v>
      </c>
      <c r="Y1015" s="242" t="e">
        <f>+VLOOKUP(X1015,bd_lista!$A$3:$C$590,3,FALSE)</f>
        <v>#N/A</v>
      </c>
      <c r="Z1015" s="299"/>
      <c r="AA1015" s="300"/>
    </row>
    <row r="1016" spans="1:27" customFormat="1" ht="15" hidden="1" customHeight="1">
      <c r="A1016" s="32">
        <v>1816</v>
      </c>
      <c r="B1016" s="390">
        <f>+A1016</f>
        <v>1816</v>
      </c>
      <c r="C1016" s="247" t="str">
        <f>+VLOOKUP(A1016,bd_lista!$A$3:$C$590,3,FALSE)</f>
        <v>Gobierno Autónomo Municipal de Puerto Síles</v>
      </c>
      <c r="D1016" s="392" t="str">
        <f>+C1016</f>
        <v>Gobierno Autónomo Municipal de Puerto Síles</v>
      </c>
      <c r="E1016" s="242" t="s">
        <v>1308</v>
      </c>
      <c r="F1016" s="243">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3">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3">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3">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3">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3">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3">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3">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3">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3">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3">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3">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3">
        <f t="shared" ca="1" si="37"/>
        <v>0</v>
      </c>
      <c r="S1016" s="273"/>
      <c r="T1016" s="243">
        <f ca="1">+T1017</f>
        <v>0</v>
      </c>
      <c r="U1016" s="242">
        <f t="shared" si="38"/>
        <v>1</v>
      </c>
      <c r="V1016" s="343" t="str">
        <f>+VLOOKUP(A1016,bd_lista!$A$3:$E$590,5,FALSE)</f>
        <v>Gobiernos Autonomos Municipales</v>
      </c>
      <c r="W1016" s="394" t="str">
        <f>+V1016</f>
        <v>Gobiernos Autonomos Municipales</v>
      </c>
      <c r="X1016" s="242">
        <f>+VLOOKUP(A1016,[3]Sheet1!$A$13:$D$744,4,FALSE)</f>
        <v>0</v>
      </c>
      <c r="Y1016" s="242" t="e">
        <f>+VLOOKUP(X1016,bd_lista!$A$3:$C$590,3,FALSE)</f>
        <v>#N/A</v>
      </c>
      <c r="Z1016" s="301">
        <f>+X1016</f>
        <v>0</v>
      </c>
      <c r="AA1016" s="302" t="e">
        <f>+Y1016</f>
        <v>#N/A</v>
      </c>
    </row>
    <row r="1017" spans="1:27" customFormat="1" ht="15" hidden="1" customHeight="1">
      <c r="A1017" s="32">
        <v>1816</v>
      </c>
      <c r="B1017" s="391"/>
      <c r="C1017" s="247" t="str">
        <f>+VLOOKUP(A1017,bd_lista!$A$3:$C$590,3,FALSE)</f>
        <v>Gobierno Autónomo Municipal de Puerto Síles</v>
      </c>
      <c r="D1017" s="393"/>
      <c r="E1017" s="244" t="s">
        <v>1309</v>
      </c>
      <c r="F1017" s="245">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5">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5">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5">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5">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5">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5">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5">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5">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5">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5">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5">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5">
        <f t="shared" ca="1" si="37"/>
        <v>0</v>
      </c>
      <c r="S1017" s="262">
        <f ca="1">+R1016+R1017</f>
        <v>0</v>
      </c>
      <c r="T1017" s="245">
        <f ca="1">+S1017</f>
        <v>0</v>
      </c>
      <c r="U1017" s="244">
        <f t="shared" si="38"/>
        <v>2</v>
      </c>
      <c r="V1017" s="343" t="str">
        <f>+VLOOKUP(A1017,bd_lista!$A$3:$E$590,5,FALSE)</f>
        <v>Gobiernos Autonomos Municipales</v>
      </c>
      <c r="W1017" s="395"/>
      <c r="X1017" s="242">
        <f>+VLOOKUP(A1017,[3]Sheet1!$A$13:$D$744,4,FALSE)</f>
        <v>0</v>
      </c>
      <c r="Y1017" s="242" t="e">
        <f>+VLOOKUP(X1017,bd_lista!$A$3:$C$590,3,FALSE)</f>
        <v>#N/A</v>
      </c>
      <c r="Z1017" s="299"/>
      <c r="AA1017" s="300"/>
    </row>
    <row r="1018" spans="1:27" customFormat="1" ht="15" hidden="1" customHeight="1">
      <c r="A1018" s="32">
        <v>1817</v>
      </c>
      <c r="B1018" s="390">
        <f>+A1018</f>
        <v>1817</v>
      </c>
      <c r="C1018" s="247" t="str">
        <f>+VLOOKUP(A1018,bd_lista!$A$3:$C$590,3,FALSE)</f>
        <v>Gobierno Autónomo Municipal de Magdalena</v>
      </c>
      <c r="D1018" s="392" t="str">
        <f>+C1018</f>
        <v>Gobierno Autónomo Municipal de Magdalena</v>
      </c>
      <c r="E1018" s="242" t="s">
        <v>1308</v>
      </c>
      <c r="F1018" s="243">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3">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3">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3">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3">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3">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3">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3">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3">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3">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3">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3">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3">
        <f t="shared" ca="1" si="37"/>
        <v>0</v>
      </c>
      <c r="S1018" s="250"/>
      <c r="T1018" s="243">
        <f ca="1">+T1019</f>
        <v>0</v>
      </c>
      <c r="U1018" s="242">
        <f t="shared" si="38"/>
        <v>1</v>
      </c>
      <c r="V1018" s="343" t="str">
        <f>+VLOOKUP(A1018,bd_lista!$A$3:$E$590,5,FALSE)</f>
        <v>Gobiernos Autonomos Municipales</v>
      </c>
      <c r="W1018" s="394" t="str">
        <f>+V1018</f>
        <v>Gobiernos Autonomos Municipales</v>
      </c>
      <c r="X1018" s="242">
        <f>+VLOOKUP(A1018,[3]Sheet1!$A$13:$D$744,4,FALSE)</f>
        <v>0</v>
      </c>
      <c r="Y1018" s="242" t="e">
        <f>+VLOOKUP(X1018,bd_lista!$A$3:$C$590,3,FALSE)</f>
        <v>#N/A</v>
      </c>
      <c r="Z1018" s="301">
        <f>+X1018</f>
        <v>0</v>
      </c>
      <c r="AA1018" s="302" t="e">
        <f>+Y1018</f>
        <v>#N/A</v>
      </c>
    </row>
    <row r="1019" spans="1:27" customFormat="1" ht="15" hidden="1" customHeight="1">
      <c r="A1019" s="32">
        <v>1817</v>
      </c>
      <c r="B1019" s="391"/>
      <c r="C1019" s="247" t="str">
        <f>+VLOOKUP(A1019,bd_lista!$A$3:$C$590,3,FALSE)</f>
        <v>Gobierno Autónomo Municipal de Magdalena</v>
      </c>
      <c r="D1019" s="393"/>
      <c r="E1019" s="244" t="s">
        <v>1309</v>
      </c>
      <c r="F1019" s="245">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5">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5">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5">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5">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5">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5">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5">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5">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5">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5">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5">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5">
        <f t="shared" ca="1" si="37"/>
        <v>0</v>
      </c>
      <c r="S1019" s="262">
        <f ca="1">+R1018+R1019</f>
        <v>0</v>
      </c>
      <c r="T1019" s="245">
        <f ca="1">+S1019</f>
        <v>0</v>
      </c>
      <c r="U1019" s="244">
        <f t="shared" si="38"/>
        <v>2</v>
      </c>
      <c r="V1019" s="343" t="str">
        <f>+VLOOKUP(A1019,bd_lista!$A$3:$E$590,5,FALSE)</f>
        <v>Gobiernos Autonomos Municipales</v>
      </c>
      <c r="W1019" s="395"/>
      <c r="X1019" s="242">
        <f>+VLOOKUP(A1019,[3]Sheet1!$A$13:$D$744,4,FALSE)</f>
        <v>0</v>
      </c>
      <c r="Y1019" s="242" t="e">
        <f>+VLOOKUP(X1019,bd_lista!$A$3:$C$590,3,FALSE)</f>
        <v>#N/A</v>
      </c>
      <c r="Z1019" s="299"/>
      <c r="AA1019" s="300"/>
    </row>
    <row r="1020" spans="1:27" customFormat="1" ht="15" hidden="1" customHeight="1">
      <c r="A1020" s="32">
        <v>1818</v>
      </c>
      <c r="B1020" s="390">
        <f>+A1020</f>
        <v>1818</v>
      </c>
      <c r="C1020" s="247" t="str">
        <f>+VLOOKUP(A1020,bd_lista!$A$3:$C$590,3,FALSE)</f>
        <v>Gobierno Autónomo Municipal de Baures</v>
      </c>
      <c r="D1020" s="392" t="str">
        <f>+C1020</f>
        <v>Gobierno Autónomo Municipal de Baures</v>
      </c>
      <c r="E1020" s="242" t="s">
        <v>1308</v>
      </c>
      <c r="F1020" s="243">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3">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3">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3">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3">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3">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3">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3">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3">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3">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3">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3">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3">
        <f t="shared" ca="1" si="37"/>
        <v>0</v>
      </c>
      <c r="S1020" s="250"/>
      <c r="T1020" s="243">
        <f ca="1">+T1021</f>
        <v>0</v>
      </c>
      <c r="U1020" s="242">
        <f t="shared" si="38"/>
        <v>1</v>
      </c>
      <c r="V1020" s="343" t="str">
        <f>+VLOOKUP(A1020,bd_lista!$A$3:$E$590,5,FALSE)</f>
        <v>Gobiernos Autonomos Municipales</v>
      </c>
      <c r="W1020" s="394" t="str">
        <f>+V1020</f>
        <v>Gobiernos Autonomos Municipales</v>
      </c>
      <c r="X1020" s="242">
        <f>+VLOOKUP(A1020,[3]Sheet1!$A$13:$D$744,4,FALSE)</f>
        <v>0</v>
      </c>
      <c r="Y1020" s="242" t="e">
        <f>+VLOOKUP(X1020,bd_lista!$A$3:$C$590,3,FALSE)</f>
        <v>#N/A</v>
      </c>
      <c r="Z1020" s="301">
        <f>+X1020</f>
        <v>0</v>
      </c>
      <c r="AA1020" s="302" t="e">
        <f>+Y1020</f>
        <v>#N/A</v>
      </c>
    </row>
    <row r="1021" spans="1:27" customFormat="1" ht="15" hidden="1" customHeight="1">
      <c r="A1021" s="32">
        <v>1818</v>
      </c>
      <c r="B1021" s="391"/>
      <c r="C1021" s="247" t="str">
        <f>+VLOOKUP(A1021,bd_lista!$A$3:$C$590,3,FALSE)</f>
        <v>Gobierno Autónomo Municipal de Baures</v>
      </c>
      <c r="D1021" s="393"/>
      <c r="E1021" s="244" t="s">
        <v>1309</v>
      </c>
      <c r="F1021" s="243">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3">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3">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3">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3">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3">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3">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3">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3">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3">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3">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3">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3">
        <f t="shared" ca="1" si="37"/>
        <v>0</v>
      </c>
      <c r="S1021" s="250">
        <f ca="1">+R1020+R1021</f>
        <v>0</v>
      </c>
      <c r="T1021" s="243">
        <f ca="1">+S1021</f>
        <v>0</v>
      </c>
      <c r="U1021" s="242">
        <f t="shared" si="38"/>
        <v>2</v>
      </c>
      <c r="V1021" s="343" t="str">
        <f>+VLOOKUP(A1021,bd_lista!$A$3:$E$590,5,FALSE)</f>
        <v>Gobiernos Autonomos Municipales</v>
      </c>
      <c r="W1021" s="395"/>
      <c r="X1021" s="242">
        <f>+VLOOKUP(A1021,[3]Sheet1!$A$13:$D$744,4,FALSE)</f>
        <v>0</v>
      </c>
      <c r="Y1021" s="242" t="e">
        <f>+VLOOKUP(X1021,bd_lista!$A$3:$C$590,3,FALSE)</f>
        <v>#N/A</v>
      </c>
      <c r="Z1021" s="299"/>
      <c r="AA1021" s="300"/>
    </row>
    <row r="1022" spans="1:27" customFormat="1" ht="15" hidden="1" customHeight="1">
      <c r="A1022" s="32">
        <v>1819</v>
      </c>
      <c r="B1022" s="390">
        <f>+A1022</f>
        <v>1819</v>
      </c>
      <c r="C1022" s="247" t="str">
        <f>+VLOOKUP(A1022,bd_lista!$A$3:$C$590,3,FALSE)</f>
        <v>Gobierno Autónomo Municipal de Huacaraje</v>
      </c>
      <c r="D1022" s="392" t="str">
        <f>+C1022</f>
        <v>Gobierno Autónomo Municipal de Huacaraje</v>
      </c>
      <c r="E1022" s="242" t="s">
        <v>1308</v>
      </c>
      <c r="F1022" s="243">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3">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3">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3">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3">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3">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3">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3">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3">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3">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3">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3">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3">
        <f t="shared" ca="1" si="37"/>
        <v>0</v>
      </c>
      <c r="S1022" s="250"/>
      <c r="T1022" s="243">
        <f ca="1">+T1023</f>
        <v>0</v>
      </c>
      <c r="U1022" s="242">
        <f t="shared" si="38"/>
        <v>1</v>
      </c>
      <c r="V1022" s="343" t="str">
        <f>+VLOOKUP(A1022,bd_lista!$A$3:$E$590,5,FALSE)</f>
        <v>Gobiernos Autonomos Municipales</v>
      </c>
      <c r="W1022" s="394" t="str">
        <f>+V1022</f>
        <v>Gobiernos Autonomos Municipales</v>
      </c>
      <c r="X1022" s="242">
        <f>+VLOOKUP(A1022,[3]Sheet1!$A$13:$D$744,4,FALSE)</f>
        <v>0</v>
      </c>
      <c r="Y1022" s="242" t="e">
        <f>+VLOOKUP(X1022,bd_lista!$A$3:$C$590,3,FALSE)</f>
        <v>#N/A</v>
      </c>
      <c r="Z1022" s="301">
        <f>+X1022</f>
        <v>0</v>
      </c>
      <c r="AA1022" s="302" t="e">
        <f>+Y1022</f>
        <v>#N/A</v>
      </c>
    </row>
    <row r="1023" spans="1:27" customFormat="1" ht="15" hidden="1" customHeight="1">
      <c r="A1023" s="32">
        <v>1819</v>
      </c>
      <c r="B1023" s="391"/>
      <c r="C1023" s="247" t="str">
        <f>+VLOOKUP(A1023,bd_lista!$A$3:$C$590,3,FALSE)</f>
        <v>Gobierno Autónomo Municipal de Huacaraje</v>
      </c>
      <c r="D1023" s="393"/>
      <c r="E1023" s="244" t="s">
        <v>1309</v>
      </c>
      <c r="F1023" s="243">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3">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3">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3">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3">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3">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3">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3">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3">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3">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3">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3">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3">
        <f t="shared" ca="1" si="37"/>
        <v>0</v>
      </c>
      <c r="S1023" s="250">
        <f ca="1">+R1022+R1023</f>
        <v>0</v>
      </c>
      <c r="T1023" s="243">
        <f ca="1">+S1023</f>
        <v>0</v>
      </c>
      <c r="U1023" s="242">
        <f t="shared" si="38"/>
        <v>2</v>
      </c>
      <c r="V1023" s="343" t="str">
        <f>+VLOOKUP(A1023,bd_lista!$A$3:$E$590,5,FALSE)</f>
        <v>Gobiernos Autonomos Municipales</v>
      </c>
      <c r="W1023" s="395"/>
      <c r="X1023" s="242">
        <f>+VLOOKUP(A1023,[3]Sheet1!$A$13:$D$744,4,FALSE)</f>
        <v>0</v>
      </c>
      <c r="Y1023" s="242" t="e">
        <f>+VLOOKUP(X1023,bd_lista!$A$3:$C$590,3,FALSE)</f>
        <v>#N/A</v>
      </c>
      <c r="Z1023" s="299"/>
      <c r="AA1023" s="300"/>
    </row>
    <row r="1024" spans="1:27" customFormat="1" ht="15" hidden="1" customHeight="1">
      <c r="A1024" s="32">
        <v>1820</v>
      </c>
      <c r="B1024" s="390">
        <f>+A1024</f>
        <v>1820</v>
      </c>
      <c r="C1024" s="247" t="str">
        <f>+VLOOKUP(A1024,bd_lista!$A$3:$C$590,3,FALSE)</f>
        <v>Gobierno Autónomo Municipal de Exaltación</v>
      </c>
      <c r="D1024" s="392" t="str">
        <f>+C1024</f>
        <v>Gobierno Autónomo Municipal de Exaltación</v>
      </c>
      <c r="E1024" s="242" t="s">
        <v>1308</v>
      </c>
      <c r="F1024" s="243">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3">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3">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3">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3">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3">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3">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3">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3">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3">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3">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3">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3">
        <f t="shared" ca="1" si="37"/>
        <v>0</v>
      </c>
      <c r="S1024" s="250"/>
      <c r="T1024" s="243">
        <f ca="1">+T1025</f>
        <v>0</v>
      </c>
      <c r="U1024" s="242">
        <f t="shared" si="38"/>
        <v>1</v>
      </c>
      <c r="V1024" s="343" t="str">
        <f>+VLOOKUP(A1024,bd_lista!$A$3:$E$590,5,FALSE)</f>
        <v>Gobiernos Autonomos Municipales</v>
      </c>
      <c r="W1024" s="394" t="str">
        <f>+V1024</f>
        <v>Gobiernos Autonomos Municipales</v>
      </c>
      <c r="X1024" s="242">
        <f>+VLOOKUP(A1024,[3]Sheet1!$A$13:$D$744,4,FALSE)</f>
        <v>0</v>
      </c>
      <c r="Y1024" s="242" t="e">
        <f>+VLOOKUP(X1024,bd_lista!$A$3:$C$590,3,FALSE)</f>
        <v>#N/A</v>
      </c>
      <c r="Z1024" s="301">
        <f>+X1024</f>
        <v>0</v>
      </c>
      <c r="AA1024" s="302" t="e">
        <f>+Y1024</f>
        <v>#N/A</v>
      </c>
    </row>
    <row r="1025" spans="1:27" customFormat="1" ht="15" hidden="1" customHeight="1">
      <c r="A1025" s="32">
        <v>1820</v>
      </c>
      <c r="B1025" s="391"/>
      <c r="C1025" s="247" t="str">
        <f>+VLOOKUP(A1025,bd_lista!$A$3:$C$590,3,FALSE)</f>
        <v>Gobierno Autónomo Municipal de Exaltación</v>
      </c>
      <c r="D1025" s="393"/>
      <c r="E1025" s="244" t="s">
        <v>1309</v>
      </c>
      <c r="F1025" s="245">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5">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5">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5">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5">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5">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5">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5">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5">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5">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5">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5">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5">
        <f t="shared" ca="1" si="37"/>
        <v>0</v>
      </c>
      <c r="S1025" s="262">
        <f ca="1">+R1024+R1025</f>
        <v>0</v>
      </c>
      <c r="T1025" s="243">
        <f ca="1">+S1025</f>
        <v>0</v>
      </c>
      <c r="U1025" s="244">
        <f t="shared" si="38"/>
        <v>2</v>
      </c>
      <c r="V1025" s="343" t="str">
        <f>+VLOOKUP(A1025,bd_lista!$A$3:$E$590,5,FALSE)</f>
        <v>Gobiernos Autonomos Municipales</v>
      </c>
      <c r="W1025" s="395"/>
      <c r="X1025" s="242">
        <f>+VLOOKUP(A1025,[3]Sheet1!$A$13:$D$744,4,FALSE)</f>
        <v>0</v>
      </c>
      <c r="Y1025" s="242" t="e">
        <f>+VLOOKUP(X1025,bd_lista!$A$3:$C$590,3,FALSE)</f>
        <v>#N/A</v>
      </c>
      <c r="Z1025" s="299"/>
      <c r="AA1025" s="300"/>
    </row>
    <row r="1026" spans="1:27" customFormat="1" ht="15" hidden="1" customHeight="1">
      <c r="A1026" s="32">
        <v>1901</v>
      </c>
      <c r="B1026" s="390">
        <f>+A1026</f>
        <v>1901</v>
      </c>
      <c r="C1026" s="247" t="str">
        <f>+VLOOKUP(A1026,bd_lista!$A$3:$C$590,3,FALSE)</f>
        <v>Gobierno Autónomo Municipal de Cobija</v>
      </c>
      <c r="D1026" s="392" t="str">
        <f>+C1026</f>
        <v>Gobierno Autónomo Municipal de Cobija</v>
      </c>
      <c r="E1026" s="242" t="s">
        <v>1308</v>
      </c>
      <c r="F1026" s="243">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3">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3">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3">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3">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3">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3">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3">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3">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3">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3">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3">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3">
        <f t="shared" ca="1" si="37"/>
        <v>0</v>
      </c>
      <c r="S1026" s="250"/>
      <c r="T1026" s="271">
        <f ca="1">+T1027</f>
        <v>0</v>
      </c>
      <c r="U1026" s="242">
        <f t="shared" si="38"/>
        <v>1</v>
      </c>
      <c r="V1026" s="343" t="str">
        <f>+VLOOKUP(A1026,bd_lista!$A$3:$E$590,5,FALSE)</f>
        <v>Gobiernos Autonomos Municipales</v>
      </c>
      <c r="W1026" s="394" t="str">
        <f>+V1026</f>
        <v>Gobiernos Autonomos Municipales</v>
      </c>
      <c r="X1026" s="242">
        <f>+VLOOKUP(A1026,[3]Sheet1!$A$13:$D$744,4,FALSE)</f>
        <v>0</v>
      </c>
      <c r="Y1026" s="242" t="e">
        <f>+VLOOKUP(X1026,bd_lista!$A$3:$C$590,3,FALSE)</f>
        <v>#N/A</v>
      </c>
      <c r="Z1026" s="301">
        <f>+X1026</f>
        <v>0</v>
      </c>
      <c r="AA1026" s="302" t="e">
        <f>+Y1026</f>
        <v>#N/A</v>
      </c>
    </row>
    <row r="1027" spans="1:27" customFormat="1" ht="15" hidden="1" customHeight="1">
      <c r="A1027" s="32">
        <v>1901</v>
      </c>
      <c r="B1027" s="391"/>
      <c r="C1027" s="247" t="str">
        <f>+VLOOKUP(A1027,bd_lista!$A$3:$C$590,3,FALSE)</f>
        <v>Gobierno Autónomo Municipal de Cobija</v>
      </c>
      <c r="D1027" s="393"/>
      <c r="E1027" s="244" t="s">
        <v>1309</v>
      </c>
      <c r="F1027" s="245">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5">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5">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5">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5">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5">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5">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5">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5">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5">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5">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5">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5">
        <f t="shared" ca="1" si="37"/>
        <v>0</v>
      </c>
      <c r="S1027" s="250">
        <f ca="1">+R1026+R1027</f>
        <v>0</v>
      </c>
      <c r="T1027" s="243">
        <f ca="1">+S1027</f>
        <v>0</v>
      </c>
      <c r="U1027" s="244">
        <f t="shared" si="38"/>
        <v>2</v>
      </c>
      <c r="V1027" s="343" t="str">
        <f>+VLOOKUP(A1027,bd_lista!$A$3:$E$590,5,FALSE)</f>
        <v>Gobiernos Autonomos Municipales</v>
      </c>
      <c r="W1027" s="395"/>
      <c r="X1027" s="242">
        <f>+VLOOKUP(A1027,[3]Sheet1!$A$13:$D$744,4,FALSE)</f>
        <v>0</v>
      </c>
      <c r="Y1027" s="242" t="e">
        <f>+VLOOKUP(X1027,bd_lista!$A$3:$C$590,3,FALSE)</f>
        <v>#N/A</v>
      </c>
      <c r="Z1027" s="299"/>
      <c r="AA1027" s="300"/>
    </row>
    <row r="1028" spans="1:27" customFormat="1" ht="27" hidden="1" customHeight="1">
      <c r="A1028" s="32">
        <v>1902</v>
      </c>
      <c r="B1028" s="390">
        <f>+A1028</f>
        <v>1902</v>
      </c>
      <c r="C1028" s="247" t="str">
        <f>+VLOOKUP(A1028,bd_lista!$A$3:$C$590,3,FALSE)</f>
        <v>Gobierno Autónomo Municipal de Porvenir</v>
      </c>
      <c r="D1028" s="392" t="str">
        <f>+C1028</f>
        <v>Gobierno Autónomo Municipal de Porvenir</v>
      </c>
      <c r="E1028" s="242" t="s">
        <v>1308</v>
      </c>
      <c r="F1028" s="243">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3">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3">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3">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3">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3">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3">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3">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3">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3">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3">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3">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3">
        <f t="shared" ca="1" si="37"/>
        <v>0</v>
      </c>
      <c r="S1028" s="250"/>
      <c r="T1028" s="243">
        <f ca="1">+T1029</f>
        <v>0</v>
      </c>
      <c r="U1028" s="242">
        <f t="shared" si="38"/>
        <v>1</v>
      </c>
      <c r="V1028" s="343" t="str">
        <f>+VLOOKUP(A1028,bd_lista!$A$3:$E$590,5,FALSE)</f>
        <v>Gobiernos Autonomos Municipales</v>
      </c>
      <c r="W1028" s="394" t="str">
        <f>+V1028</f>
        <v>Gobiernos Autonomos Municipales</v>
      </c>
      <c r="X1028" s="242">
        <f>+VLOOKUP(A1028,[3]Sheet1!$A$13:$D$744,4,FALSE)</f>
        <v>0</v>
      </c>
      <c r="Y1028" s="242" t="e">
        <f>+VLOOKUP(X1028,bd_lista!$A$3:$C$590,3,FALSE)</f>
        <v>#N/A</v>
      </c>
      <c r="Z1028" s="301">
        <f>+X1028</f>
        <v>0</v>
      </c>
      <c r="AA1028" s="302" t="e">
        <f>+Y1028</f>
        <v>#N/A</v>
      </c>
    </row>
    <row r="1029" spans="1:27" customFormat="1" ht="27" hidden="1" customHeight="1">
      <c r="A1029" s="32">
        <v>1902</v>
      </c>
      <c r="B1029" s="391"/>
      <c r="C1029" s="247" t="str">
        <f>+VLOOKUP(A1029,bd_lista!$A$3:$C$590,3,FALSE)</f>
        <v>Gobierno Autónomo Municipal de Porvenir</v>
      </c>
      <c r="D1029" s="393"/>
      <c r="E1029" s="244" t="s">
        <v>1309</v>
      </c>
      <c r="F1029" s="243">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3">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3">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3">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3">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3">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3">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3">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3">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3">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3">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3">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3">
        <f t="shared" ca="1" si="37"/>
        <v>0</v>
      </c>
      <c r="S1029" s="250">
        <f ca="1">+R1028+R1029</f>
        <v>0</v>
      </c>
      <c r="T1029" s="243">
        <f ca="1">+S1029</f>
        <v>0</v>
      </c>
      <c r="U1029" s="242">
        <f t="shared" si="38"/>
        <v>2</v>
      </c>
      <c r="V1029" s="343" t="str">
        <f>+VLOOKUP(A1029,bd_lista!$A$3:$E$590,5,FALSE)</f>
        <v>Gobiernos Autonomos Municipales</v>
      </c>
      <c r="W1029" s="395"/>
      <c r="X1029" s="242">
        <f>+VLOOKUP(A1029,[3]Sheet1!$A$13:$D$744,4,FALSE)</f>
        <v>0</v>
      </c>
      <c r="Y1029" s="242" t="e">
        <f>+VLOOKUP(X1029,bd_lista!$A$3:$C$590,3,FALSE)</f>
        <v>#N/A</v>
      </c>
      <c r="Z1029" s="299"/>
      <c r="AA1029" s="300"/>
    </row>
    <row r="1030" spans="1:27" customFormat="1" ht="15" hidden="1" customHeight="1">
      <c r="A1030" s="32">
        <v>1903</v>
      </c>
      <c r="B1030" s="390">
        <f>+A1030</f>
        <v>1903</v>
      </c>
      <c r="C1030" s="247" t="str">
        <f>+VLOOKUP(A1030,bd_lista!$A$3:$C$590,3,FALSE)</f>
        <v>Gobierno Autónomo Municipal de Bolpebra</v>
      </c>
      <c r="D1030" s="392" t="str">
        <f>+C1030</f>
        <v>Gobierno Autónomo Municipal de Bolpebra</v>
      </c>
      <c r="E1030" s="242" t="s">
        <v>1308</v>
      </c>
      <c r="F1030" s="243">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3">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3">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3">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3">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3">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3">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3">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3">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3">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3">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3">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3">
        <f t="shared" ca="1" si="37"/>
        <v>0</v>
      </c>
      <c r="S1030" s="250"/>
      <c r="T1030" s="243">
        <f ca="1">+T1031</f>
        <v>0</v>
      </c>
      <c r="U1030" s="242">
        <f t="shared" si="38"/>
        <v>1</v>
      </c>
      <c r="V1030" s="343" t="str">
        <f>+VLOOKUP(A1030,bd_lista!$A$3:$E$590,5,FALSE)</f>
        <v>Gobiernos Autonomos Municipales</v>
      </c>
      <c r="W1030" s="394" t="str">
        <f>+V1030</f>
        <v>Gobiernos Autonomos Municipales</v>
      </c>
      <c r="X1030" s="242">
        <f>+VLOOKUP(A1030,[3]Sheet1!$A$13:$D$744,4,FALSE)</f>
        <v>0</v>
      </c>
      <c r="Y1030" s="242" t="e">
        <f>+VLOOKUP(X1030,bd_lista!$A$3:$C$590,3,FALSE)</f>
        <v>#N/A</v>
      </c>
      <c r="Z1030" s="301">
        <f>+X1030</f>
        <v>0</v>
      </c>
      <c r="AA1030" s="302" t="e">
        <f>+Y1030</f>
        <v>#N/A</v>
      </c>
    </row>
    <row r="1031" spans="1:27" customFormat="1" ht="15" hidden="1" customHeight="1">
      <c r="A1031" s="32">
        <v>1903</v>
      </c>
      <c r="B1031" s="391"/>
      <c r="C1031" s="247" t="str">
        <f>+VLOOKUP(A1031,bd_lista!$A$3:$C$590,3,FALSE)</f>
        <v>Gobierno Autónomo Municipal de Bolpebra</v>
      </c>
      <c r="D1031" s="393"/>
      <c r="E1031" s="244" t="s">
        <v>1309</v>
      </c>
      <c r="F1031" s="245">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5">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5">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5">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5">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5">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5">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5">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5">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5">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5">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5">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5">
        <f t="shared" ca="1" si="37"/>
        <v>0</v>
      </c>
      <c r="S1031" s="250">
        <f ca="1">+R1030+R1031</f>
        <v>0</v>
      </c>
      <c r="T1031" s="243">
        <f ca="1">+S1031</f>
        <v>0</v>
      </c>
      <c r="U1031" s="242">
        <f t="shared" si="38"/>
        <v>2</v>
      </c>
      <c r="V1031" s="343" t="str">
        <f>+VLOOKUP(A1031,bd_lista!$A$3:$E$590,5,FALSE)</f>
        <v>Gobiernos Autonomos Municipales</v>
      </c>
      <c r="W1031" s="395"/>
      <c r="X1031" s="242">
        <f>+VLOOKUP(A1031,[3]Sheet1!$A$13:$D$744,4,FALSE)</f>
        <v>0</v>
      </c>
      <c r="Y1031" s="242" t="e">
        <f>+VLOOKUP(X1031,bd_lista!$A$3:$C$590,3,FALSE)</f>
        <v>#N/A</v>
      </c>
      <c r="Z1031" s="299"/>
      <c r="AA1031" s="300"/>
    </row>
    <row r="1032" spans="1:27" customFormat="1" ht="15" hidden="1" customHeight="1">
      <c r="A1032" s="32">
        <v>1904</v>
      </c>
      <c r="B1032" s="390">
        <f>+A1032</f>
        <v>1904</v>
      </c>
      <c r="C1032" s="247" t="str">
        <f>+VLOOKUP(A1032,bd_lista!$A$3:$C$590,3,FALSE)</f>
        <v>Gobierno Autónomo Municipal de Bella Flor</v>
      </c>
      <c r="D1032" s="392" t="str">
        <f>+C1032</f>
        <v>Gobierno Autónomo Municipal de Bella Flor</v>
      </c>
      <c r="E1032" s="242" t="s">
        <v>1308</v>
      </c>
      <c r="F1032" s="243">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3">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3">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3">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3">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3">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3">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3">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3">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3">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3">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3">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3">
        <f t="shared" ca="1" si="37"/>
        <v>0</v>
      </c>
      <c r="S1032" s="250"/>
      <c r="T1032" s="243">
        <f ca="1">+T1033</f>
        <v>0</v>
      </c>
      <c r="U1032" s="242">
        <f t="shared" si="38"/>
        <v>1</v>
      </c>
      <c r="V1032" s="343" t="str">
        <f>+VLOOKUP(A1032,bd_lista!$A$3:$E$590,5,FALSE)</f>
        <v>Gobiernos Autonomos Municipales</v>
      </c>
      <c r="W1032" s="394" t="str">
        <f>+V1032</f>
        <v>Gobiernos Autonomos Municipales</v>
      </c>
      <c r="X1032" s="242">
        <f>+VLOOKUP(A1032,[3]Sheet1!$A$13:$D$744,4,FALSE)</f>
        <v>0</v>
      </c>
      <c r="Y1032" s="242" t="e">
        <f>+VLOOKUP(X1032,bd_lista!$A$3:$C$590,3,FALSE)</f>
        <v>#N/A</v>
      </c>
      <c r="Z1032" s="301">
        <f>+X1032</f>
        <v>0</v>
      </c>
      <c r="AA1032" s="302" t="e">
        <f>+Y1032</f>
        <v>#N/A</v>
      </c>
    </row>
    <row r="1033" spans="1:27" customFormat="1" ht="15" hidden="1" customHeight="1">
      <c r="A1033" s="32">
        <v>1904</v>
      </c>
      <c r="B1033" s="391"/>
      <c r="C1033" s="247" t="str">
        <f>+VLOOKUP(A1033,bd_lista!$A$3:$C$590,3,FALSE)</f>
        <v>Gobierno Autónomo Municipal de Bella Flor</v>
      </c>
      <c r="D1033" s="393"/>
      <c r="E1033" s="244" t="s">
        <v>1309</v>
      </c>
      <c r="F1033" s="243">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3">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3">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3">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3">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3">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3">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3">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3">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3">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3">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3">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3">
        <f t="shared" ca="1" si="37"/>
        <v>0</v>
      </c>
      <c r="S1033" s="250">
        <f ca="1">+R1032+R1033</f>
        <v>0</v>
      </c>
      <c r="T1033" s="243">
        <f ca="1">+S1033</f>
        <v>0</v>
      </c>
      <c r="U1033" s="242">
        <f t="shared" si="38"/>
        <v>2</v>
      </c>
      <c r="V1033" s="343" t="str">
        <f>+VLOOKUP(A1033,bd_lista!$A$3:$E$590,5,FALSE)</f>
        <v>Gobiernos Autonomos Municipales</v>
      </c>
      <c r="W1033" s="395"/>
      <c r="X1033" s="242">
        <f>+VLOOKUP(A1033,[3]Sheet1!$A$13:$D$744,4,FALSE)</f>
        <v>0</v>
      </c>
      <c r="Y1033" s="242" t="e">
        <f>+VLOOKUP(X1033,bd_lista!$A$3:$C$590,3,FALSE)</f>
        <v>#N/A</v>
      </c>
      <c r="Z1033" s="299"/>
      <c r="AA1033" s="300"/>
    </row>
    <row r="1034" spans="1:27" customFormat="1" ht="15" hidden="1" customHeight="1">
      <c r="A1034" s="32">
        <v>1905</v>
      </c>
      <c r="B1034" s="390">
        <f>+A1034</f>
        <v>1905</v>
      </c>
      <c r="C1034" s="247" t="str">
        <f>+VLOOKUP(A1034,bd_lista!$A$3:$C$590,3,FALSE)</f>
        <v>Gobierno Autónomo Municipal de Puerto Rico</v>
      </c>
      <c r="D1034" s="392" t="str">
        <f>+C1034</f>
        <v>Gobierno Autónomo Municipal de Puerto Rico</v>
      </c>
      <c r="E1034" s="242" t="s">
        <v>1308</v>
      </c>
      <c r="F1034" s="243">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3">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3">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3">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3">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3">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3">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3">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3">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3">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3">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3">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3">
        <f t="shared" ca="1" si="37"/>
        <v>0</v>
      </c>
      <c r="S1034" s="250"/>
      <c r="T1034" s="243">
        <f ca="1">+T1035</f>
        <v>0</v>
      </c>
      <c r="U1034" s="242">
        <f t="shared" si="38"/>
        <v>1</v>
      </c>
      <c r="V1034" s="343" t="str">
        <f>+VLOOKUP(A1034,bd_lista!$A$3:$E$590,5,FALSE)</f>
        <v>Gobiernos Autonomos Municipales</v>
      </c>
      <c r="W1034" s="394" t="str">
        <f>+V1034</f>
        <v>Gobiernos Autonomos Municipales</v>
      </c>
      <c r="X1034" s="242">
        <f>+VLOOKUP(A1034,[3]Sheet1!$A$13:$D$744,4,FALSE)</f>
        <v>0</v>
      </c>
      <c r="Y1034" s="242" t="e">
        <f>+VLOOKUP(X1034,bd_lista!$A$3:$C$590,3,FALSE)</f>
        <v>#N/A</v>
      </c>
      <c r="Z1034" s="301">
        <f>+X1034</f>
        <v>0</v>
      </c>
      <c r="AA1034" s="302" t="e">
        <f>+Y1034</f>
        <v>#N/A</v>
      </c>
    </row>
    <row r="1035" spans="1:27" customFormat="1" ht="15" hidden="1" customHeight="1">
      <c r="A1035" s="32">
        <v>1905</v>
      </c>
      <c r="B1035" s="391"/>
      <c r="C1035" s="247" t="str">
        <f>+VLOOKUP(A1035,bd_lista!$A$3:$C$590,3,FALSE)</f>
        <v>Gobierno Autónomo Municipal de Puerto Rico</v>
      </c>
      <c r="D1035" s="393"/>
      <c r="E1035" s="244" t="s">
        <v>1309</v>
      </c>
      <c r="F1035" s="243">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3">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3">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3">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3">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3">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3">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3">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3">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3">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3">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3">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3">
        <f t="shared" ca="1" si="37"/>
        <v>0</v>
      </c>
      <c r="S1035" s="250">
        <f ca="1">+R1034+R1035</f>
        <v>0</v>
      </c>
      <c r="T1035" s="243">
        <f ca="1">+S1035</f>
        <v>0</v>
      </c>
      <c r="U1035" s="242">
        <f t="shared" si="38"/>
        <v>2</v>
      </c>
      <c r="V1035" s="343" t="str">
        <f>+VLOOKUP(A1035,bd_lista!$A$3:$E$590,5,FALSE)</f>
        <v>Gobiernos Autonomos Municipales</v>
      </c>
      <c r="W1035" s="395"/>
      <c r="X1035" s="242">
        <f>+VLOOKUP(A1035,[3]Sheet1!$A$13:$D$744,4,FALSE)</f>
        <v>0</v>
      </c>
      <c r="Y1035" s="242" t="e">
        <f>+VLOOKUP(X1035,bd_lista!$A$3:$C$590,3,FALSE)</f>
        <v>#N/A</v>
      </c>
      <c r="Z1035" s="299"/>
      <c r="AA1035" s="300"/>
    </row>
    <row r="1036" spans="1:27" customFormat="1" ht="27" hidden="1" customHeight="1">
      <c r="A1036" s="32">
        <v>1906</v>
      </c>
      <c r="B1036" s="390">
        <f>+A1036</f>
        <v>1906</v>
      </c>
      <c r="C1036" s="247" t="str">
        <f>+VLOOKUP(A1036,bd_lista!$A$3:$C$590,3,FALSE)</f>
        <v>Gobierno Autónomo Municipal de San Pedro</v>
      </c>
      <c r="D1036" s="392" t="str">
        <f>+C1036</f>
        <v>Gobierno Autónomo Municipal de San Pedro</v>
      </c>
      <c r="E1036" s="242" t="s">
        <v>1308</v>
      </c>
      <c r="F1036" s="243">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3">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3">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3">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3">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3">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3">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3">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3">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3">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3">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3">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3">
        <f t="shared" ca="1" si="37"/>
        <v>0</v>
      </c>
      <c r="S1036" s="250"/>
      <c r="T1036" s="243">
        <f ca="1">+T1037</f>
        <v>0</v>
      </c>
      <c r="U1036" s="242">
        <f t="shared" si="38"/>
        <v>1</v>
      </c>
      <c r="V1036" s="343" t="str">
        <f>+VLOOKUP(A1036,bd_lista!$A$3:$E$590,5,FALSE)</f>
        <v>Gobiernos Autonomos Municipales</v>
      </c>
      <c r="W1036" s="394" t="str">
        <f>+V1036</f>
        <v>Gobiernos Autonomos Municipales</v>
      </c>
      <c r="X1036" s="242">
        <f>+VLOOKUP(A1036,[3]Sheet1!$A$13:$D$744,4,FALSE)</f>
        <v>0</v>
      </c>
      <c r="Y1036" s="242" t="e">
        <f>+VLOOKUP(X1036,bd_lista!$A$3:$C$590,3,FALSE)</f>
        <v>#N/A</v>
      </c>
      <c r="Z1036" s="301">
        <f>+X1036</f>
        <v>0</v>
      </c>
      <c r="AA1036" s="302" t="e">
        <f>+Y1036</f>
        <v>#N/A</v>
      </c>
    </row>
    <row r="1037" spans="1:27" customFormat="1" ht="27" hidden="1" customHeight="1">
      <c r="A1037" s="32">
        <v>1906</v>
      </c>
      <c r="B1037" s="391"/>
      <c r="C1037" s="247" t="str">
        <f>+VLOOKUP(A1037,bd_lista!$A$3:$C$590,3,FALSE)</f>
        <v>Gobierno Autónomo Municipal de San Pedro</v>
      </c>
      <c r="D1037" s="393"/>
      <c r="E1037" s="244" t="s">
        <v>1309</v>
      </c>
      <c r="F1037" s="243">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3">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3">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3">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3">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3">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3">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3">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3">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3">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3">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3">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3">
        <f t="shared" ca="1" si="37"/>
        <v>0</v>
      </c>
      <c r="S1037" s="250">
        <f ca="1">+R1036+R1037</f>
        <v>0</v>
      </c>
      <c r="T1037" s="243">
        <f ca="1">+S1037</f>
        <v>0</v>
      </c>
      <c r="U1037" s="242">
        <f t="shared" si="38"/>
        <v>2</v>
      </c>
      <c r="V1037" s="343" t="str">
        <f>+VLOOKUP(A1037,bd_lista!$A$3:$E$590,5,FALSE)</f>
        <v>Gobiernos Autonomos Municipales</v>
      </c>
      <c r="W1037" s="395"/>
      <c r="X1037" s="242">
        <f>+VLOOKUP(A1037,[3]Sheet1!$A$13:$D$744,4,FALSE)</f>
        <v>0</v>
      </c>
      <c r="Y1037" s="242" t="e">
        <f>+VLOOKUP(X1037,bd_lista!$A$3:$C$590,3,FALSE)</f>
        <v>#N/A</v>
      </c>
      <c r="Z1037" s="299"/>
      <c r="AA1037" s="300"/>
    </row>
    <row r="1038" spans="1:27" customFormat="1" ht="15" hidden="1" customHeight="1">
      <c r="A1038" s="32">
        <v>1907</v>
      </c>
      <c r="B1038" s="390">
        <f>+A1038</f>
        <v>1907</v>
      </c>
      <c r="C1038" s="247" t="str">
        <f>+VLOOKUP(A1038,bd_lista!$A$3:$C$590,3,FALSE)</f>
        <v>Gobierno Autónomo Municipal de Filadelfia</v>
      </c>
      <c r="D1038" s="392" t="str">
        <f>+C1038</f>
        <v>Gobierno Autónomo Municipal de Filadelfia</v>
      </c>
      <c r="E1038" s="242" t="s">
        <v>1308</v>
      </c>
      <c r="F1038" s="243">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3">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3">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3">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3">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3">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3">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3">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3">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3">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3">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3">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3">
        <f t="shared" ca="1" si="37"/>
        <v>0</v>
      </c>
      <c r="S1038" s="273"/>
      <c r="T1038" s="271">
        <f ca="1">+T1039</f>
        <v>0</v>
      </c>
      <c r="U1038" s="242">
        <f t="shared" si="38"/>
        <v>1</v>
      </c>
      <c r="V1038" s="343" t="str">
        <f>+VLOOKUP(A1038,bd_lista!$A$3:$E$590,5,FALSE)</f>
        <v>Gobiernos Autonomos Municipales</v>
      </c>
      <c r="W1038" s="394" t="str">
        <f>+V1038</f>
        <v>Gobiernos Autonomos Municipales</v>
      </c>
      <c r="X1038" s="242">
        <f>+VLOOKUP(A1038,[3]Sheet1!$A$13:$D$744,4,FALSE)</f>
        <v>0</v>
      </c>
      <c r="Y1038" s="242" t="e">
        <f>+VLOOKUP(X1038,bd_lista!$A$3:$C$590,3,FALSE)</f>
        <v>#N/A</v>
      </c>
      <c r="Z1038" s="301">
        <f>+X1038</f>
        <v>0</v>
      </c>
      <c r="AA1038" s="302" t="e">
        <f>+Y1038</f>
        <v>#N/A</v>
      </c>
    </row>
    <row r="1039" spans="1:27" customFormat="1" ht="15" hidden="1" customHeight="1">
      <c r="A1039" s="32">
        <v>1907</v>
      </c>
      <c r="B1039" s="391"/>
      <c r="C1039" s="247" t="str">
        <f>+VLOOKUP(A1039,bd_lista!$A$3:$C$590,3,FALSE)</f>
        <v>Gobierno Autónomo Municipal de Filadelfia</v>
      </c>
      <c r="D1039" s="393"/>
      <c r="E1039" s="244" t="s">
        <v>1309</v>
      </c>
      <c r="F1039" s="245">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5">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5">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5">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5">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5">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5">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5">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5">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5">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5">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5">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5">
        <f t="shared" ca="1" si="37"/>
        <v>0</v>
      </c>
      <c r="S1039" s="250">
        <f ca="1">+R1038+R1039</f>
        <v>0</v>
      </c>
      <c r="T1039" s="245">
        <f ca="1">+S1039</f>
        <v>0</v>
      </c>
      <c r="U1039" s="242">
        <f t="shared" si="38"/>
        <v>2</v>
      </c>
      <c r="V1039" s="343" t="str">
        <f>+VLOOKUP(A1039,bd_lista!$A$3:$E$590,5,FALSE)</f>
        <v>Gobiernos Autonomos Municipales</v>
      </c>
      <c r="W1039" s="395"/>
      <c r="X1039" s="242">
        <f>+VLOOKUP(A1039,[3]Sheet1!$A$13:$D$744,4,FALSE)</f>
        <v>0</v>
      </c>
      <c r="Y1039" s="242" t="e">
        <f>+VLOOKUP(X1039,bd_lista!$A$3:$C$590,3,FALSE)</f>
        <v>#N/A</v>
      </c>
      <c r="Z1039" s="299"/>
      <c r="AA1039" s="300"/>
    </row>
    <row r="1040" spans="1:27" customFormat="1" ht="27" hidden="1" customHeight="1">
      <c r="A1040" s="32">
        <v>1908</v>
      </c>
      <c r="B1040" s="390">
        <f>+A1040</f>
        <v>1908</v>
      </c>
      <c r="C1040" s="247" t="str">
        <f>+VLOOKUP(A1040,bd_lista!$A$3:$C$590,3,FALSE)</f>
        <v>Gobierno Autónomo Municipal de Puerto Gonzalo Moreno</v>
      </c>
      <c r="D1040" s="392" t="str">
        <f>+C1040</f>
        <v>Gobierno Autónomo Municipal de Puerto Gonzalo Moreno</v>
      </c>
      <c r="E1040" s="242" t="s">
        <v>1308</v>
      </c>
      <c r="F1040" s="243">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3">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3">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3">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3">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3">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3">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3">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3">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3">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3">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3">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3">
        <f t="shared" ca="1" si="37"/>
        <v>0</v>
      </c>
      <c r="S1040" s="250"/>
      <c r="T1040" s="243">
        <f ca="1">+T1041</f>
        <v>0</v>
      </c>
      <c r="U1040" s="242">
        <f t="shared" si="38"/>
        <v>1</v>
      </c>
      <c r="V1040" s="343" t="str">
        <f>+VLOOKUP(A1040,bd_lista!$A$3:$E$590,5,FALSE)</f>
        <v>Gobiernos Autonomos Municipales</v>
      </c>
      <c r="W1040" s="394" t="str">
        <f>+V1040</f>
        <v>Gobiernos Autonomos Municipales</v>
      </c>
      <c r="X1040" s="242">
        <f>+VLOOKUP(A1040,[3]Sheet1!$A$13:$D$744,4,FALSE)</f>
        <v>0</v>
      </c>
      <c r="Y1040" s="242" t="e">
        <f>+VLOOKUP(X1040,bd_lista!$A$3:$C$590,3,FALSE)</f>
        <v>#N/A</v>
      </c>
      <c r="Z1040" s="301">
        <f>+X1040</f>
        <v>0</v>
      </c>
      <c r="AA1040" s="302" t="e">
        <f>+Y1040</f>
        <v>#N/A</v>
      </c>
    </row>
    <row r="1041" spans="1:27" customFormat="1" ht="27" hidden="1" customHeight="1">
      <c r="A1041" s="32">
        <v>1908</v>
      </c>
      <c r="B1041" s="391"/>
      <c r="C1041" s="247" t="str">
        <f>+VLOOKUP(A1041,bd_lista!$A$3:$C$590,3,FALSE)</f>
        <v>Gobierno Autónomo Municipal de Puerto Gonzalo Moreno</v>
      </c>
      <c r="D1041" s="393"/>
      <c r="E1041" s="244" t="s">
        <v>1309</v>
      </c>
      <c r="F1041" s="243">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3">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3">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3">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3">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3">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3">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3">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3">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3">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3">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3">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3">
        <f t="shared" ca="1" si="37"/>
        <v>0</v>
      </c>
      <c r="S1041" s="250">
        <f ca="1">+R1040+R1041</f>
        <v>0</v>
      </c>
      <c r="T1041" s="243">
        <f ca="1">+S1041</f>
        <v>0</v>
      </c>
      <c r="U1041" s="242">
        <f t="shared" si="38"/>
        <v>2</v>
      </c>
      <c r="V1041" s="343" t="str">
        <f>+VLOOKUP(A1041,bd_lista!$A$3:$E$590,5,FALSE)</f>
        <v>Gobiernos Autonomos Municipales</v>
      </c>
      <c r="W1041" s="395"/>
      <c r="X1041" s="242">
        <f>+VLOOKUP(A1041,[3]Sheet1!$A$13:$D$744,4,FALSE)</f>
        <v>0</v>
      </c>
      <c r="Y1041" s="242" t="e">
        <f>+VLOOKUP(X1041,bd_lista!$A$3:$C$590,3,FALSE)</f>
        <v>#N/A</v>
      </c>
      <c r="Z1041" s="299"/>
      <c r="AA1041" s="300"/>
    </row>
    <row r="1042" spans="1:27" customFormat="1" ht="15" hidden="1" customHeight="1">
      <c r="A1042" s="32">
        <v>1909</v>
      </c>
      <c r="B1042" s="390">
        <f>+A1042</f>
        <v>1909</v>
      </c>
      <c r="C1042" s="247" t="str">
        <f>+VLOOKUP(A1042,bd_lista!$A$3:$C$590,3,FALSE)</f>
        <v>Gobierno Autónomo Municipal de San Lorenzo</v>
      </c>
      <c r="D1042" s="392" t="str">
        <f>+C1042</f>
        <v>Gobierno Autónomo Municipal de San Lorenzo</v>
      </c>
      <c r="E1042" s="242" t="s">
        <v>1308</v>
      </c>
      <c r="F1042" s="243">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3">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3">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3">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3">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3">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3">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3">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3">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3">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3">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3">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3">
        <f t="shared" ca="1" si="37"/>
        <v>0</v>
      </c>
      <c r="S1042" s="250"/>
      <c r="T1042" s="243">
        <f ca="1">+T1043</f>
        <v>0</v>
      </c>
      <c r="U1042" s="242">
        <f t="shared" si="38"/>
        <v>1</v>
      </c>
      <c r="V1042" s="343" t="str">
        <f>+VLOOKUP(A1042,bd_lista!$A$3:$E$590,5,FALSE)</f>
        <v>Gobiernos Autonomos Municipales</v>
      </c>
      <c r="W1042" s="394" t="str">
        <f>+V1042</f>
        <v>Gobiernos Autonomos Municipales</v>
      </c>
      <c r="X1042" s="242">
        <f>+VLOOKUP(A1042,[3]Sheet1!$A$13:$D$744,4,FALSE)</f>
        <v>0</v>
      </c>
      <c r="Y1042" s="242" t="e">
        <f>+VLOOKUP(X1042,bd_lista!$A$3:$C$590,3,FALSE)</f>
        <v>#N/A</v>
      </c>
      <c r="Z1042" s="301">
        <f>+X1042</f>
        <v>0</v>
      </c>
      <c r="AA1042" s="302" t="e">
        <f>+Y1042</f>
        <v>#N/A</v>
      </c>
    </row>
    <row r="1043" spans="1:27" customFormat="1" ht="15" hidden="1" customHeight="1">
      <c r="A1043" s="32">
        <v>1909</v>
      </c>
      <c r="B1043" s="391"/>
      <c r="C1043" s="247" t="str">
        <f>+VLOOKUP(A1043,bd_lista!$A$3:$C$590,3,FALSE)</f>
        <v>Gobierno Autónomo Municipal de San Lorenzo</v>
      </c>
      <c r="D1043" s="393"/>
      <c r="E1043" s="244" t="s">
        <v>1309</v>
      </c>
      <c r="F1043" s="243">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3">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3">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3">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3">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3">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3">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3">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3">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3">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3">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3">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3">
        <f t="shared" ca="1" si="37"/>
        <v>0</v>
      </c>
      <c r="S1043" s="250">
        <f ca="1">+R1042+R1043</f>
        <v>0</v>
      </c>
      <c r="T1043" s="243">
        <f ca="1">+S1043</f>
        <v>0</v>
      </c>
      <c r="U1043" s="242">
        <f t="shared" si="38"/>
        <v>2</v>
      </c>
      <c r="V1043" s="343" t="str">
        <f>+VLOOKUP(A1043,bd_lista!$A$3:$E$590,5,FALSE)</f>
        <v>Gobiernos Autonomos Municipales</v>
      </c>
      <c r="W1043" s="395"/>
      <c r="X1043" s="242">
        <f>+VLOOKUP(A1043,[3]Sheet1!$A$13:$D$744,4,FALSE)</f>
        <v>0</v>
      </c>
      <c r="Y1043" s="242" t="e">
        <f>+VLOOKUP(X1043,bd_lista!$A$3:$C$590,3,FALSE)</f>
        <v>#N/A</v>
      </c>
      <c r="Z1043" s="299"/>
      <c r="AA1043" s="300"/>
    </row>
    <row r="1044" spans="1:27" customFormat="1" ht="15" hidden="1" customHeight="1">
      <c r="A1044" s="32">
        <v>1910</v>
      </c>
      <c r="B1044" s="390">
        <f>+A1044</f>
        <v>1910</v>
      </c>
      <c r="C1044" s="247" t="str">
        <f>+VLOOKUP(A1044,bd_lista!$A$3:$C$590,3,FALSE)</f>
        <v>Gobierno Autónomo Municipal de Sena</v>
      </c>
      <c r="D1044" s="392" t="str">
        <f>+C1044</f>
        <v>Gobierno Autónomo Municipal de Sena</v>
      </c>
      <c r="E1044" s="242" t="s">
        <v>1308</v>
      </c>
      <c r="F1044" s="243">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3">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3">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3">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3">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3">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3">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3">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3">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3">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3">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3">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3">
        <f t="shared" ca="1" si="37"/>
        <v>0</v>
      </c>
      <c r="S1044" s="250"/>
      <c r="T1044" s="243">
        <f ca="1">+T1045</f>
        <v>0</v>
      </c>
      <c r="U1044" s="242">
        <f t="shared" si="38"/>
        <v>1</v>
      </c>
      <c r="V1044" s="343" t="str">
        <f>+VLOOKUP(A1044,bd_lista!$A$3:$E$590,5,FALSE)</f>
        <v>Gobiernos Autonomos Municipales</v>
      </c>
      <c r="W1044" s="394" t="str">
        <f>+V1044</f>
        <v>Gobiernos Autonomos Municipales</v>
      </c>
      <c r="X1044" s="242">
        <f>+VLOOKUP(A1044,[3]Sheet1!$A$13:$D$744,4,FALSE)</f>
        <v>0</v>
      </c>
      <c r="Y1044" s="242" t="e">
        <f>+VLOOKUP(X1044,bd_lista!$A$3:$C$590,3,FALSE)</f>
        <v>#N/A</v>
      </c>
      <c r="Z1044" s="301">
        <f>+X1044</f>
        <v>0</v>
      </c>
      <c r="AA1044" s="302" t="e">
        <f>+Y1044</f>
        <v>#N/A</v>
      </c>
    </row>
    <row r="1045" spans="1:27" customFormat="1" ht="15" hidden="1" customHeight="1">
      <c r="A1045" s="32">
        <v>1910</v>
      </c>
      <c r="B1045" s="391"/>
      <c r="C1045" s="247" t="str">
        <f>+VLOOKUP(A1045,bd_lista!$A$3:$C$590,3,FALSE)</f>
        <v>Gobierno Autónomo Municipal de Sena</v>
      </c>
      <c r="D1045" s="393"/>
      <c r="E1045" s="244" t="s">
        <v>1309</v>
      </c>
      <c r="F1045" s="243">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3">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3">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3">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3">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3">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3">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3">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3">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3">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3">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3">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3">
        <f t="shared" ca="1" si="37"/>
        <v>0</v>
      </c>
      <c r="S1045" s="250">
        <f ca="1">+R1044+R1045</f>
        <v>0</v>
      </c>
      <c r="T1045" s="243">
        <f ca="1">+S1045</f>
        <v>0</v>
      </c>
      <c r="U1045" s="242">
        <f t="shared" si="38"/>
        <v>2</v>
      </c>
      <c r="V1045" s="343" t="str">
        <f>+VLOOKUP(A1045,bd_lista!$A$3:$E$590,5,FALSE)</f>
        <v>Gobiernos Autonomos Municipales</v>
      </c>
      <c r="W1045" s="395"/>
      <c r="X1045" s="242">
        <f>+VLOOKUP(A1045,[3]Sheet1!$A$13:$D$744,4,FALSE)</f>
        <v>0</v>
      </c>
      <c r="Y1045" s="242" t="e">
        <f>+VLOOKUP(X1045,bd_lista!$A$3:$C$590,3,FALSE)</f>
        <v>#N/A</v>
      </c>
      <c r="Z1045" s="299"/>
      <c r="AA1045" s="300"/>
    </row>
    <row r="1046" spans="1:27" customFormat="1" ht="15" hidden="1" customHeight="1">
      <c r="A1046" s="32">
        <v>1911</v>
      </c>
      <c r="B1046" s="390">
        <f>+A1046</f>
        <v>1911</v>
      </c>
      <c r="C1046" s="247" t="str">
        <f>+VLOOKUP(A1046,bd_lista!$A$3:$C$590,3,FALSE)</f>
        <v>Gobierno Autónomo Municipal de Santa Rosa del Abuná</v>
      </c>
      <c r="D1046" s="392" t="str">
        <f>+C1046</f>
        <v>Gobierno Autónomo Municipal de Santa Rosa del Abuná</v>
      </c>
      <c r="E1046" s="242" t="s">
        <v>1308</v>
      </c>
      <c r="F1046" s="243">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3">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3">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3">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3">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3">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3">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3">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3">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3">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3">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3">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3">
        <f t="shared" ca="1" si="37"/>
        <v>0</v>
      </c>
      <c r="S1046" s="250"/>
      <c r="T1046" s="243">
        <f ca="1">+T1047</f>
        <v>0</v>
      </c>
      <c r="U1046" s="242">
        <f t="shared" si="38"/>
        <v>1</v>
      </c>
      <c r="V1046" s="343" t="str">
        <f>+VLOOKUP(A1046,bd_lista!$A$3:$E$590,5,FALSE)</f>
        <v>Gobiernos Autonomos Municipales</v>
      </c>
      <c r="W1046" s="394" t="str">
        <f>+V1046</f>
        <v>Gobiernos Autonomos Municipales</v>
      </c>
      <c r="X1046" s="242">
        <f>+VLOOKUP(A1046,[3]Sheet1!$A$13:$D$744,4,FALSE)</f>
        <v>0</v>
      </c>
      <c r="Y1046" s="242" t="e">
        <f>+VLOOKUP(X1046,bd_lista!$A$3:$C$590,3,FALSE)</f>
        <v>#N/A</v>
      </c>
      <c r="Z1046" s="301">
        <f>+X1046</f>
        <v>0</v>
      </c>
      <c r="AA1046" s="302" t="e">
        <f>+Y1046</f>
        <v>#N/A</v>
      </c>
    </row>
    <row r="1047" spans="1:27" customFormat="1" ht="15" hidden="1" customHeight="1">
      <c r="A1047" s="32">
        <v>1911</v>
      </c>
      <c r="B1047" s="391"/>
      <c r="C1047" s="247" t="str">
        <f>+VLOOKUP(A1047,bd_lista!$A$3:$C$590,3,FALSE)</f>
        <v>Gobierno Autónomo Municipal de Santa Rosa del Abuná</v>
      </c>
      <c r="D1047" s="393"/>
      <c r="E1047" s="244" t="s">
        <v>1309</v>
      </c>
      <c r="F1047" s="243">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3">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3">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3">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3">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3">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3">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3">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3">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3">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3">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3">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3">
        <f t="shared" ca="1" si="37"/>
        <v>0</v>
      </c>
      <c r="S1047" s="250">
        <f ca="1">+R1046+R1047</f>
        <v>0</v>
      </c>
      <c r="T1047" s="243">
        <f ca="1">+S1047</f>
        <v>0</v>
      </c>
      <c r="U1047" s="242">
        <f t="shared" si="38"/>
        <v>2</v>
      </c>
      <c r="V1047" s="343" t="str">
        <f>+VLOOKUP(A1047,bd_lista!$A$3:$E$590,5,FALSE)</f>
        <v>Gobiernos Autonomos Municipales</v>
      </c>
      <c r="W1047" s="395"/>
      <c r="X1047" s="242">
        <f>+VLOOKUP(A1047,[3]Sheet1!$A$13:$D$744,4,FALSE)</f>
        <v>0</v>
      </c>
      <c r="Y1047" s="242" t="e">
        <f>+VLOOKUP(X1047,bd_lista!$A$3:$C$590,3,FALSE)</f>
        <v>#N/A</v>
      </c>
      <c r="Z1047" s="299"/>
      <c r="AA1047" s="300"/>
    </row>
    <row r="1048" spans="1:27" customFormat="1" ht="15" hidden="1" customHeight="1">
      <c r="A1048" s="32">
        <v>1912</v>
      </c>
      <c r="B1048" s="390">
        <f>+A1048</f>
        <v>1912</v>
      </c>
      <c r="C1048" s="247" t="str">
        <f>+VLOOKUP(A1048,bd_lista!$A$3:$C$590,3,FALSE)</f>
        <v>Gobierno Autónomo Municipal de Ingavi (Humaita)</v>
      </c>
      <c r="D1048" s="392" t="str">
        <f>+C1048</f>
        <v>Gobierno Autónomo Municipal de Ingavi (Humaita)</v>
      </c>
      <c r="E1048" s="242" t="s">
        <v>1308</v>
      </c>
      <c r="F1048" s="243">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3">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3">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3">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3">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3">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3">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3">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3">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3">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3">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3">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3">
        <f t="shared" ca="1" si="37"/>
        <v>0</v>
      </c>
      <c r="S1048" s="250"/>
      <c r="T1048" s="243">
        <f ca="1">+T1049</f>
        <v>0</v>
      </c>
      <c r="U1048" s="242">
        <f t="shared" si="38"/>
        <v>1</v>
      </c>
      <c r="V1048" s="343" t="str">
        <f>+VLOOKUP(A1048,bd_lista!$A$3:$E$590,5,FALSE)</f>
        <v>Gobiernos Autonomos Municipales</v>
      </c>
      <c r="W1048" s="394" t="str">
        <f>+V1048</f>
        <v>Gobiernos Autonomos Municipales</v>
      </c>
      <c r="X1048" s="242">
        <f>+VLOOKUP(A1048,[3]Sheet1!$A$13:$D$744,4,FALSE)</f>
        <v>0</v>
      </c>
      <c r="Y1048" s="242" t="e">
        <f>+VLOOKUP(X1048,bd_lista!$A$3:$C$590,3,FALSE)</f>
        <v>#N/A</v>
      </c>
      <c r="Z1048" s="301">
        <f>+X1048</f>
        <v>0</v>
      </c>
      <c r="AA1048" s="302" t="e">
        <f>+Y1048</f>
        <v>#N/A</v>
      </c>
    </row>
    <row r="1049" spans="1:27" customFormat="1" ht="15" hidden="1" customHeight="1">
      <c r="A1049" s="32">
        <v>1912</v>
      </c>
      <c r="B1049" s="391"/>
      <c r="C1049" s="247" t="str">
        <f>+VLOOKUP(A1049,bd_lista!$A$3:$C$590,3,FALSE)</f>
        <v>Gobierno Autónomo Municipal de Ingavi (Humaita)</v>
      </c>
      <c r="D1049" s="393"/>
      <c r="E1049" s="244" t="s">
        <v>1309</v>
      </c>
      <c r="F1049" s="243">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3">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3">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3">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3">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3">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3">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3">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3">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3">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3">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3">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3">
        <f t="shared" ca="1" si="37"/>
        <v>0</v>
      </c>
      <c r="S1049" s="250">
        <f ca="1">+R1048+R1049</f>
        <v>0</v>
      </c>
      <c r="T1049" s="243">
        <f ca="1">+S1049</f>
        <v>0</v>
      </c>
      <c r="U1049" s="242">
        <f t="shared" si="38"/>
        <v>2</v>
      </c>
      <c r="V1049" s="343" t="str">
        <f>+VLOOKUP(A1049,bd_lista!$A$3:$E$590,5,FALSE)</f>
        <v>Gobiernos Autonomos Municipales</v>
      </c>
      <c r="W1049" s="395"/>
      <c r="X1049" s="242">
        <f>+VLOOKUP(A1049,[3]Sheet1!$A$13:$D$744,4,FALSE)</f>
        <v>0</v>
      </c>
      <c r="Y1049" s="242" t="e">
        <f>+VLOOKUP(X1049,bd_lista!$A$3:$C$590,3,FALSE)</f>
        <v>#N/A</v>
      </c>
      <c r="Z1049" s="299"/>
      <c r="AA1049" s="300"/>
    </row>
    <row r="1050" spans="1:27" customFormat="1" ht="15" hidden="1" customHeight="1">
      <c r="A1050" s="32">
        <v>1913</v>
      </c>
      <c r="B1050" s="390">
        <f>+A1050</f>
        <v>1913</v>
      </c>
      <c r="C1050" s="247" t="str">
        <f>+VLOOKUP(A1050,bd_lista!$A$3:$C$590,3,FALSE)</f>
        <v>Gobierno Autónomo Municipal de Nueva Esperanza</v>
      </c>
      <c r="D1050" s="392" t="str">
        <f>+C1050</f>
        <v>Gobierno Autónomo Municipal de Nueva Esperanza</v>
      </c>
      <c r="E1050" s="242" t="s">
        <v>1308</v>
      </c>
      <c r="F1050" s="243">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3">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3">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3">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3">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3">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3">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3">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3">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3">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3">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3">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3">
        <f t="shared" ca="1" si="37"/>
        <v>0</v>
      </c>
      <c r="S1050" s="250"/>
      <c r="T1050" s="243">
        <f ca="1">+T1051</f>
        <v>0</v>
      </c>
      <c r="U1050" s="242">
        <f t="shared" si="38"/>
        <v>1</v>
      </c>
      <c r="V1050" s="343" t="str">
        <f>+VLOOKUP(A1050,bd_lista!$A$3:$E$590,5,FALSE)</f>
        <v>Gobiernos Autonomos Municipales</v>
      </c>
      <c r="W1050" s="394" t="str">
        <f>+V1050</f>
        <v>Gobiernos Autonomos Municipales</v>
      </c>
      <c r="X1050" s="242">
        <f>+VLOOKUP(A1050,[3]Sheet1!$A$13:$D$744,4,FALSE)</f>
        <v>0</v>
      </c>
      <c r="Y1050" s="242" t="e">
        <f>+VLOOKUP(X1050,bd_lista!$A$3:$C$590,3,FALSE)</f>
        <v>#N/A</v>
      </c>
      <c r="Z1050" s="301">
        <f>+X1050</f>
        <v>0</v>
      </c>
      <c r="AA1050" s="302" t="e">
        <f>+Y1050</f>
        <v>#N/A</v>
      </c>
    </row>
    <row r="1051" spans="1:27" customFormat="1" ht="15" hidden="1" customHeight="1">
      <c r="A1051" s="32">
        <v>1913</v>
      </c>
      <c r="B1051" s="391"/>
      <c r="C1051" s="247" t="str">
        <f>+VLOOKUP(A1051,bd_lista!$A$3:$C$590,3,FALSE)</f>
        <v>Gobierno Autónomo Municipal de Nueva Esperanza</v>
      </c>
      <c r="D1051" s="393"/>
      <c r="E1051" s="244" t="s">
        <v>1309</v>
      </c>
      <c r="F1051" s="243">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3">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3">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3">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3">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3">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3">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3">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3">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3">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3">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3">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3">
        <f t="shared" ca="1" si="37"/>
        <v>0</v>
      </c>
      <c r="S1051" s="250">
        <f ca="1">+R1050+R1051</f>
        <v>0</v>
      </c>
      <c r="T1051" s="243">
        <f ca="1">+S1051</f>
        <v>0</v>
      </c>
      <c r="U1051" s="242">
        <f t="shared" si="38"/>
        <v>2</v>
      </c>
      <c r="V1051" s="343" t="str">
        <f>+VLOOKUP(A1051,bd_lista!$A$3:$E$590,5,FALSE)</f>
        <v>Gobiernos Autonomos Municipales</v>
      </c>
      <c r="W1051" s="395"/>
      <c r="X1051" s="242">
        <f>+VLOOKUP(A1051,[3]Sheet1!$A$13:$D$744,4,FALSE)</f>
        <v>0</v>
      </c>
      <c r="Y1051" s="242" t="e">
        <f>+VLOOKUP(X1051,bd_lista!$A$3:$C$590,3,FALSE)</f>
        <v>#N/A</v>
      </c>
      <c r="Z1051" s="299"/>
      <c r="AA1051" s="300"/>
    </row>
    <row r="1052" spans="1:27" customFormat="1" ht="15" hidden="1" customHeight="1">
      <c r="A1052" s="32">
        <v>1914</v>
      </c>
      <c r="B1052" s="390">
        <f>+A1052</f>
        <v>1914</v>
      </c>
      <c r="C1052" s="247" t="str">
        <f>+VLOOKUP(A1052,bd_lista!$A$3:$C$590,3,FALSE)</f>
        <v>Gobierno Autónomo Municipal de Villa Nueva (Loma Alta)</v>
      </c>
      <c r="D1052" s="392" t="str">
        <f>+C1052</f>
        <v>Gobierno Autónomo Municipal de Villa Nueva (Loma Alta)</v>
      </c>
      <c r="E1052" s="242" t="s">
        <v>1308</v>
      </c>
      <c r="F1052" s="243">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3">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3">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3">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3">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3">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3">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3">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3">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3">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3">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3">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3">
        <f t="shared" ca="1" si="37"/>
        <v>0</v>
      </c>
      <c r="S1052" s="250"/>
      <c r="T1052" s="243">
        <f ca="1">+T1053</f>
        <v>0</v>
      </c>
      <c r="U1052" s="242">
        <f t="shared" si="38"/>
        <v>1</v>
      </c>
      <c r="V1052" s="343" t="str">
        <f>+VLOOKUP(A1052,bd_lista!$A$3:$E$590,5,FALSE)</f>
        <v>Gobiernos Autonomos Municipales</v>
      </c>
      <c r="W1052" s="394" t="str">
        <f>+V1052</f>
        <v>Gobiernos Autonomos Municipales</v>
      </c>
      <c r="X1052" s="242">
        <f>+VLOOKUP(A1052,[3]Sheet1!$A$13:$D$744,4,FALSE)</f>
        <v>0</v>
      </c>
      <c r="Y1052" s="242" t="e">
        <f>+VLOOKUP(X1052,bd_lista!$A$3:$C$590,3,FALSE)</f>
        <v>#N/A</v>
      </c>
      <c r="Z1052" s="301">
        <f>+X1052</f>
        <v>0</v>
      </c>
      <c r="AA1052" s="302" t="e">
        <f>+Y1052</f>
        <v>#N/A</v>
      </c>
    </row>
    <row r="1053" spans="1:27" customFormat="1" ht="15" hidden="1" customHeight="1">
      <c r="A1053" s="32">
        <v>1914</v>
      </c>
      <c r="B1053" s="391"/>
      <c r="C1053" s="247" t="str">
        <f>+VLOOKUP(A1053,bd_lista!$A$3:$C$590,3,FALSE)</f>
        <v>Gobierno Autónomo Municipal de Villa Nueva (Loma Alta)</v>
      </c>
      <c r="D1053" s="393"/>
      <c r="E1053" s="244" t="s">
        <v>1309</v>
      </c>
      <c r="F1053" s="243">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3">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3">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3">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3">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3">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3">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3">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3">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3">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3">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3">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3">
        <f t="shared" ca="1" si="37"/>
        <v>0</v>
      </c>
      <c r="S1053" s="250">
        <f ca="1">+R1052+R1053</f>
        <v>0</v>
      </c>
      <c r="T1053" s="243">
        <f ca="1">+S1053</f>
        <v>0</v>
      </c>
      <c r="U1053" s="242">
        <f t="shared" si="38"/>
        <v>2</v>
      </c>
      <c r="V1053" s="343" t="str">
        <f>+VLOOKUP(A1053,bd_lista!$A$3:$E$590,5,FALSE)</f>
        <v>Gobiernos Autonomos Municipales</v>
      </c>
      <c r="W1053" s="395"/>
      <c r="X1053" s="242">
        <f>+VLOOKUP(A1053,[3]Sheet1!$A$13:$D$744,4,FALSE)</f>
        <v>0</v>
      </c>
      <c r="Y1053" s="242" t="e">
        <f>+VLOOKUP(X1053,bd_lista!$A$3:$C$590,3,FALSE)</f>
        <v>#N/A</v>
      </c>
      <c r="Z1053" s="299"/>
      <c r="AA1053" s="300"/>
    </row>
    <row r="1054" spans="1:27" customFormat="1" ht="15" hidden="1" customHeight="1">
      <c r="A1054" s="32">
        <v>3301</v>
      </c>
      <c r="B1054" s="390">
        <f>+A1054</f>
        <v>3301</v>
      </c>
      <c r="C1054" s="247" t="str">
        <f>+VLOOKUP(A1054,bd_lista!$A$3:$C$590,3,FALSE)</f>
        <v>Gobierno Autónomo Indígena Originario Campesino del Territorio de Raqaypampa</v>
      </c>
      <c r="D1054" s="392" t="str">
        <f>+C1054</f>
        <v>Gobierno Autónomo Indígena Originario Campesino del Territorio de Raqaypampa</v>
      </c>
      <c r="E1054" s="242" t="s">
        <v>1308</v>
      </c>
      <c r="F1054" s="243">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3">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3">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3">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3">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3">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3">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3">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3">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3">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3">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3">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3">
        <f t="shared" ref="R1054:R1117" ca="1" si="39">+SUM(F1054:Q1054)</f>
        <v>0</v>
      </c>
      <c r="S1054" s="250"/>
      <c r="T1054" s="243">
        <f ca="1">+T1055</f>
        <v>0</v>
      </c>
      <c r="U1054" s="242">
        <f t="shared" ref="U1054:U1117" si="40">+IF(E1054="Débitos",1,2)</f>
        <v>1</v>
      </c>
      <c r="V1054" s="343" t="str">
        <f>+VLOOKUP(A1054,bd_lista!$A$3:$E$590,5,FALSE)</f>
        <v>Gobiernos Autónomos Indígenas Originarias Campesinas</v>
      </c>
      <c r="W1054" s="394" t="str">
        <f>+V1054</f>
        <v>Gobiernos Autónomos Indígenas Originarias Campesinas</v>
      </c>
      <c r="X1054" s="242">
        <f>+VLOOKUP(A1054,[3]Sheet1!$A$13:$D$744,4,FALSE)</f>
        <v>0</v>
      </c>
      <c r="Y1054" s="242" t="e">
        <f>+VLOOKUP(X1054,bd_lista!$A$3:$C$590,3,FALSE)</f>
        <v>#N/A</v>
      </c>
      <c r="Z1054" s="301">
        <f>+X1054</f>
        <v>0</v>
      </c>
      <c r="AA1054" s="302" t="e">
        <f>+Y1054</f>
        <v>#N/A</v>
      </c>
    </row>
    <row r="1055" spans="1:27" customFormat="1" ht="15" hidden="1" customHeight="1">
      <c r="A1055" s="32">
        <v>3301</v>
      </c>
      <c r="B1055" s="391"/>
      <c r="C1055" s="247" t="str">
        <f>+VLOOKUP(A1055,bd_lista!$A$3:$C$590,3,FALSE)</f>
        <v>Gobierno Autónomo Indígena Originario Campesino del Territorio de Raqaypampa</v>
      </c>
      <c r="D1055" s="393"/>
      <c r="E1055" s="244" t="s">
        <v>1309</v>
      </c>
      <c r="F1055" s="243">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3">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3">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3">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3">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3">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3">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3">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3">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3">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3">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3">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3">
        <f t="shared" ca="1" si="39"/>
        <v>0</v>
      </c>
      <c r="S1055" s="250">
        <f ca="1">+R1054+R1055</f>
        <v>0</v>
      </c>
      <c r="T1055" s="243">
        <f ca="1">+S1055</f>
        <v>0</v>
      </c>
      <c r="U1055" s="242">
        <f t="shared" si="40"/>
        <v>2</v>
      </c>
      <c r="V1055" s="343" t="str">
        <f>+VLOOKUP(A1055,bd_lista!$A$3:$E$590,5,FALSE)</f>
        <v>Gobiernos Autónomos Indígenas Originarias Campesinas</v>
      </c>
      <c r="W1055" s="395"/>
      <c r="X1055" s="242">
        <f>+VLOOKUP(A1055,[3]Sheet1!$A$13:$D$744,4,FALSE)</f>
        <v>0</v>
      </c>
      <c r="Y1055" s="242" t="e">
        <f>+VLOOKUP(X1055,bd_lista!$A$3:$C$590,3,FALSE)</f>
        <v>#N/A</v>
      </c>
      <c r="Z1055" s="299"/>
      <c r="AA1055" s="300"/>
    </row>
    <row r="1056" spans="1:27" customFormat="1" ht="15" hidden="1" customHeight="1">
      <c r="A1056" s="32">
        <v>3401</v>
      </c>
      <c r="B1056" s="390">
        <f>+A1056</f>
        <v>3401</v>
      </c>
      <c r="C1056" s="247" t="str">
        <f>+VLOOKUP(A1056,bd_lista!$A$3:$C$590,3,FALSE)</f>
        <v>GAIOC de la Nación Originaria Uru Chipaya</v>
      </c>
      <c r="D1056" s="392" t="str">
        <f>+C1056</f>
        <v>GAIOC de la Nación Originaria Uru Chipaya</v>
      </c>
      <c r="E1056" s="242" t="s">
        <v>1308</v>
      </c>
      <c r="F1056" s="243">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3">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3">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3">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3">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3">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3">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3">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3">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3">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3">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3">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3">
        <f t="shared" ca="1" si="39"/>
        <v>0</v>
      </c>
      <c r="S1056" s="250"/>
      <c r="T1056" s="243">
        <f ca="1">+T1057</f>
        <v>0</v>
      </c>
      <c r="U1056" s="242">
        <f t="shared" si="40"/>
        <v>1</v>
      </c>
      <c r="V1056" s="343" t="str">
        <f>+VLOOKUP(A1056,bd_lista!$A$3:$E$590,5,FALSE)</f>
        <v>Gobiernos Autónomos Indígenas Originarias Campesinas</v>
      </c>
      <c r="W1056" s="394" t="str">
        <f>+V1056</f>
        <v>Gobiernos Autónomos Indígenas Originarias Campesinas</v>
      </c>
      <c r="X1056" s="242">
        <f>+VLOOKUP(A1056,[3]Sheet1!$A$13:$D$744,4,FALSE)</f>
        <v>0</v>
      </c>
      <c r="Y1056" s="242" t="e">
        <f>+VLOOKUP(X1056,bd_lista!$A$3:$C$590,3,FALSE)</f>
        <v>#N/A</v>
      </c>
      <c r="Z1056" s="301">
        <f>+X1056</f>
        <v>0</v>
      </c>
      <c r="AA1056" s="302" t="e">
        <f>+Y1056</f>
        <v>#N/A</v>
      </c>
    </row>
    <row r="1057" spans="1:27" customFormat="1" ht="15" hidden="1" customHeight="1">
      <c r="A1057" s="32">
        <v>3401</v>
      </c>
      <c r="B1057" s="391"/>
      <c r="C1057" s="247" t="str">
        <f>+VLOOKUP(A1057,bd_lista!$A$3:$C$590,3,FALSE)</f>
        <v>GAIOC de la Nación Originaria Uru Chipaya</v>
      </c>
      <c r="D1057" s="393"/>
      <c r="E1057" s="244" t="s">
        <v>1309</v>
      </c>
      <c r="F1057" s="243">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3">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3">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3">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3">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3">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3">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3">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3">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3">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3">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3">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3">
        <f t="shared" ca="1" si="39"/>
        <v>0</v>
      </c>
      <c r="S1057" s="250">
        <f ca="1">+R1056+R1057</f>
        <v>0</v>
      </c>
      <c r="T1057" s="243">
        <f ca="1">+S1057</f>
        <v>0</v>
      </c>
      <c r="U1057" s="242">
        <f t="shared" si="40"/>
        <v>2</v>
      </c>
      <c r="V1057" s="343" t="str">
        <f>+VLOOKUP(A1057,bd_lista!$A$3:$E$590,5,FALSE)</f>
        <v>Gobiernos Autónomos Indígenas Originarias Campesinas</v>
      </c>
      <c r="W1057" s="395"/>
      <c r="X1057" s="242">
        <f>+VLOOKUP(A1057,[3]Sheet1!$A$13:$D$744,4,FALSE)</f>
        <v>0</v>
      </c>
      <c r="Y1057" s="242" t="e">
        <f>+VLOOKUP(X1057,bd_lista!$A$3:$C$590,3,FALSE)</f>
        <v>#N/A</v>
      </c>
      <c r="Z1057" s="299"/>
      <c r="AA1057" s="300"/>
    </row>
    <row r="1058" spans="1:27" customFormat="1" ht="15" customHeight="1">
      <c r="A1058" s="32">
        <v>597</v>
      </c>
      <c r="B1058" s="390">
        <f>+A1058</f>
        <v>597</v>
      </c>
      <c r="C1058" s="247" t="str">
        <f>+VLOOKUP(A1058,bd_lista!$A$3:$C$590,3,FALSE)</f>
        <v>Empresa Pública Nacional Estratégica de Yacimientos de Litio Bolivianos</v>
      </c>
      <c r="D1058" s="392" t="str">
        <f>+C1058</f>
        <v>Empresa Pública Nacional Estratégica de Yacimientos de Litio Bolivianos</v>
      </c>
      <c r="E1058" s="247" t="s">
        <v>1308</v>
      </c>
      <c r="F1058" s="243">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3">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3">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720</v>
      </c>
      <c r="I1058" s="243">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300</v>
      </c>
      <c r="J1058" s="243">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3">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3">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3">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3">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3">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3">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3">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3">
        <f t="shared" ca="1" si="39"/>
        <v>1020</v>
      </c>
      <c r="S1058" s="337"/>
      <c r="T1058" s="243">
        <f ca="1">+T1059</f>
        <v>7941475.0900000008</v>
      </c>
      <c r="U1058" s="278">
        <f t="shared" si="40"/>
        <v>1</v>
      </c>
      <c r="V1058" s="247" t="str">
        <f>+VLOOKUP(A1058,bd_lista!$A$3:$E$590,5,FALSE)</f>
        <v>Empresas Nacionales</v>
      </c>
      <c r="W1058" s="394" t="str">
        <f>+V1058</f>
        <v>Empresas Nacionales</v>
      </c>
      <c r="X1058" s="242">
        <v>25</v>
      </c>
      <c r="Y1058" s="242" t="str">
        <f>+VLOOKUP(X1058,bd_lista!$A$3:$C$590,3,FALSE)</f>
        <v>Ministerio de la Presidencia</v>
      </c>
      <c r="Z1058" s="301">
        <f>+X1058</f>
        <v>25</v>
      </c>
      <c r="AA1058" s="329" t="str">
        <f>+Y1058</f>
        <v>Ministerio de la Presidencia</v>
      </c>
    </row>
    <row r="1059" spans="1:27" customFormat="1">
      <c r="A1059" s="32">
        <v>597</v>
      </c>
      <c r="B1059" s="391"/>
      <c r="C1059" s="247" t="str">
        <f>+VLOOKUP(A1059,bd_lista!$A$3:$C$590,3,FALSE)</f>
        <v>Empresa Pública Nacional Estratégica de Yacimientos de Litio Bolivianos</v>
      </c>
      <c r="D1059" s="393"/>
      <c r="E1059" s="343" t="s">
        <v>1309</v>
      </c>
      <c r="F1059" s="245">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143.87</v>
      </c>
      <c r="G1059" s="245">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23048.57</v>
      </c>
      <c r="H1059" s="245">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4534799.84</v>
      </c>
      <c r="I1059" s="245">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3382462.8100000005</v>
      </c>
      <c r="J1059" s="245">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5">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5">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5">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5">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5">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5">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5">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5">
        <f t="shared" ca="1" si="39"/>
        <v>7940455.0900000008</v>
      </c>
      <c r="S1059" s="265">
        <f ca="1">+R1058+R1059</f>
        <v>7941475.0900000008</v>
      </c>
      <c r="T1059" s="245">
        <f ca="1">+S1059</f>
        <v>7941475.0900000008</v>
      </c>
      <c r="U1059" s="244">
        <f t="shared" si="40"/>
        <v>2</v>
      </c>
      <c r="V1059" s="343" t="str">
        <f>+VLOOKUP(A1059,bd_lista!$A$3:$E$590,5,FALSE)</f>
        <v>Empresas Nacionales</v>
      </c>
      <c r="W1059" s="395"/>
      <c r="X1059" s="242">
        <v>25</v>
      </c>
      <c r="Y1059" s="242" t="str">
        <f>+VLOOKUP(X1059,bd_lista!$A$3:$C$590,3,FALSE)</f>
        <v>Ministerio de la Presidencia</v>
      </c>
      <c r="Z1059" s="299"/>
      <c r="AA1059" s="331"/>
    </row>
    <row r="1060" spans="1:27" customFormat="1" ht="15" hidden="1" customHeight="1">
      <c r="A1060" s="32">
        <v>951</v>
      </c>
      <c r="B1060" s="390">
        <f>+A1060</f>
        <v>951</v>
      </c>
      <c r="C1060" s="247" t="str">
        <f>+VLOOKUP(A1060,bd_lista!$A$3:$C$590,3,FALSE)</f>
        <v>Banco Central de Bolivia</v>
      </c>
      <c r="D1060" s="392" t="str">
        <f>+C1060</f>
        <v>Banco Central de Bolivia</v>
      </c>
      <c r="E1060" s="242" t="s">
        <v>1308</v>
      </c>
      <c r="F1060" s="243">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3">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3">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3">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3">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3">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3">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3">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3">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3">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3">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3">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3">
        <f t="shared" ca="1" si="39"/>
        <v>0</v>
      </c>
      <c r="S1060" s="250"/>
      <c r="T1060" s="243">
        <f ca="1">+T1061</f>
        <v>691.4</v>
      </c>
      <c r="U1060" s="242">
        <f t="shared" si="40"/>
        <v>1</v>
      </c>
      <c r="V1060" s="343" t="str">
        <f>+VLOOKUP(A1060,bd_lista!$A$3:$E$590,5,FALSE)</f>
        <v>INSTITUCIONES FINANCIERAS BANCARIAS</v>
      </c>
      <c r="W1060" s="394" t="str">
        <f>+V1060</f>
        <v>INSTITUCIONES FINANCIERAS BANCARIAS</v>
      </c>
      <c r="X1060" s="242">
        <f>+VLOOKUP(A1060,[3]Sheet1!$A$13:$D$744,4,FALSE)</f>
        <v>35</v>
      </c>
      <c r="Y1060" s="242" t="str">
        <f>+VLOOKUP(X1060,bd_lista!$A$3:$C$590,3,FALSE)</f>
        <v>Ministerio de Economía y Finanzas Públicas</v>
      </c>
      <c r="Z1060" s="301">
        <f>+X1060</f>
        <v>35</v>
      </c>
      <c r="AA1060" s="302" t="str">
        <f>+Y1060</f>
        <v>Ministerio de Economía y Finanzas Públicas</v>
      </c>
    </row>
    <row r="1061" spans="1:27" customFormat="1" ht="15" hidden="1" customHeight="1">
      <c r="A1061" s="32">
        <v>951</v>
      </c>
      <c r="B1061" s="391"/>
      <c r="C1061" s="247" t="str">
        <f>+VLOOKUP(A1061,bd_lista!$A$3:$C$590,3,FALSE)</f>
        <v>Banco Central de Bolivia</v>
      </c>
      <c r="D1061" s="393"/>
      <c r="E1061" s="244" t="s">
        <v>1309</v>
      </c>
      <c r="F1061" s="243">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3">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691.4</v>
      </c>
      <c r="H1061" s="243">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3">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3">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3">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3">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3">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3">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3">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3">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3">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3">
        <f t="shared" ca="1" si="39"/>
        <v>691.4</v>
      </c>
      <c r="S1061" s="250">
        <f ca="1">+R1060+R1061</f>
        <v>691.4</v>
      </c>
      <c r="T1061" s="243">
        <f ca="1">+S1061</f>
        <v>691.4</v>
      </c>
      <c r="U1061" s="242">
        <f t="shared" si="40"/>
        <v>2</v>
      </c>
      <c r="V1061" s="343" t="str">
        <f>+VLOOKUP(A1061,bd_lista!$A$3:$E$590,5,FALSE)</f>
        <v>INSTITUCIONES FINANCIERAS BANCARIAS</v>
      </c>
      <c r="W1061" s="395"/>
      <c r="X1061" s="242">
        <f>+VLOOKUP(A1061,[3]Sheet1!$A$13:$D$744,4,FALSE)</f>
        <v>35</v>
      </c>
      <c r="Y1061" s="242" t="str">
        <f>+VLOOKUP(X1061,bd_lista!$A$3:$C$590,3,FALSE)</f>
        <v>Ministerio de Economía y Finanzas Públicas</v>
      </c>
      <c r="Z1061" s="299"/>
      <c r="AA1061" s="300"/>
    </row>
    <row r="1062" spans="1:27" customFormat="1" ht="27" hidden="1" customHeight="1">
      <c r="A1062" s="32">
        <v>904</v>
      </c>
      <c r="B1062" s="390">
        <f>+A1062</f>
        <v>904</v>
      </c>
      <c r="C1062" s="247" t="str">
        <f>+VLOOKUP(A1062,bd_lista!$A$3:$C$590,3,FALSE)</f>
        <v>Gobierno Autónomo Departamental de Oruro</v>
      </c>
      <c r="D1062" s="392" t="str">
        <f>+C1062</f>
        <v>Gobierno Autónomo Departamental de Oruro</v>
      </c>
      <c r="E1062" s="242" t="s">
        <v>1308</v>
      </c>
      <c r="F1062" s="243">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3">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3">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3">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3">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3">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3">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3">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3">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3">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3">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3">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3">
        <f t="shared" ca="1" si="39"/>
        <v>0</v>
      </c>
      <c r="S1062" s="250"/>
      <c r="T1062" s="243">
        <f ca="1">+T1063</f>
        <v>0</v>
      </c>
      <c r="U1062" s="242">
        <f t="shared" si="40"/>
        <v>1</v>
      </c>
      <c r="V1062" s="343" t="str">
        <f>+VLOOKUP(A1062,bd_lista!$A$3:$E$590,5,FALSE)</f>
        <v>Gobiernos Autónomos Departamentales</v>
      </c>
      <c r="W1062" s="394" t="str">
        <f>+V1062</f>
        <v>Gobiernos Autónomos Departamentales</v>
      </c>
      <c r="X1062" s="242">
        <f>+VLOOKUP(A1062,[3]Sheet1!$A$13:$D$744,4,FALSE)</f>
        <v>0</v>
      </c>
      <c r="Y1062" s="242" t="e">
        <f>+VLOOKUP(X1062,bd_lista!$A$3:$C$590,3,FALSE)</f>
        <v>#N/A</v>
      </c>
      <c r="Z1062" s="301">
        <f>+X1062</f>
        <v>0</v>
      </c>
      <c r="AA1062" s="302" t="e">
        <f>+Y1062</f>
        <v>#N/A</v>
      </c>
    </row>
    <row r="1063" spans="1:27" customFormat="1" ht="27" hidden="1" customHeight="1">
      <c r="A1063" s="32">
        <v>904</v>
      </c>
      <c r="B1063" s="391"/>
      <c r="C1063" s="247" t="str">
        <f>+VLOOKUP(A1063,bd_lista!$A$3:$C$590,3,FALSE)</f>
        <v>Gobierno Autónomo Departamental de Oruro</v>
      </c>
      <c r="D1063" s="393"/>
      <c r="E1063" s="244" t="s">
        <v>1309</v>
      </c>
      <c r="F1063" s="243">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3">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3">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3">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3">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3">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3">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3">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3">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3">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3">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3">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3">
        <f t="shared" ca="1" si="39"/>
        <v>0</v>
      </c>
      <c r="S1063" s="250">
        <f ca="1">+R1062+R1063</f>
        <v>0</v>
      </c>
      <c r="T1063" s="243">
        <f ca="1">+S1063</f>
        <v>0</v>
      </c>
      <c r="U1063" s="242">
        <f t="shared" si="40"/>
        <v>2</v>
      </c>
      <c r="V1063" s="343" t="str">
        <f>+VLOOKUP(A1063,bd_lista!$A$3:$E$590,5,FALSE)</f>
        <v>Gobiernos Autónomos Departamentales</v>
      </c>
      <c r="W1063" s="395"/>
      <c r="X1063" s="242">
        <f>+VLOOKUP(A1063,[3]Sheet1!$A$13:$D$744,4,FALSE)</f>
        <v>0</v>
      </c>
      <c r="Y1063" s="242" t="e">
        <f>+VLOOKUP(X1063,bd_lista!$A$3:$C$590,3,FALSE)</f>
        <v>#N/A</v>
      </c>
      <c r="Z1063" s="299"/>
      <c r="AA1063" s="300"/>
    </row>
    <row r="1064" spans="1:27" customFormat="1" ht="15" customHeight="1">
      <c r="A1064" s="32">
        <v>580</v>
      </c>
      <c r="B1064" s="390">
        <f>+A1064</f>
        <v>580</v>
      </c>
      <c r="C1064" s="247" t="str">
        <f>+VLOOKUP(A1064,bd_lista!$A$3:$C$590,3,FALSE)</f>
        <v>Depósitos Aduaneros Bolivianos</v>
      </c>
      <c r="D1064" s="392" t="str">
        <f>+C1064</f>
        <v>Depósitos Aduaneros Bolivianos</v>
      </c>
      <c r="E1064" s="247" t="s">
        <v>1308</v>
      </c>
      <c r="F1064" s="243">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3">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3">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3">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3">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3">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3">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3">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3">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3">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3">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3">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3">
        <f t="shared" ca="1" si="39"/>
        <v>0</v>
      </c>
      <c r="S1064" s="266"/>
      <c r="T1064" s="243">
        <f ca="1">+T1065</f>
        <v>571880.42999999993</v>
      </c>
      <c r="U1064" s="242">
        <f t="shared" si="40"/>
        <v>1</v>
      </c>
      <c r="V1064" s="343" t="str">
        <f>+VLOOKUP(A1064,bd_lista!$A$3:$E$590,5,FALSE)</f>
        <v>Empresas Nacionales</v>
      </c>
      <c r="W1064" s="394" t="str">
        <f>+V1064</f>
        <v>Empresas Nacionales</v>
      </c>
      <c r="X1064" s="242">
        <f>+VLOOKUP(A1064,[3]Sheet1!$A$13:$D$744,4,FALSE)</f>
        <v>35</v>
      </c>
      <c r="Y1064" s="242" t="str">
        <f>+VLOOKUP(X1064,bd_lista!$A$3:$C$590,3,FALSE)</f>
        <v>Ministerio de Economía y Finanzas Públicas</v>
      </c>
      <c r="Z1064" s="301">
        <f>+X1064</f>
        <v>35</v>
      </c>
      <c r="AA1064" s="329" t="str">
        <f>+Y1064</f>
        <v>Ministerio de Economía y Finanzas Públicas</v>
      </c>
    </row>
    <row r="1065" spans="1:27" customFormat="1" ht="15" customHeight="1">
      <c r="A1065" s="32">
        <v>580</v>
      </c>
      <c r="B1065" s="391"/>
      <c r="C1065" s="247" t="str">
        <f>+VLOOKUP(A1065,bd_lista!$A$3:$C$590,3,FALSE)</f>
        <v>Depósitos Aduaneros Bolivianos</v>
      </c>
      <c r="D1065" s="393"/>
      <c r="E1065" s="343" t="s">
        <v>1309</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571880.42999999993</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5">
        <f t="shared" ca="1" si="39"/>
        <v>571880.42999999993</v>
      </c>
      <c r="S1065" s="265">
        <f ca="1">+R1064+R1065</f>
        <v>571880.42999999993</v>
      </c>
      <c r="T1065" s="243">
        <f ca="1">+S1065</f>
        <v>571880.42999999993</v>
      </c>
      <c r="U1065" s="242">
        <f t="shared" si="40"/>
        <v>2</v>
      </c>
      <c r="V1065" s="343" t="str">
        <f>+VLOOKUP(A1065,bd_lista!$A$3:$E$590,5,FALSE)</f>
        <v>Empresas Nacionales</v>
      </c>
      <c r="W1065" s="395"/>
      <c r="X1065" s="242">
        <f>+VLOOKUP(A1065,[3]Sheet1!$A$13:$D$744,4,FALSE)</f>
        <v>35</v>
      </c>
      <c r="Y1065" s="242" t="str">
        <f>+VLOOKUP(X1065,bd_lista!$A$3:$C$590,3,FALSE)</f>
        <v>Ministerio de Economía y Finanzas Públicas</v>
      </c>
      <c r="Z1065" s="299"/>
      <c r="AA1065" s="331"/>
    </row>
    <row r="1066" spans="1:27" customFormat="1" ht="15" hidden="1" customHeight="1">
      <c r="A1066" s="32">
        <v>909</v>
      </c>
      <c r="B1066" s="390">
        <f>+A1066</f>
        <v>909</v>
      </c>
      <c r="C1066" s="247" t="str">
        <f>+VLOOKUP(A1066,bd_lista!$A$3:$C$590,3,FALSE)</f>
        <v>Gobierno Autónomo Departamental de Pando</v>
      </c>
      <c r="D1066" s="392" t="str">
        <f>+C1066</f>
        <v>Gobierno Autónomo Departamental de Pando</v>
      </c>
      <c r="E1066" s="242" t="s">
        <v>1308</v>
      </c>
      <c r="F1066" s="243">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3">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3">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3">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3">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3">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3">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3">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3">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3">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3">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3">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3">
        <f t="shared" ca="1" si="39"/>
        <v>0</v>
      </c>
      <c r="S1066" s="250"/>
      <c r="T1066" s="243">
        <f ca="1">+T1067</f>
        <v>0</v>
      </c>
      <c r="U1066" s="242">
        <f t="shared" si="40"/>
        <v>1</v>
      </c>
      <c r="V1066" s="343" t="str">
        <f>+VLOOKUP(A1066,bd_lista!$A$3:$E$590,5,FALSE)</f>
        <v>Gobiernos Autónomos Departamentales</v>
      </c>
      <c r="W1066" s="394" t="str">
        <f>+V1066</f>
        <v>Gobiernos Autónomos Departamentales</v>
      </c>
      <c r="X1066" s="242">
        <f>+VLOOKUP(A1066,[3]Sheet1!$A$13:$D$744,4,FALSE)</f>
        <v>0</v>
      </c>
      <c r="Y1066" s="242" t="e">
        <f>+VLOOKUP(X1066,bd_lista!$A$3:$C$590,3,FALSE)</f>
        <v>#N/A</v>
      </c>
      <c r="Z1066" s="301">
        <f>+X1066</f>
        <v>0</v>
      </c>
      <c r="AA1066" s="302" t="e">
        <f>+Y1066</f>
        <v>#N/A</v>
      </c>
    </row>
    <row r="1067" spans="1:27" customFormat="1" ht="15" hidden="1" customHeight="1">
      <c r="A1067" s="32">
        <v>909</v>
      </c>
      <c r="B1067" s="391"/>
      <c r="C1067" s="247" t="str">
        <f>+VLOOKUP(A1067,bd_lista!$A$3:$C$590,3,FALSE)</f>
        <v>Gobierno Autónomo Departamental de Pando</v>
      </c>
      <c r="D1067" s="393"/>
      <c r="E1067" s="244" t="s">
        <v>1309</v>
      </c>
      <c r="F1067" s="243">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3">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3">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3">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3">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3">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3">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3">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3">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3">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3">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3">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3">
        <f t="shared" ca="1" si="39"/>
        <v>0</v>
      </c>
      <c r="S1067" s="250">
        <f ca="1">+R1066+R1067</f>
        <v>0</v>
      </c>
      <c r="T1067" s="243">
        <f ca="1">+S1067</f>
        <v>0</v>
      </c>
      <c r="U1067" s="242">
        <f t="shared" si="40"/>
        <v>2</v>
      </c>
      <c r="V1067" s="343" t="str">
        <f>+VLOOKUP(A1067,bd_lista!$A$3:$E$590,5,FALSE)</f>
        <v>Gobiernos Autónomos Departamentales</v>
      </c>
      <c r="W1067" s="395"/>
      <c r="X1067" s="242">
        <f>+VLOOKUP(A1067,[3]Sheet1!$A$13:$D$744,4,FALSE)</f>
        <v>0</v>
      </c>
      <c r="Y1067" s="242" t="e">
        <f>+VLOOKUP(X1067,bd_lista!$A$3:$C$590,3,FALSE)</f>
        <v>#N/A</v>
      </c>
      <c r="Z1067" s="299"/>
      <c r="AA1067" s="300"/>
    </row>
    <row r="1068" spans="1:27" customFormat="1" ht="15" hidden="1" customHeight="1">
      <c r="A1068" s="32">
        <v>901</v>
      </c>
      <c r="B1068" s="390">
        <f>+A1068</f>
        <v>901</v>
      </c>
      <c r="C1068" s="247" t="str">
        <f>+VLOOKUP(A1068,bd_lista!$A$3:$C$590,3,FALSE)</f>
        <v>Gobierno Autónomo Departamental de Chuquisaca</v>
      </c>
      <c r="D1068" s="392" t="str">
        <f>+C1068</f>
        <v>Gobierno Autónomo Departamental de Chuquisaca</v>
      </c>
      <c r="E1068" s="242" t="s">
        <v>1308</v>
      </c>
      <c r="F1068" s="243">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3">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3">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3">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3">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3">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3">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3">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3">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3">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3">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3">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3">
        <f t="shared" ca="1" si="39"/>
        <v>0</v>
      </c>
      <c r="S1068" s="250"/>
      <c r="T1068" s="243">
        <f ca="1">+T1069</f>
        <v>0</v>
      </c>
      <c r="U1068" s="242">
        <f t="shared" si="40"/>
        <v>1</v>
      </c>
      <c r="V1068" s="343" t="str">
        <f>+VLOOKUP(A1068,bd_lista!$A$3:$E$590,5,FALSE)</f>
        <v>Gobiernos Autónomos Departamentales</v>
      </c>
      <c r="W1068" s="394" t="str">
        <f>+V1068</f>
        <v>Gobiernos Autónomos Departamentales</v>
      </c>
      <c r="X1068" s="242">
        <f>+VLOOKUP(A1068,[3]Sheet1!$A$13:$D$744,4,FALSE)</f>
        <v>0</v>
      </c>
      <c r="Y1068" s="242" t="e">
        <f>+VLOOKUP(X1068,bd_lista!$A$3:$C$590,3,FALSE)</f>
        <v>#N/A</v>
      </c>
      <c r="Z1068" s="301">
        <f>+X1068</f>
        <v>0</v>
      </c>
      <c r="AA1068" s="302" t="e">
        <f>+Y1068</f>
        <v>#N/A</v>
      </c>
    </row>
    <row r="1069" spans="1:27" customFormat="1" ht="15" hidden="1" customHeight="1">
      <c r="A1069" s="32">
        <v>901</v>
      </c>
      <c r="B1069" s="391"/>
      <c r="C1069" s="247" t="str">
        <f>+VLOOKUP(A1069,bd_lista!$A$3:$C$590,3,FALSE)</f>
        <v>Gobierno Autónomo Departamental de Chuquisaca</v>
      </c>
      <c r="D1069" s="393"/>
      <c r="E1069" s="244" t="s">
        <v>1309</v>
      </c>
      <c r="F1069" s="243">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3">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3">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3">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3">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3">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3">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3">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3">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3">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3">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3">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3">
        <f t="shared" ca="1" si="39"/>
        <v>0</v>
      </c>
      <c r="S1069" s="250">
        <f ca="1">+R1068+R1069</f>
        <v>0</v>
      </c>
      <c r="T1069" s="243">
        <f ca="1">+S1069</f>
        <v>0</v>
      </c>
      <c r="U1069" s="242">
        <f t="shared" si="40"/>
        <v>2</v>
      </c>
      <c r="V1069" s="343" t="str">
        <f>+VLOOKUP(A1069,bd_lista!$A$3:$E$590,5,FALSE)</f>
        <v>Gobiernos Autónomos Departamentales</v>
      </c>
      <c r="W1069" s="395"/>
      <c r="X1069" s="242">
        <f>+VLOOKUP(A1069,[3]Sheet1!$A$13:$D$744,4,FALSE)</f>
        <v>0</v>
      </c>
      <c r="Y1069" s="242" t="e">
        <f>+VLOOKUP(X1069,bd_lista!$A$3:$C$590,3,FALSE)</f>
        <v>#N/A</v>
      </c>
      <c r="Z1069" s="299"/>
      <c r="AA1069" s="300"/>
    </row>
    <row r="1070" spans="1:27" customFormat="1" ht="15" hidden="1" customHeight="1">
      <c r="A1070" s="32">
        <v>908</v>
      </c>
      <c r="B1070" s="390">
        <f>+A1070</f>
        <v>908</v>
      </c>
      <c r="C1070" s="247" t="str">
        <f>+VLOOKUP(A1070,bd_lista!$A$3:$C$590,3,FALSE)</f>
        <v>Gobierno Autónomo Departamental del Beni</v>
      </c>
      <c r="D1070" s="392" t="str">
        <f>+C1070</f>
        <v>Gobierno Autónomo Departamental del Beni</v>
      </c>
      <c r="E1070" s="242" t="s">
        <v>1308</v>
      </c>
      <c r="F1070" s="243">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3">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3">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3">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3">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3">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3">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3">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3">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3">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3">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3">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3">
        <f t="shared" ca="1" si="39"/>
        <v>0</v>
      </c>
      <c r="S1070" s="250"/>
      <c r="T1070" s="243">
        <f ca="1">+T1071</f>
        <v>4508.7</v>
      </c>
      <c r="U1070" s="242">
        <f t="shared" si="40"/>
        <v>1</v>
      </c>
      <c r="V1070" s="343" t="str">
        <f>+VLOOKUP(A1070,bd_lista!$A$3:$E$590,5,FALSE)</f>
        <v>Gobiernos Autónomos Departamentales</v>
      </c>
      <c r="W1070" s="394" t="str">
        <f>+V1070</f>
        <v>Gobiernos Autónomos Departamentales</v>
      </c>
      <c r="X1070" s="242">
        <f>+VLOOKUP(A1070,[3]Sheet1!$A$13:$D$744,4,FALSE)</f>
        <v>0</v>
      </c>
      <c r="Y1070" s="242" t="e">
        <f>+VLOOKUP(X1070,bd_lista!$A$3:$C$590,3,FALSE)</f>
        <v>#N/A</v>
      </c>
      <c r="Z1070" s="301">
        <f>+X1070</f>
        <v>0</v>
      </c>
      <c r="AA1070" s="302" t="e">
        <f>+Y1070</f>
        <v>#N/A</v>
      </c>
    </row>
    <row r="1071" spans="1:27" customFormat="1" ht="15" hidden="1" customHeight="1">
      <c r="A1071" s="32">
        <v>908</v>
      </c>
      <c r="B1071" s="391"/>
      <c r="C1071" s="247" t="str">
        <f>+VLOOKUP(A1071,bd_lista!$A$3:$C$590,3,FALSE)</f>
        <v>Gobierno Autónomo Departamental del Beni</v>
      </c>
      <c r="D1071" s="393"/>
      <c r="E1071" s="244" t="s">
        <v>1309</v>
      </c>
      <c r="F1071" s="243">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3">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4508.7</v>
      </c>
      <c r="H1071" s="243">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3">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3">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3">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3">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3">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3">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3">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3">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3">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3">
        <f t="shared" ca="1" si="39"/>
        <v>4508.7</v>
      </c>
      <c r="S1071" s="250">
        <f ca="1">+R1070+R1071</f>
        <v>4508.7</v>
      </c>
      <c r="T1071" s="243">
        <f ca="1">+S1071</f>
        <v>4508.7</v>
      </c>
      <c r="U1071" s="242">
        <f t="shared" si="40"/>
        <v>2</v>
      </c>
      <c r="V1071" s="343" t="str">
        <f>+VLOOKUP(A1071,bd_lista!$A$3:$E$590,5,FALSE)</f>
        <v>Gobiernos Autónomos Departamentales</v>
      </c>
      <c r="W1071" s="395"/>
      <c r="X1071" s="242">
        <f>+VLOOKUP(A1071,[3]Sheet1!$A$13:$D$744,4,FALSE)</f>
        <v>0</v>
      </c>
      <c r="Y1071" s="242" t="e">
        <f>+VLOOKUP(X1071,bd_lista!$A$3:$C$590,3,FALSE)</f>
        <v>#N/A</v>
      </c>
      <c r="Z1071" s="299"/>
      <c r="AA1071" s="300"/>
    </row>
    <row r="1072" spans="1:27" customFormat="1" ht="15" customHeight="1">
      <c r="A1072" s="32">
        <v>599</v>
      </c>
      <c r="B1072" s="390">
        <f>+A1072</f>
        <v>599</v>
      </c>
      <c r="C1072" s="247" t="str">
        <f>+VLOOKUP(A1072,bd_lista!$A$3:$C$590,3,FALSE)</f>
        <v>Empresa Boliviana de Alimentos y Derivados</v>
      </c>
      <c r="D1072" s="392" t="str">
        <f>+C1072</f>
        <v>Empresa Boliviana de Alimentos y Derivados</v>
      </c>
      <c r="E1072" s="247" t="s">
        <v>1308</v>
      </c>
      <c r="F1072" s="243">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3">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3">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3">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3">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3">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3">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3">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3">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3">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3">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3">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3">
        <f t="shared" ca="1" si="39"/>
        <v>0</v>
      </c>
      <c r="S1072" s="266"/>
      <c r="T1072" s="243">
        <f ca="1">+T1073</f>
        <v>4110603.5</v>
      </c>
      <c r="U1072" s="242">
        <f t="shared" si="40"/>
        <v>1</v>
      </c>
      <c r="V1072" s="343" t="str">
        <f>+VLOOKUP(A1072,bd_lista!$A$3:$E$590,5,FALSE)</f>
        <v>Empresas Nacionales</v>
      </c>
      <c r="W1072" s="394" t="str">
        <f>+V1072</f>
        <v>Empresas Nacionales</v>
      </c>
      <c r="X1072" s="242">
        <v>0</v>
      </c>
      <c r="Y1072" s="242" t="e">
        <f>+VLOOKUP(X1072,bd_lista!$A$3:$C$590,3,FALSE)</f>
        <v>#N/A</v>
      </c>
      <c r="Z1072" s="301">
        <f>+X1072</f>
        <v>0</v>
      </c>
      <c r="AA1072" s="329" t="e">
        <f>+Y1072</f>
        <v>#N/A</v>
      </c>
    </row>
    <row r="1073" spans="1:27" customFormat="1" ht="15" customHeight="1">
      <c r="A1073" s="32">
        <v>599</v>
      </c>
      <c r="B1073" s="391"/>
      <c r="C1073" s="247" t="str">
        <f>+VLOOKUP(A1073,bd_lista!$A$3:$C$590,3,FALSE)</f>
        <v>Empresa Boliviana de Alimentos y Derivados</v>
      </c>
      <c r="D1073" s="393"/>
      <c r="E1073" s="343" t="s">
        <v>1309</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4110603.5</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5">
        <f t="shared" ca="1" si="39"/>
        <v>4110603.5</v>
      </c>
      <c r="S1073" s="265">
        <f ca="1">+R1072+R1073</f>
        <v>4110603.5</v>
      </c>
      <c r="T1073" s="243">
        <f ca="1">+S1073</f>
        <v>4110603.5</v>
      </c>
      <c r="U1073" s="242">
        <f t="shared" si="40"/>
        <v>2</v>
      </c>
      <c r="V1073" s="343" t="str">
        <f>+VLOOKUP(A1073,bd_lista!$A$3:$E$590,5,FALSE)</f>
        <v>Empresas Nacionales</v>
      </c>
      <c r="W1073" s="395"/>
      <c r="X1073" s="242">
        <v>0</v>
      </c>
      <c r="Y1073" s="242" t="e">
        <f>+VLOOKUP(X1073,bd_lista!$A$3:$C$590,3,FALSE)</f>
        <v>#N/A</v>
      </c>
      <c r="Z1073" s="299"/>
      <c r="AA1073" s="331"/>
    </row>
    <row r="1074" spans="1:27" customFormat="1" ht="15" hidden="1" customHeight="1">
      <c r="A1074" s="32">
        <v>906</v>
      </c>
      <c r="B1074" s="390">
        <f>+A1074</f>
        <v>906</v>
      </c>
      <c r="C1074" s="247" t="str">
        <f>+VLOOKUP(A1074,bd_lista!$A$3:$C$590,3,FALSE)</f>
        <v>Gobierno Autónomo Departamental de Tarija</v>
      </c>
      <c r="D1074" s="392" t="str">
        <f>+C1074</f>
        <v>Gobierno Autónomo Departamental de Tarija</v>
      </c>
      <c r="E1074" s="242" t="s">
        <v>1308</v>
      </c>
      <c r="F1074" s="243">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3">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3">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3">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3">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3">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3">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3">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3">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3">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3">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3">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3">
        <f t="shared" ca="1" si="39"/>
        <v>0</v>
      </c>
      <c r="S1074" s="250"/>
      <c r="T1074" s="243">
        <f ca="1">+T1075</f>
        <v>0</v>
      </c>
      <c r="U1074" s="242">
        <f t="shared" si="40"/>
        <v>1</v>
      </c>
      <c r="V1074" s="343" t="str">
        <f>+VLOOKUP(A1074,bd_lista!$A$3:$E$590,5,FALSE)</f>
        <v>Gobiernos Autónomos Departamentales</v>
      </c>
      <c r="W1074" s="394" t="str">
        <f>+V1074</f>
        <v>Gobiernos Autónomos Departamentales</v>
      </c>
      <c r="X1074" s="242">
        <f>+VLOOKUP(A1074,[3]Sheet1!$A$13:$D$744,4,FALSE)</f>
        <v>0</v>
      </c>
      <c r="Y1074" s="242" t="e">
        <f>+VLOOKUP(X1074,bd_lista!$A$3:$C$590,3,FALSE)</f>
        <v>#N/A</v>
      </c>
      <c r="Z1074" s="301">
        <f>+X1074</f>
        <v>0</v>
      </c>
      <c r="AA1074" s="302" t="e">
        <f>+Y1074</f>
        <v>#N/A</v>
      </c>
    </row>
    <row r="1075" spans="1:27" customFormat="1" ht="15" hidden="1" customHeight="1">
      <c r="A1075" s="32">
        <v>906</v>
      </c>
      <c r="B1075" s="391"/>
      <c r="C1075" s="247" t="str">
        <f>+VLOOKUP(A1075,bd_lista!$A$3:$C$590,3,FALSE)</f>
        <v>Gobierno Autónomo Departamental de Tarija</v>
      </c>
      <c r="D1075" s="393"/>
      <c r="E1075" s="244" t="s">
        <v>1309</v>
      </c>
      <c r="F1075" s="243">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3">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3">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3">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3">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3">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3">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3">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3">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3">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3">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3">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3">
        <f t="shared" ca="1" si="39"/>
        <v>0</v>
      </c>
      <c r="S1075" s="250">
        <f ca="1">+R1074+R1075</f>
        <v>0</v>
      </c>
      <c r="T1075" s="243">
        <f ca="1">+S1075</f>
        <v>0</v>
      </c>
      <c r="U1075" s="242">
        <f t="shared" si="40"/>
        <v>2</v>
      </c>
      <c r="V1075" s="343" t="str">
        <f>+VLOOKUP(A1075,bd_lista!$A$3:$E$590,5,FALSE)</f>
        <v>Gobiernos Autónomos Departamentales</v>
      </c>
      <c r="W1075" s="395"/>
      <c r="X1075" s="242">
        <f>+VLOOKUP(A1075,[3]Sheet1!$A$13:$D$744,4,FALSE)</f>
        <v>0</v>
      </c>
      <c r="Y1075" s="242" t="e">
        <f>+VLOOKUP(X1075,bd_lista!$A$3:$C$590,3,FALSE)</f>
        <v>#N/A</v>
      </c>
      <c r="Z1075" s="299"/>
      <c r="AA1075" s="300"/>
    </row>
    <row r="1076" spans="1:27" customFormat="1" ht="15" customHeight="1">
      <c r="A1076" s="32">
        <v>585</v>
      </c>
      <c r="B1076" s="390">
        <f>+A1076</f>
        <v>585</v>
      </c>
      <c r="C1076" s="247" t="str">
        <f>+VLOOKUP(A1076,bd_lista!$A$3:$C$590,3,FALSE)</f>
        <v>Agencia Boliviana Espacial</v>
      </c>
      <c r="D1076" s="392" t="str">
        <f>+C1076</f>
        <v>Agencia Boliviana Espacial</v>
      </c>
      <c r="E1076" s="247" t="s">
        <v>1308</v>
      </c>
      <c r="F1076" s="243">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3">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3">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3">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194.61</v>
      </c>
      <c r="J1076" s="243">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3">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3">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3">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3">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3">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3">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3">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3">
        <f t="shared" ca="1" si="39"/>
        <v>194.61</v>
      </c>
      <c r="S1076" s="266"/>
      <c r="T1076" s="243">
        <f ca="1">+T1077</f>
        <v>149948.40999999997</v>
      </c>
      <c r="U1076" s="242">
        <f t="shared" si="40"/>
        <v>1</v>
      </c>
      <c r="V1076" s="343" t="str">
        <f>+VLOOKUP(A1076,bd_lista!$A$3:$E$590,5,FALSE)</f>
        <v>Empresas Nacionales</v>
      </c>
      <c r="W1076" s="394" t="str">
        <f>+V1076</f>
        <v>Empresas Nacionales</v>
      </c>
      <c r="X1076" s="242">
        <f>+VLOOKUP(A1076,[3]Sheet1!$A$13:$D$744,4,FALSE)</f>
        <v>81</v>
      </c>
      <c r="Y1076" s="242" t="str">
        <f>+VLOOKUP(X1076,bd_lista!$A$3:$C$590,3,FALSE)</f>
        <v>Ministerio de Obras Públicas, Servicios y Vivienda</v>
      </c>
      <c r="Z1076" s="301">
        <f>+X1076</f>
        <v>81</v>
      </c>
      <c r="AA1076" s="302" t="str">
        <f>+Y1076</f>
        <v>Ministerio de Obras Públicas, Servicios y Vivienda</v>
      </c>
    </row>
    <row r="1077" spans="1:27" customFormat="1" ht="15" customHeight="1">
      <c r="A1077" s="32">
        <v>585</v>
      </c>
      <c r="B1077" s="391"/>
      <c r="C1077" s="247" t="str">
        <f>+VLOOKUP(A1077,bd_lista!$A$3:$C$590,3,FALSE)</f>
        <v>Agencia Boliviana Espacial</v>
      </c>
      <c r="D1077" s="393"/>
      <c r="E1077" s="343" t="s">
        <v>1309</v>
      </c>
      <c r="F1077" s="245">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5">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5">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5">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149753.79999999999</v>
      </c>
      <c r="J1077" s="245">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5">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5">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5">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5">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5">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5">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5">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5">
        <f t="shared" ca="1" si="39"/>
        <v>149753.79999999999</v>
      </c>
      <c r="S1077" s="265">
        <f ca="1">+R1076+R1077</f>
        <v>149948.40999999997</v>
      </c>
      <c r="T1077" s="243">
        <f ca="1">+S1077</f>
        <v>149948.40999999997</v>
      </c>
      <c r="U1077" s="242">
        <f t="shared" si="40"/>
        <v>2</v>
      </c>
      <c r="V1077" s="343" t="str">
        <f>+VLOOKUP(A1077,bd_lista!$A$3:$E$590,5,FALSE)</f>
        <v>Empresas Nacionales</v>
      </c>
      <c r="W1077" s="395"/>
      <c r="X1077" s="242">
        <f>+VLOOKUP(A1077,[3]Sheet1!$A$13:$D$744,4,FALSE)</f>
        <v>81</v>
      </c>
      <c r="Y1077" s="242" t="str">
        <f>+VLOOKUP(X1077,bd_lista!$A$3:$C$590,3,FALSE)</f>
        <v>Ministerio de Obras Públicas, Servicios y Vivienda</v>
      </c>
      <c r="Z1077" s="299"/>
      <c r="AA1077" s="300"/>
    </row>
    <row r="1078" spans="1:27" customFormat="1" ht="15" customHeight="1">
      <c r="A1078" s="32">
        <v>586</v>
      </c>
      <c r="B1078" s="390">
        <f>+A1078</f>
        <v>586</v>
      </c>
      <c r="C1078" s="247" t="str">
        <f>+VLOOKUP(A1078,bd_lista!$A$3:$C$590,3,FALSE)</f>
        <v>Empresa Azucarera San Buenaventura</v>
      </c>
      <c r="D1078" s="392" t="str">
        <f>+C1078</f>
        <v>Empresa Azucarera San Buenaventura</v>
      </c>
      <c r="E1078" s="247" t="s">
        <v>1308</v>
      </c>
      <c r="F1078" s="243">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3">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3">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3">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3">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3">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3">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3">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3">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3">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3">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3">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3">
        <f t="shared" ca="1" si="39"/>
        <v>0</v>
      </c>
      <c r="S1078" s="266"/>
      <c r="T1078" s="243">
        <f ca="1">+T1079</f>
        <v>499817</v>
      </c>
      <c r="U1078" s="242">
        <f t="shared" si="40"/>
        <v>1</v>
      </c>
      <c r="V1078" s="343" t="str">
        <f>+VLOOKUP(A1078,bd_lista!$A$3:$E$590,5,FALSE)</f>
        <v>Empresas Nacionales</v>
      </c>
      <c r="W1078" s="394" t="str">
        <f>+V1078</f>
        <v>Empresas Nacionales</v>
      </c>
      <c r="X1078" s="242">
        <f>+VLOOKUP(A1078,[3]Sheet1!$A$13:$D$744,4,FALSE)</f>
        <v>41</v>
      </c>
      <c r="Y1078" s="242" t="str">
        <f>+VLOOKUP(X1078,bd_lista!$A$3:$C$590,3,FALSE)</f>
        <v>Ministerio de Desarrollo Productivo y Economía Plural</v>
      </c>
      <c r="Z1078" s="301">
        <f>+X1078</f>
        <v>41</v>
      </c>
      <c r="AA1078" s="329" t="str">
        <f>+Y1078</f>
        <v>Ministerio de Desarrollo Productivo y Economía Plural</v>
      </c>
    </row>
    <row r="1079" spans="1:27" customFormat="1" ht="15" customHeight="1">
      <c r="A1079" s="32">
        <v>586</v>
      </c>
      <c r="B1079" s="391"/>
      <c r="C1079" s="247" t="str">
        <f>+VLOOKUP(A1079,bd_lista!$A$3:$C$590,3,FALSE)</f>
        <v>Empresa Azucarera San Buenaventura</v>
      </c>
      <c r="D1079" s="393"/>
      <c r="E1079" s="343" t="s">
        <v>1309</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499817</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5">
        <f t="shared" ca="1" si="39"/>
        <v>499817</v>
      </c>
      <c r="S1079" s="265">
        <f ca="1">+R1078+R1079</f>
        <v>499817</v>
      </c>
      <c r="T1079" s="243">
        <f ca="1">+S1079</f>
        <v>499817</v>
      </c>
      <c r="U1079" s="242">
        <f t="shared" si="40"/>
        <v>2</v>
      </c>
      <c r="V1079" s="343" t="str">
        <f>+VLOOKUP(A1079,bd_lista!$A$3:$E$590,5,FALSE)</f>
        <v>Empresas Nacionales</v>
      </c>
      <c r="W1079" s="395"/>
      <c r="X1079" s="242">
        <f>+VLOOKUP(A1079,[3]Sheet1!$A$13:$D$744,4,FALSE)</f>
        <v>41</v>
      </c>
      <c r="Y1079" s="242" t="str">
        <f>+VLOOKUP(X1079,bd_lista!$A$3:$C$590,3,FALSE)</f>
        <v>Ministerio de Desarrollo Productivo y Economía Plural</v>
      </c>
      <c r="Z1079" s="299"/>
      <c r="AA1079" s="331"/>
    </row>
    <row r="1080" spans="1:27" customFormat="1" ht="15" customHeight="1">
      <c r="A1080" s="32">
        <v>650</v>
      </c>
      <c r="B1080" s="390">
        <f>+A1080</f>
        <v>650</v>
      </c>
      <c r="C1080" s="247" t="str">
        <f>+VLOOKUP(A1080,bd_lista!$A$3:$C$590,3,FALSE)</f>
        <v>Asamblea Legislativa Plurinacional</v>
      </c>
      <c r="D1080" s="392" t="str">
        <f>+C1080</f>
        <v>Asamblea Legislativa Plurinacional</v>
      </c>
      <c r="E1080" s="247" t="s">
        <v>1308</v>
      </c>
      <c r="F1080" s="243">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3">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3">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72.44</v>
      </c>
      <c r="I1080" s="243">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3">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3">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3">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3">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3">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3">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3">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3">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3">
        <f t="shared" ca="1" si="39"/>
        <v>72.44</v>
      </c>
      <c r="S1080" s="266"/>
      <c r="T1080" s="243">
        <f ca="1">+T1081</f>
        <v>196238.13999999998</v>
      </c>
      <c r="U1080" s="242">
        <f t="shared" si="40"/>
        <v>1</v>
      </c>
      <c r="V1080" s="343" t="str">
        <f>+VLOOKUP(A1080,bd_lista!$A$3:$E$590,5,FALSE)</f>
        <v>Instituciones Descentralizadas</v>
      </c>
      <c r="W1080" s="394" t="str">
        <f>+V1080</f>
        <v>Instituciones Descentralizadas</v>
      </c>
      <c r="X1080" s="242">
        <v>0</v>
      </c>
      <c r="Y1080" s="242" t="e">
        <f>+VLOOKUP(X1080,bd_lista!$A$3:$C$590,3,FALSE)</f>
        <v>#N/A</v>
      </c>
      <c r="Z1080" s="301">
        <f>+X1080</f>
        <v>0</v>
      </c>
      <c r="AA1080" s="329" t="e">
        <f>+Y1080</f>
        <v>#N/A</v>
      </c>
    </row>
    <row r="1081" spans="1:27" customFormat="1" ht="15" customHeight="1">
      <c r="A1081" s="32">
        <v>650</v>
      </c>
      <c r="B1081" s="391"/>
      <c r="C1081" s="247" t="str">
        <f>+VLOOKUP(A1081,bd_lista!$A$3:$C$590,3,FALSE)</f>
        <v>Asamblea Legislativa Plurinacional</v>
      </c>
      <c r="D1081" s="393"/>
      <c r="E1081" s="343" t="s">
        <v>1309</v>
      </c>
      <c r="F1081" s="245">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19407.259999999998</v>
      </c>
      <c r="G1081" s="245">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58950.18</v>
      </c>
      <c r="H1081" s="245">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74859.539999999994</v>
      </c>
      <c r="I1081" s="245">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42948.72</v>
      </c>
      <c r="J1081" s="245">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5">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5">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5">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5">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5">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5">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5">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5">
        <f t="shared" ca="1" si="39"/>
        <v>196165.69999999998</v>
      </c>
      <c r="S1081" s="265">
        <f ca="1">+R1080+R1081</f>
        <v>196238.13999999998</v>
      </c>
      <c r="T1081" s="245">
        <f ca="1">+S1081</f>
        <v>196238.13999999998</v>
      </c>
      <c r="U1081" s="244">
        <f t="shared" si="40"/>
        <v>2</v>
      </c>
      <c r="V1081" s="343" t="str">
        <f>+VLOOKUP(A1081,bd_lista!$A$3:$E$590,5,FALSE)</f>
        <v>Instituciones Descentralizadas</v>
      </c>
      <c r="W1081" s="395"/>
      <c r="X1081" s="242">
        <v>0</v>
      </c>
      <c r="Y1081" s="242" t="e">
        <f>+VLOOKUP(X1081,bd_lista!$A$3:$C$590,3,FALSE)</f>
        <v>#N/A</v>
      </c>
      <c r="Z1081" s="299"/>
      <c r="AA1081" s="331"/>
    </row>
    <row r="1082" spans="1:27" customFormat="1" ht="15" customHeight="1">
      <c r="A1082" s="32">
        <v>660</v>
      </c>
      <c r="B1082" s="390">
        <f>+A1082</f>
        <v>660</v>
      </c>
      <c r="C1082" s="247" t="str">
        <f>+VLOOKUP(A1082,bd_lista!$A$3:$C$590,3,FALSE)</f>
        <v>Órgano Judicial</v>
      </c>
      <c r="D1082" s="392" t="str">
        <f>+C1082</f>
        <v>Órgano Judicial</v>
      </c>
      <c r="E1082" s="247" t="s">
        <v>1308</v>
      </c>
      <c r="F1082" s="243">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3">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3">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3">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3">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3">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3">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3">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3">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3">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3">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3">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3">
        <f t="shared" ca="1" si="39"/>
        <v>0</v>
      </c>
      <c r="S1082" s="266"/>
      <c r="T1082" s="243">
        <f ca="1">+T1083</f>
        <v>16288572.890000001</v>
      </c>
      <c r="U1082" s="242">
        <f t="shared" si="40"/>
        <v>1</v>
      </c>
      <c r="V1082" s="343" t="str">
        <f>+VLOOKUP(A1082,bd_lista!$A$3:$E$590,5,FALSE)</f>
        <v>Instituciones Descentralizadas</v>
      </c>
      <c r="W1082" s="394" t="str">
        <f>+V1082</f>
        <v>Instituciones Descentralizadas</v>
      </c>
      <c r="X1082" s="242">
        <v>0</v>
      </c>
      <c r="Y1082" s="242" t="e">
        <f>+VLOOKUP(X1082,bd_lista!$A$3:$C$590,3,FALSE)</f>
        <v>#N/A</v>
      </c>
      <c r="Z1082" s="301">
        <f>+X1082</f>
        <v>0</v>
      </c>
      <c r="AA1082" s="329" t="e">
        <f>+Y1082</f>
        <v>#N/A</v>
      </c>
    </row>
    <row r="1083" spans="1:27" customFormat="1" ht="15" customHeight="1">
      <c r="A1083" s="32">
        <v>660</v>
      </c>
      <c r="B1083" s="391"/>
      <c r="C1083" s="247" t="str">
        <f>+VLOOKUP(A1083,bd_lista!$A$3:$C$590,3,FALSE)</f>
        <v>Órgano Judicial</v>
      </c>
      <c r="D1083" s="393"/>
      <c r="E1083" s="343" t="s">
        <v>1309</v>
      </c>
      <c r="F1083" s="245">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5">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5">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81915.509999999995</v>
      </c>
      <c r="I1083" s="245">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16206657.380000001</v>
      </c>
      <c r="J1083" s="245">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5">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5">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5">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5">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5">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5">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5">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3">
        <f t="shared" ca="1" si="39"/>
        <v>16288572.890000001</v>
      </c>
      <c r="S1083" s="266">
        <f ca="1">+R1082+R1083</f>
        <v>16288572.890000001</v>
      </c>
      <c r="T1083" s="243">
        <f ca="1">+S1083</f>
        <v>16288572.890000001</v>
      </c>
      <c r="U1083" s="242">
        <f t="shared" si="40"/>
        <v>2</v>
      </c>
      <c r="V1083" s="343" t="str">
        <f>+VLOOKUP(A1083,bd_lista!$A$3:$E$590,5,FALSE)</f>
        <v>Instituciones Descentralizadas</v>
      </c>
      <c r="W1083" s="395"/>
      <c r="X1083" s="242">
        <v>0</v>
      </c>
      <c r="Y1083" s="242" t="e">
        <f>+VLOOKUP(X1083,bd_lista!$A$3:$C$590,3,FALSE)</f>
        <v>#N/A</v>
      </c>
      <c r="Z1083" s="299"/>
      <c r="AA1083" s="331"/>
    </row>
    <row r="1084" spans="1:27" customFormat="1" ht="15" customHeight="1">
      <c r="A1084" s="32">
        <v>591</v>
      </c>
      <c r="B1084" s="390">
        <f>+A1084</f>
        <v>591</v>
      </c>
      <c r="C1084" s="247" t="str">
        <f>+VLOOKUP(A1084,bd_lista!$A$3:$C$590,3,FALSE)</f>
        <v>Empresa Estatal de Transporte por Cable "Mi teleférico"</v>
      </c>
      <c r="D1084" s="392" t="str">
        <f>+C1084</f>
        <v>Empresa Estatal de Transporte por Cable "Mi teleférico"</v>
      </c>
      <c r="E1084" s="247" t="s">
        <v>1308</v>
      </c>
      <c r="F1084" s="271">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71">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71">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71">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71">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71">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71">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71">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71">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71">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3">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3">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71">
        <f t="shared" ca="1" si="39"/>
        <v>0</v>
      </c>
      <c r="S1084" s="337"/>
      <c r="T1084" s="243">
        <f ca="1">+T1085</f>
        <v>3907695.46</v>
      </c>
      <c r="U1084" s="242">
        <f t="shared" si="40"/>
        <v>1</v>
      </c>
      <c r="V1084" s="343" t="str">
        <f>+VLOOKUP(A1084,bd_lista!$A$3:$E$590,5,FALSE)</f>
        <v>Empresas Nacionales</v>
      </c>
      <c r="W1084" s="394" t="str">
        <f>+V1084</f>
        <v>Empresas Nacionales</v>
      </c>
      <c r="X1084" s="242">
        <f>+VLOOKUP(A1084,[3]Sheet1!$A$13:$D$744,4,FALSE)</f>
        <v>81</v>
      </c>
      <c r="Y1084" s="242" t="str">
        <f>+VLOOKUP(X1084,bd_lista!$A$3:$C$590,3,FALSE)</f>
        <v>Ministerio de Obras Públicas, Servicios y Vivienda</v>
      </c>
      <c r="Z1084" s="301">
        <f>+X1084</f>
        <v>81</v>
      </c>
      <c r="AA1084" s="302" t="str">
        <f>+Y1084</f>
        <v>Ministerio de Obras Públicas, Servicios y Vivienda</v>
      </c>
    </row>
    <row r="1085" spans="1:27" customFormat="1" ht="15" customHeight="1">
      <c r="A1085" s="32">
        <v>591</v>
      </c>
      <c r="B1085" s="391"/>
      <c r="C1085" s="247" t="str">
        <f>+VLOOKUP(A1085,bd_lista!$A$3:$C$590,3,FALSE)</f>
        <v>Empresa Estatal de Transporte por Cable "Mi teleférico"</v>
      </c>
      <c r="D1085" s="393"/>
      <c r="E1085" s="343" t="s">
        <v>1309</v>
      </c>
      <c r="F1085" s="245">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5">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5">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5">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3907695.46</v>
      </c>
      <c r="J1085" s="245">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5">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5">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5">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5">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5">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5">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5">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5">
        <f t="shared" ca="1" si="39"/>
        <v>3907695.46</v>
      </c>
      <c r="S1085" s="265">
        <f ca="1">+R1084+R1085</f>
        <v>3907695.46</v>
      </c>
      <c r="T1085" s="245">
        <f ca="1">+S1085</f>
        <v>3907695.46</v>
      </c>
      <c r="U1085" s="244">
        <f t="shared" si="40"/>
        <v>2</v>
      </c>
      <c r="V1085" s="343" t="str">
        <f>+VLOOKUP(A1085,bd_lista!$A$3:$E$590,5,FALSE)</f>
        <v>Empresas Nacionales</v>
      </c>
      <c r="W1085" s="395"/>
      <c r="X1085" s="242">
        <f>+VLOOKUP(A1085,[3]Sheet1!$A$13:$D$744,4,FALSE)</f>
        <v>81</v>
      </c>
      <c r="Y1085" s="242" t="str">
        <f>+VLOOKUP(X1085,bd_lista!$A$3:$C$590,3,FALSE)</f>
        <v>Ministerio de Obras Públicas, Servicios y Vivienda</v>
      </c>
      <c r="Z1085" s="299"/>
      <c r="AA1085" s="300"/>
    </row>
    <row r="1086" spans="1:27" customFormat="1" ht="15" customHeight="1">
      <c r="A1086" s="32">
        <v>867</v>
      </c>
      <c r="B1086" s="390">
        <f>+A1086</f>
        <v>867</v>
      </c>
      <c r="C1086" s="247" t="str">
        <f>+VLOOKUP(A1086,bd_lista!$A$3:$C$590,3,FALSE)</f>
        <v>Fondo Rotatorio de Fomento Productivo Regional</v>
      </c>
      <c r="D1086" s="392" t="str">
        <f>+C1086</f>
        <v>Fondo Rotatorio de Fomento Productivo Regional</v>
      </c>
      <c r="E1086" s="242" t="s">
        <v>1308</v>
      </c>
      <c r="F1086" s="271">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71">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71">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71">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71">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71">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71">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71">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71">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71">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71">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71">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71">
        <f t="shared" ca="1" si="39"/>
        <v>0</v>
      </c>
      <c r="S1086" s="337"/>
      <c r="T1086" s="271">
        <f ca="1">+T1087</f>
        <v>131002.75</v>
      </c>
      <c r="U1086" s="278">
        <f t="shared" si="40"/>
        <v>1</v>
      </c>
      <c r="V1086" s="343" t="str">
        <f>+VLOOKUP(A1086,bd_lista!$A$3:$E$590,5,FALSE)</f>
        <v>Instituciones Financieras no Bancarias Regionales</v>
      </c>
      <c r="W1086" s="394" t="str">
        <f>+V1086</f>
        <v>Instituciones Financieras no Bancarias Regionales</v>
      </c>
      <c r="X1086" s="242">
        <v>0</v>
      </c>
      <c r="Y1086" s="242" t="e">
        <f>+VLOOKUP(X1086,bd_lista!$A$3:$C$590,3,FALSE)</f>
        <v>#N/A</v>
      </c>
      <c r="Z1086" s="301">
        <f>+X1086</f>
        <v>0</v>
      </c>
      <c r="AA1086" s="329" t="e">
        <f>+Y1086</f>
        <v>#N/A</v>
      </c>
    </row>
    <row r="1087" spans="1:27" customFormat="1" ht="15" customHeight="1">
      <c r="A1087" s="32">
        <v>867</v>
      </c>
      <c r="B1087" s="391"/>
      <c r="C1087" s="247" t="str">
        <f>+VLOOKUP(A1087,bd_lista!$A$3:$C$590,3,FALSE)</f>
        <v>Fondo Rotatorio de Fomento Productivo Regional</v>
      </c>
      <c r="D1087" s="393"/>
      <c r="E1087" s="244" t="s">
        <v>1309</v>
      </c>
      <c r="F1087" s="245">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5">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5">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5">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131002.75</v>
      </c>
      <c r="J1087" s="245">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5">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5">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5">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5">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5">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5">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5">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5">
        <f t="shared" ca="1" si="39"/>
        <v>131002.75</v>
      </c>
      <c r="S1087" s="265">
        <f ca="1">+R1086+R1087</f>
        <v>131002.75</v>
      </c>
      <c r="T1087" s="245">
        <f ca="1">+S1087</f>
        <v>131002.75</v>
      </c>
      <c r="U1087" s="244">
        <f t="shared" si="40"/>
        <v>2</v>
      </c>
      <c r="V1087" s="343" t="str">
        <f>+VLOOKUP(A1087,bd_lista!$A$3:$E$590,5,FALSE)</f>
        <v>Instituciones Financieras no Bancarias Regionales</v>
      </c>
      <c r="W1087" s="395"/>
      <c r="X1087" s="242">
        <v>0</v>
      </c>
      <c r="Y1087" s="242" t="e">
        <f>+VLOOKUP(X1087,bd_lista!$A$3:$C$590,3,FALSE)</f>
        <v>#N/A</v>
      </c>
      <c r="Z1087" s="299"/>
      <c r="AA1087" s="331"/>
    </row>
    <row r="1088" spans="1:27" customFormat="1" ht="15" customHeight="1">
      <c r="A1088" s="32">
        <v>670</v>
      </c>
      <c r="B1088" s="390">
        <f>+A1088</f>
        <v>670</v>
      </c>
      <c r="C1088" s="247" t="str">
        <f>+VLOOKUP(A1088,bd_lista!$A$3:$C$590,3,FALSE)</f>
        <v>Órgano Electoral Plurinacional</v>
      </c>
      <c r="D1088" s="392" t="str">
        <f>+C1088</f>
        <v>Órgano Electoral Plurinacional</v>
      </c>
      <c r="E1088" s="247" t="s">
        <v>1308</v>
      </c>
      <c r="F1088" s="243">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3">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3">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3">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3">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3">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3">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3">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3">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3">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3">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3">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3">
        <f t="shared" ca="1" si="39"/>
        <v>0</v>
      </c>
      <c r="S1088" s="266"/>
      <c r="T1088" s="243">
        <f ca="1">+T1089</f>
        <v>2593034.5</v>
      </c>
      <c r="U1088" s="242">
        <f t="shared" si="40"/>
        <v>1</v>
      </c>
      <c r="V1088" s="343" t="str">
        <f>+VLOOKUP(A1088,bd_lista!$A$3:$E$590,5,FALSE)</f>
        <v>Instituciones Descentralizadas</v>
      </c>
      <c r="W1088" s="394" t="str">
        <f>+V1088</f>
        <v>Instituciones Descentralizadas</v>
      </c>
      <c r="X1088" s="242">
        <f>+A1088</f>
        <v>670</v>
      </c>
      <c r="Y1088" s="242" t="str">
        <f>+VLOOKUP(X1088,bd_lista!$A$3:$C$590,3,FALSE)</f>
        <v>Órgano Electoral Plurinacional</v>
      </c>
      <c r="Z1088" s="301">
        <f>+X1088</f>
        <v>670</v>
      </c>
      <c r="AA1088" s="329" t="str">
        <f>+Y1088</f>
        <v>Órgano Electoral Plurinacional</v>
      </c>
    </row>
    <row r="1089" spans="1:27" customFormat="1" ht="15" customHeight="1">
      <c r="A1089" s="32">
        <v>670</v>
      </c>
      <c r="B1089" s="391"/>
      <c r="C1089" s="247" t="str">
        <f>+VLOOKUP(A1089,bd_lista!$A$3:$C$590,3,FALSE)</f>
        <v>Órgano Electoral Plurinacional</v>
      </c>
      <c r="D1089" s="393"/>
      <c r="E1089" s="343" t="s">
        <v>1309</v>
      </c>
      <c r="F1089" s="245">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5">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5">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5">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2593034.5</v>
      </c>
      <c r="J1089" s="245">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5">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5">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5">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5">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5">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5">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5">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5">
        <f t="shared" ca="1" si="39"/>
        <v>2593034.5</v>
      </c>
      <c r="S1089" s="265">
        <f ca="1">+R1088+R1089</f>
        <v>2593034.5</v>
      </c>
      <c r="T1089" s="245">
        <f ca="1">+S1089</f>
        <v>2593034.5</v>
      </c>
      <c r="U1089" s="244">
        <f t="shared" si="40"/>
        <v>2</v>
      </c>
      <c r="V1089" s="343" t="str">
        <f>+VLOOKUP(A1089,bd_lista!$A$3:$E$590,5,FALSE)</f>
        <v>Instituciones Descentralizadas</v>
      </c>
      <c r="W1089" s="395"/>
      <c r="X1089" s="242">
        <f>+A1089</f>
        <v>670</v>
      </c>
      <c r="Y1089" s="242" t="str">
        <f>+VLOOKUP(X1089,bd_lista!$A$3:$C$590,3,FALSE)</f>
        <v>Órgano Electoral Plurinacional</v>
      </c>
      <c r="Z1089" s="299"/>
      <c r="AA1089" s="331"/>
    </row>
    <row r="1090" spans="1:27" customFormat="1" ht="15" hidden="1" customHeight="1">
      <c r="A1090" s="32">
        <v>594</v>
      </c>
      <c r="B1090" s="390">
        <f>+A1090</f>
        <v>594</v>
      </c>
      <c r="C1090" s="247" t="str">
        <f>+VLOOKUP(A1090,bd_lista!$A$3:$C$590,3,FALSE)</f>
        <v>Administración de Servicios Portuarios - Bolivia</v>
      </c>
      <c r="D1090" s="392" t="str">
        <f>+C1090</f>
        <v>Administración de Servicios Portuarios - Bolivia</v>
      </c>
      <c r="E1090" s="247" t="s">
        <v>1308</v>
      </c>
      <c r="F1090" s="243">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3">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3">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3">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3">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3">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3">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3">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3">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3">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3">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3">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71">
        <f t="shared" ca="1" si="39"/>
        <v>0</v>
      </c>
      <c r="S1090" s="337"/>
      <c r="T1090" s="243">
        <f ca="1">+T1091</f>
        <v>0</v>
      </c>
      <c r="U1090" s="242">
        <f t="shared" si="40"/>
        <v>1</v>
      </c>
      <c r="V1090" s="343" t="str">
        <f>+VLOOKUP(A1090,bd_lista!$A$3:$E$590,5,FALSE)</f>
        <v>Empresas Nacionales</v>
      </c>
      <c r="W1090" s="394" t="str">
        <f>+V1090</f>
        <v>Empresas Nacionales</v>
      </c>
      <c r="X1090" s="242">
        <f>+VLOOKUP(A1090,[3]Sheet1!$A$13:$D$744,4,FALSE)</f>
        <v>35</v>
      </c>
      <c r="Y1090" s="242" t="str">
        <f>+VLOOKUP(X1090,bd_lista!$A$3:$C$590,3,FALSE)</f>
        <v>Ministerio de Economía y Finanzas Públicas</v>
      </c>
      <c r="Z1090" s="301">
        <f>+X1090</f>
        <v>35</v>
      </c>
      <c r="AA1090" s="329" t="str">
        <f>+Y1090</f>
        <v>Ministerio de Economía y Finanzas Públicas</v>
      </c>
    </row>
    <row r="1091" spans="1:27" customFormat="1" ht="15" hidden="1" customHeight="1">
      <c r="A1091" s="32">
        <v>594</v>
      </c>
      <c r="B1091" s="391"/>
      <c r="C1091" s="247" t="str">
        <f>+VLOOKUP(A1091,bd_lista!$A$3:$C$590,3,FALSE)</f>
        <v>Administración de Servicios Portuarios - Bolivia</v>
      </c>
      <c r="D1091" s="393"/>
      <c r="E1091" s="343" t="s">
        <v>1309</v>
      </c>
      <c r="F1091" s="245">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5">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5">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5">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5">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5">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5">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5">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5">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5">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5">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5">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5">
        <f t="shared" ca="1" si="39"/>
        <v>0</v>
      </c>
      <c r="S1091" s="265">
        <f ca="1">+R1090+R1091</f>
        <v>0</v>
      </c>
      <c r="T1091" s="245">
        <f ca="1">+S1091</f>
        <v>0</v>
      </c>
      <c r="U1091" s="244">
        <f t="shared" si="40"/>
        <v>2</v>
      </c>
      <c r="V1091" s="343" t="str">
        <f>+VLOOKUP(A1091,bd_lista!$A$3:$E$590,5,FALSE)</f>
        <v>Empresas Nacionales</v>
      </c>
      <c r="W1091" s="395"/>
      <c r="X1091" s="242">
        <f>+VLOOKUP(A1091,[3]Sheet1!$A$13:$D$744,4,FALSE)</f>
        <v>35</v>
      </c>
      <c r="Y1091" s="242" t="str">
        <f>+VLOOKUP(X1091,bd_lista!$A$3:$C$590,3,FALSE)</f>
        <v>Ministerio de Economía y Finanzas Públicas</v>
      </c>
      <c r="Z1091" s="299"/>
      <c r="AA1091" s="331"/>
    </row>
    <row r="1092" spans="1:27" customFormat="1" ht="15" customHeight="1">
      <c r="A1092" s="32">
        <v>681</v>
      </c>
      <c r="B1092" s="390">
        <f>+A1092</f>
        <v>681</v>
      </c>
      <c r="C1092" s="247" t="str">
        <f>+VLOOKUP(A1092,bd_lista!$A$3:$C$590,3,FALSE)</f>
        <v>Ministerio Público</v>
      </c>
      <c r="D1092" s="392" t="str">
        <f>+C1092</f>
        <v>Ministerio Público</v>
      </c>
      <c r="E1092" s="247" t="s">
        <v>1308</v>
      </c>
      <c r="F1092" s="243">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3">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3">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3">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3">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3">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71">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3">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3">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3">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3">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3">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3">
        <f t="shared" ca="1" si="39"/>
        <v>0</v>
      </c>
      <c r="S1092" s="266"/>
      <c r="T1092" s="243">
        <f ca="1">+T1093</f>
        <v>410194.75</v>
      </c>
      <c r="U1092" s="242">
        <f t="shared" si="40"/>
        <v>1</v>
      </c>
      <c r="V1092" s="343" t="str">
        <f>+VLOOKUP(A1092,bd_lista!$A$3:$E$590,5,FALSE)</f>
        <v>Instituciones Descentralizadas</v>
      </c>
      <c r="W1092" s="394" t="str">
        <f>+V1092</f>
        <v>Instituciones Descentralizadas</v>
      </c>
      <c r="X1092" s="242">
        <f>+VLOOKUP(A1092,[3]Sheet1!$A$13:$D$744,4,FALSE)</f>
        <v>0</v>
      </c>
      <c r="Y1092" s="242" t="e">
        <f>+VLOOKUP(X1092,bd_lista!$A$3:$C$590,3,FALSE)</f>
        <v>#N/A</v>
      </c>
      <c r="Z1092" s="301">
        <f>+X1092</f>
        <v>0</v>
      </c>
      <c r="AA1092" s="329" t="e">
        <f>+Y1092</f>
        <v>#N/A</v>
      </c>
    </row>
    <row r="1093" spans="1:27" customFormat="1" ht="15" customHeight="1">
      <c r="A1093" s="32">
        <v>681</v>
      </c>
      <c r="B1093" s="391"/>
      <c r="C1093" s="247" t="str">
        <f>+VLOOKUP(A1093,bd_lista!$A$3:$C$590,3,FALSE)</f>
        <v>Ministerio Público</v>
      </c>
      <c r="D1093" s="393"/>
      <c r="E1093" s="343" t="s">
        <v>1309</v>
      </c>
      <c r="F1093" s="245">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0.47</v>
      </c>
      <c r="G1093" s="245">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7.07</v>
      </c>
      <c r="H1093" s="245">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76843.210000000006</v>
      </c>
      <c r="I1093" s="245">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333344</v>
      </c>
      <c r="J1093" s="245">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5">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5">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5">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5">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5">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5">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5">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5">
        <f t="shared" ca="1" si="39"/>
        <v>410194.75</v>
      </c>
      <c r="S1093" s="265">
        <f ca="1">+R1092+R1093</f>
        <v>410194.75</v>
      </c>
      <c r="T1093" s="245">
        <f ca="1">+S1093</f>
        <v>410194.75</v>
      </c>
      <c r="U1093" s="244">
        <f t="shared" si="40"/>
        <v>2</v>
      </c>
      <c r="V1093" s="343" t="str">
        <f>+VLOOKUP(A1093,bd_lista!$A$3:$E$590,5,FALSE)</f>
        <v>Instituciones Descentralizadas</v>
      </c>
      <c r="W1093" s="395"/>
      <c r="X1093" s="242">
        <f>+VLOOKUP(A1093,[3]Sheet1!$A$13:$D$744,4,FALSE)</f>
        <v>0</v>
      </c>
      <c r="Y1093" s="242" t="e">
        <f>+VLOOKUP(X1093,bd_lista!$A$3:$C$590,3,FALSE)</f>
        <v>#N/A</v>
      </c>
      <c r="Z1093" s="299"/>
      <c r="AA1093" s="331"/>
    </row>
    <row r="1094" spans="1:27" customFormat="1" ht="15" customHeight="1">
      <c r="A1094" s="32">
        <v>683</v>
      </c>
      <c r="B1094" s="390">
        <f>+A1094</f>
        <v>683</v>
      </c>
      <c r="C1094" s="247" t="str">
        <f>+VLOOKUP(A1094,bd_lista!$A$3:$C$590,3,FALSE)</f>
        <v>Procuraduria General del Estado</v>
      </c>
      <c r="D1094" s="392" t="str">
        <f>+C1094</f>
        <v>Procuraduria General del Estado</v>
      </c>
      <c r="E1094" s="247" t="s">
        <v>1308</v>
      </c>
      <c r="F1094" s="243">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3">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3">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3">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3">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43">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3">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3">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3">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3">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3">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3">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3">
        <f t="shared" ca="1" si="39"/>
        <v>0</v>
      </c>
      <c r="S1094" s="266"/>
      <c r="T1094" s="243">
        <f ca="1">+T1095</f>
        <v>12771.59</v>
      </c>
      <c r="U1094" s="242">
        <f t="shared" si="40"/>
        <v>1</v>
      </c>
      <c r="V1094" s="343" t="str">
        <f>+VLOOKUP(A1094,bd_lista!$A$3:$E$590,5,FALSE)</f>
        <v>Instituciones Descentralizadas</v>
      </c>
      <c r="W1094" s="394" t="str">
        <f>+V1094</f>
        <v>Instituciones Descentralizadas</v>
      </c>
      <c r="X1094" s="242">
        <v>99</v>
      </c>
      <c r="Y1094" s="242" t="s">
        <v>1375</v>
      </c>
      <c r="Z1094" s="301">
        <f>+X1094</f>
        <v>99</v>
      </c>
      <c r="AA1094" s="329" t="str">
        <f>+Y1094</f>
        <v>Tesoro General de la Nación</v>
      </c>
    </row>
    <row r="1095" spans="1:27" customFormat="1" ht="15" customHeight="1">
      <c r="A1095" s="32">
        <v>683</v>
      </c>
      <c r="B1095" s="391"/>
      <c r="C1095" s="247" t="str">
        <f>+VLOOKUP(A1095,bd_lista!$A$3:$C$590,3,FALSE)</f>
        <v>Procuraduria General del Estado</v>
      </c>
      <c r="D1095" s="393"/>
      <c r="E1095" s="343" t="s">
        <v>1309</v>
      </c>
      <c r="F1095" s="245">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5">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45">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5">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12771.59</v>
      </c>
      <c r="J1095" s="245">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5">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5">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5">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5">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5">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5">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5">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5">
        <f t="shared" ca="1" si="39"/>
        <v>12771.59</v>
      </c>
      <c r="S1095" s="265">
        <f ca="1">+R1094+R1095</f>
        <v>12771.59</v>
      </c>
      <c r="T1095" s="245">
        <f ca="1">+S1095</f>
        <v>12771.59</v>
      </c>
      <c r="U1095" s="244">
        <f t="shared" si="40"/>
        <v>2</v>
      </c>
      <c r="V1095" s="343" t="str">
        <f>+VLOOKUP(A1095,bd_lista!$A$3:$E$590,5,FALSE)</f>
        <v>Instituciones Descentralizadas</v>
      </c>
      <c r="W1095" s="395"/>
      <c r="X1095" s="242">
        <v>99</v>
      </c>
      <c r="Y1095" s="242" t="s">
        <v>1375</v>
      </c>
      <c r="Z1095" s="299"/>
      <c r="AA1095" s="331"/>
    </row>
    <row r="1096" spans="1:27" customFormat="1" ht="15" customHeight="1">
      <c r="A1096" s="32">
        <v>862</v>
      </c>
      <c r="B1096" s="390">
        <f>+A1096</f>
        <v>862</v>
      </c>
      <c r="C1096" s="247" t="str">
        <f>+VLOOKUP(A1096,bd_lista!$A$3:$C$590,3,FALSE)</f>
        <v>Fondo Nacional de Desarrollo Regional</v>
      </c>
      <c r="D1096" s="392" t="str">
        <f>+C1096</f>
        <v>Fondo Nacional de Desarrollo Regional</v>
      </c>
      <c r="E1096" s="242" t="s">
        <v>1308</v>
      </c>
      <c r="F1096" s="243">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3">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50</v>
      </c>
      <c r="H1096" s="243">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3">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3">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43">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3">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3">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3">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3">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3">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3">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3">
        <f t="shared" ca="1" si="39"/>
        <v>50</v>
      </c>
      <c r="S1096" s="266"/>
      <c r="T1096" s="243">
        <f ca="1">+T1097</f>
        <v>1058390.01</v>
      </c>
      <c r="U1096" s="242">
        <f t="shared" si="40"/>
        <v>1</v>
      </c>
      <c r="V1096" s="343" t="str">
        <f>+VLOOKUP(A1096,bd_lista!$A$3:$E$590,5,FALSE)</f>
        <v>Instituciones Financieras no Bancarias</v>
      </c>
      <c r="W1096" s="394" t="str">
        <f>+V1096</f>
        <v>Instituciones Financieras no Bancarias</v>
      </c>
      <c r="X1096" s="242">
        <v>99</v>
      </c>
      <c r="Y1096" s="242" t="s">
        <v>1375</v>
      </c>
      <c r="Z1096" s="301">
        <f>+X1096</f>
        <v>99</v>
      </c>
      <c r="AA1096" s="329" t="str">
        <f>+Y1096</f>
        <v>Tesoro General de la Nación</v>
      </c>
    </row>
    <row r="1097" spans="1:27" customFormat="1" ht="15" customHeight="1">
      <c r="A1097" s="32">
        <v>862</v>
      </c>
      <c r="B1097" s="391"/>
      <c r="C1097" s="247" t="str">
        <f>+VLOOKUP(A1097,bd_lista!$A$3:$C$590,3,FALSE)</f>
        <v>Fondo Nacional de Desarrollo Regional</v>
      </c>
      <c r="D1097" s="393"/>
      <c r="E1097" s="244" t="s">
        <v>1309</v>
      </c>
      <c r="F1097" s="245">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5">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200</v>
      </c>
      <c r="H1097" s="245">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3144.42</v>
      </c>
      <c r="I1097" s="245">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1054995.5900000001</v>
      </c>
      <c r="J1097" s="245">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5">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5">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5">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5">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5">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5">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5">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5">
        <f t="shared" ca="1" si="39"/>
        <v>1058340.01</v>
      </c>
      <c r="S1097" s="245">
        <f ca="1">+R1096+R1097</f>
        <v>1058390.01</v>
      </c>
      <c r="T1097" s="245">
        <f ca="1">+S1097</f>
        <v>1058390.01</v>
      </c>
      <c r="U1097" s="244">
        <f t="shared" si="40"/>
        <v>2</v>
      </c>
      <c r="V1097" s="343" t="str">
        <f>+VLOOKUP(A1097,bd_lista!$A$3:$E$590,5,FALSE)</f>
        <v>Instituciones Financieras no Bancarias</v>
      </c>
      <c r="W1097" s="395"/>
      <c r="X1097" s="242">
        <v>99</v>
      </c>
      <c r="Y1097" s="242" t="s">
        <v>1375</v>
      </c>
      <c r="Z1097" s="299"/>
      <c r="AA1097" s="331"/>
    </row>
    <row r="1098" spans="1:27" customFormat="1" ht="15" customHeight="1">
      <c r="A1098" s="32">
        <v>598</v>
      </c>
      <c r="B1098" s="390">
        <f>+A1098</f>
        <v>598</v>
      </c>
      <c r="C1098" s="247" t="str">
        <f>+VLOOKUP(A1098,bd_lista!$A$3:$C$590,3,FALSE)</f>
        <v>Empresa Pública "Editorial del Estado Plurinacional de Bolivia"</v>
      </c>
      <c r="D1098" s="392" t="str">
        <f>+C1098</f>
        <v>Empresa Pública "Editorial del Estado Plurinacional de Bolivia"</v>
      </c>
      <c r="E1098" s="247" t="s">
        <v>1308</v>
      </c>
      <c r="F1098" s="243">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3">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3">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3">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3">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3">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3">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3">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3">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3">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3">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3">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3">
        <f t="shared" ca="1" si="39"/>
        <v>0</v>
      </c>
      <c r="S1098" s="266"/>
      <c r="T1098" s="243">
        <f ca="1">+T1099</f>
        <v>0</v>
      </c>
      <c r="U1098" s="242">
        <f t="shared" si="40"/>
        <v>1</v>
      </c>
      <c r="V1098" s="343" t="str">
        <f>+VLOOKUP(A1098,bd_lista!$A$3:$E$590,5,FALSE)</f>
        <v>Empresas Nacionales</v>
      </c>
      <c r="W1098" s="394" t="str">
        <f>+V1098</f>
        <v>Empresas Nacionales</v>
      </c>
      <c r="X1098" s="242">
        <f>+VLOOKUP(A1098,[3]Sheet1!$A$13:$D$744,4,FALSE)</f>
        <v>87</v>
      </c>
      <c r="Y1098" s="242" t="e">
        <f>+VLOOKUP(X1098,bd_lista!$A$3:$C$590,3,FALSE)</f>
        <v>#N/A</v>
      </c>
      <c r="Z1098" s="301">
        <f>+X1098</f>
        <v>87</v>
      </c>
      <c r="AA1098" s="329" t="e">
        <f>+Y1098</f>
        <v>#N/A</v>
      </c>
    </row>
    <row r="1099" spans="1:27" customFormat="1" ht="15" customHeight="1">
      <c r="A1099" s="32">
        <v>598</v>
      </c>
      <c r="B1099" s="391"/>
      <c r="C1099" s="247" t="str">
        <f>+VLOOKUP(A1099,bd_lista!$A$3:$C$590,3,FALSE)</f>
        <v>Empresa Pública "Editorial del Estado Plurinacional de Bolivia"</v>
      </c>
      <c r="D1099" s="393"/>
      <c r="E1099" s="343" t="s">
        <v>1309</v>
      </c>
      <c r="F1099" s="245">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5">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5">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5">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5">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5">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5">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5">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5">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5">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5">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5">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5">
        <f t="shared" ca="1" si="39"/>
        <v>0</v>
      </c>
      <c r="S1099" s="265">
        <f ca="1">+R1098+R1099</f>
        <v>0</v>
      </c>
      <c r="T1099" s="245">
        <f ca="1">+S1099</f>
        <v>0</v>
      </c>
      <c r="U1099" s="244">
        <f t="shared" si="40"/>
        <v>2</v>
      </c>
      <c r="V1099" s="343" t="str">
        <f>+VLOOKUP(A1099,bd_lista!$A$3:$E$590,5,FALSE)</f>
        <v>Empresas Nacionales</v>
      </c>
      <c r="W1099" s="395"/>
      <c r="X1099" s="242">
        <f>+VLOOKUP(A1099,[3]Sheet1!$A$13:$D$744,4,FALSE)</f>
        <v>87</v>
      </c>
      <c r="Y1099" s="242" t="e">
        <f>+VLOOKUP(X1099,bd_lista!$A$3:$C$590,3,FALSE)</f>
        <v>#N/A</v>
      </c>
      <c r="Z1099" s="299"/>
      <c r="AA1099" s="331"/>
    </row>
    <row r="1100" spans="1:27" customFormat="1" ht="15" customHeight="1">
      <c r="A1100" s="32">
        <v>865</v>
      </c>
      <c r="B1100" s="390">
        <f>+A1100</f>
        <v>865</v>
      </c>
      <c r="C1100" s="247" t="str">
        <f>+VLOOKUP(A1100,bd_lista!$A$3:$C$590,3,FALSE)</f>
        <v>Fondo de Desarrollo del Sist.Fin. y Apoyo al Sec.Productivo</v>
      </c>
      <c r="D1100" s="392" t="str">
        <f>+C1100</f>
        <v>Fondo de Desarrollo del Sist.Fin. y Apoyo al Sec.Productivo</v>
      </c>
      <c r="E1100" s="242" t="s">
        <v>1308</v>
      </c>
      <c r="F1100" s="243">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3">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68600</v>
      </c>
      <c r="H1100" s="243">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3">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3">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3">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3">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3">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3">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3">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3">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3">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3">
        <f t="shared" ca="1" si="39"/>
        <v>68600</v>
      </c>
      <c r="S1100" s="372">
        <f ca="1">+R1100+R1101</f>
        <v>119999.81</v>
      </c>
      <c r="T1100" s="243">
        <f ca="1">+T1101</f>
        <v>119999.81</v>
      </c>
      <c r="U1100" s="242">
        <f t="shared" si="40"/>
        <v>1</v>
      </c>
      <c r="V1100" s="343" t="str">
        <f>+VLOOKUP(A1100,bd_lista!$A$3:$E$590,5,FALSE)</f>
        <v>Instituciones Financieras no Bancarias</v>
      </c>
      <c r="W1100" s="394" t="str">
        <f>+V1100</f>
        <v>Instituciones Financieras no Bancarias</v>
      </c>
      <c r="X1100" s="242">
        <v>0</v>
      </c>
      <c r="Y1100" s="242" t="e">
        <f>+VLOOKUP(X1100,bd_lista!$A$3:$C$590,3,FALSE)</f>
        <v>#N/A</v>
      </c>
      <c r="Z1100" s="301">
        <f>+X1100</f>
        <v>0</v>
      </c>
      <c r="AA1100" s="302" t="e">
        <f>+Y1100</f>
        <v>#N/A</v>
      </c>
    </row>
    <row r="1101" spans="1:27" customFormat="1" ht="15" customHeight="1">
      <c r="A1101" s="32">
        <v>865</v>
      </c>
      <c r="B1101" s="391"/>
      <c r="C1101" s="247" t="str">
        <f>+VLOOKUP(A1101,bd_lista!$A$3:$C$590,3,FALSE)</f>
        <v>Fondo de Desarrollo del Sist.Fin. y Apoyo al Sec.Productivo</v>
      </c>
      <c r="D1101" s="393"/>
      <c r="E1101" s="244" t="s">
        <v>1309</v>
      </c>
      <c r="F1101" s="245">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5">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5">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5">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51399.81</v>
      </c>
      <c r="J1101" s="245">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5">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5">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5">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5">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5">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5">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5">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5">
        <f t="shared" ca="1" si="39"/>
        <v>51399.81</v>
      </c>
      <c r="S1101" s="374"/>
      <c r="T1101" s="245">
        <f ca="1">+S1100</f>
        <v>119999.81</v>
      </c>
      <c r="U1101" s="244">
        <f t="shared" si="40"/>
        <v>2</v>
      </c>
      <c r="V1101" s="343" t="str">
        <f>+VLOOKUP(A1101,bd_lista!$A$3:$E$590,5,FALSE)</f>
        <v>Instituciones Financieras no Bancarias</v>
      </c>
      <c r="W1101" s="395"/>
      <c r="X1101" s="242">
        <v>0</v>
      </c>
      <c r="Y1101" s="242" t="e">
        <f>+VLOOKUP(X1101,bd_lista!$A$3:$C$590,3,FALSE)</f>
        <v>#N/A</v>
      </c>
      <c r="Z1101" s="299"/>
      <c r="AA1101" s="300"/>
    </row>
    <row r="1102" spans="1:27" customFormat="1" ht="15" hidden="1" customHeight="1">
      <c r="A1102" s="32">
        <v>902</v>
      </c>
      <c r="B1102" s="390">
        <f>+A1102</f>
        <v>902</v>
      </c>
      <c r="C1102" s="247" t="str">
        <f>+VLOOKUP(A1102,bd_lista!$A$3:$C$590,3,FALSE)</f>
        <v>Gobierno Autónomo Departamental de La Paz</v>
      </c>
      <c r="D1102" s="392" t="str">
        <f>+C1102</f>
        <v>Gobierno Autónomo Departamental de La Paz</v>
      </c>
      <c r="E1102" s="242" t="s">
        <v>1308</v>
      </c>
      <c r="F1102" s="243">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3">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3">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3">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3">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3">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3">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3">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3">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3">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3">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3">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3">
        <f t="shared" ca="1" si="39"/>
        <v>0</v>
      </c>
      <c r="S1102" s="250"/>
      <c r="T1102" s="243">
        <f ca="1">+T1103</f>
        <v>277352.89</v>
      </c>
      <c r="U1102" s="242">
        <f t="shared" si="40"/>
        <v>1</v>
      </c>
      <c r="V1102" s="343" t="str">
        <f>+VLOOKUP(A1102,bd_lista!$A$3:$E$590,5,FALSE)</f>
        <v>Gobiernos Autónomos Departamentales</v>
      </c>
      <c r="W1102" s="394" t="str">
        <f>+V1102</f>
        <v>Gobiernos Autónomos Departamentales</v>
      </c>
      <c r="X1102" s="242">
        <f>+VLOOKUP(A1102,[3]Sheet1!$A$13:$D$744,4,FALSE)</f>
        <v>0</v>
      </c>
      <c r="Y1102" s="242" t="e">
        <f>+VLOOKUP(X1102,bd_lista!$A$3:$C$590,3,FALSE)</f>
        <v>#N/A</v>
      </c>
      <c r="Z1102" s="301">
        <f>+X1102</f>
        <v>0</v>
      </c>
      <c r="AA1102" s="302" t="e">
        <f>+Y1102</f>
        <v>#N/A</v>
      </c>
    </row>
    <row r="1103" spans="1:27" customFormat="1" ht="15" hidden="1" customHeight="1">
      <c r="A1103" s="32">
        <v>902</v>
      </c>
      <c r="B1103" s="391"/>
      <c r="C1103" s="247" t="str">
        <f>+VLOOKUP(A1103,bd_lista!$A$3:$C$590,3,FALSE)</f>
        <v>Gobierno Autónomo Departamental de La Paz</v>
      </c>
      <c r="D1103" s="393"/>
      <c r="E1103" s="244" t="s">
        <v>1309</v>
      </c>
      <c r="F1103" s="245">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7008.7599999999993</v>
      </c>
      <c r="G1103" s="245">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45">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270344.13</v>
      </c>
      <c r="I1103" s="245">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5">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45">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5">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5">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5">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5">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5">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5">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5">
        <f t="shared" ca="1" si="39"/>
        <v>277352.89</v>
      </c>
      <c r="S1103" s="262">
        <f ca="1">+R1102+R1103</f>
        <v>277352.89</v>
      </c>
      <c r="T1103" s="245">
        <f ca="1">+S1103</f>
        <v>277352.89</v>
      </c>
      <c r="U1103" s="244">
        <f t="shared" si="40"/>
        <v>2</v>
      </c>
      <c r="V1103" s="343" t="str">
        <f>+VLOOKUP(A1103,bd_lista!$A$3:$E$590,5,FALSE)</f>
        <v>Gobiernos Autónomos Departamentales</v>
      </c>
      <c r="W1103" s="395"/>
      <c r="X1103" s="242">
        <f>+VLOOKUP(A1103,[3]Sheet1!$A$13:$D$744,4,FALSE)</f>
        <v>0</v>
      </c>
      <c r="Y1103" s="242" t="e">
        <f>+VLOOKUP(X1103,bd_lista!$A$3:$C$590,3,FALSE)</f>
        <v>#N/A</v>
      </c>
      <c r="Z1103" s="299"/>
      <c r="AA1103" s="300"/>
    </row>
    <row r="1104" spans="1:27" customFormat="1" ht="15" hidden="1" customHeight="1">
      <c r="A1104" s="32">
        <v>903</v>
      </c>
      <c r="B1104" s="390">
        <f>+A1104</f>
        <v>903</v>
      </c>
      <c r="C1104" s="247" t="str">
        <f>+VLOOKUP(A1104,bd_lista!$A$3:$C$590,3,FALSE)</f>
        <v>Gobierno Autónomo Departamental de Cochabamba</v>
      </c>
      <c r="D1104" s="392" t="str">
        <f>+C1104</f>
        <v>Gobierno Autónomo Departamental de Cochabamba</v>
      </c>
      <c r="E1104" s="242" t="s">
        <v>1308</v>
      </c>
      <c r="F1104" s="243">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3">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3">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3">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3">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3">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3">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3">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3">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3">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3">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3">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3">
        <f t="shared" ca="1" si="39"/>
        <v>0</v>
      </c>
      <c r="S1104" s="250"/>
      <c r="T1104" s="243">
        <f ca="1">+T1105</f>
        <v>40554.67</v>
      </c>
      <c r="U1104" s="242">
        <f t="shared" si="40"/>
        <v>1</v>
      </c>
      <c r="V1104" s="343" t="str">
        <f>+VLOOKUP(A1104,bd_lista!$A$3:$E$590,5,FALSE)</f>
        <v>Gobiernos Autónomos Departamentales</v>
      </c>
      <c r="W1104" s="394" t="str">
        <f>+V1104</f>
        <v>Gobiernos Autónomos Departamentales</v>
      </c>
      <c r="X1104" s="242">
        <f>+VLOOKUP(A1104,[3]Sheet1!$A$13:$D$744,4,FALSE)</f>
        <v>0</v>
      </c>
      <c r="Y1104" s="242" t="e">
        <f>+VLOOKUP(X1104,bd_lista!$A$3:$C$590,3,FALSE)</f>
        <v>#N/A</v>
      </c>
      <c r="Z1104" s="301">
        <f>+X1104</f>
        <v>0</v>
      </c>
      <c r="AA1104" s="302" t="e">
        <f>+Y1104</f>
        <v>#N/A</v>
      </c>
    </row>
    <row r="1105" spans="1:27" customFormat="1" ht="15" hidden="1" customHeight="1">
      <c r="A1105" s="32">
        <v>903</v>
      </c>
      <c r="B1105" s="391"/>
      <c r="C1105" s="247" t="str">
        <f>+VLOOKUP(A1105,bd_lista!$A$3:$C$590,3,FALSE)</f>
        <v>Gobierno Autónomo Departamental de Cochabamba</v>
      </c>
      <c r="D1105" s="393"/>
      <c r="E1105" s="244" t="s">
        <v>1309</v>
      </c>
      <c r="F1105" s="245">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5">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14163.260000000002</v>
      </c>
      <c r="H1105" s="245">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5">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26391.41</v>
      </c>
      <c r="J1105" s="245">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5">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5">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5">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5">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5">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5">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5">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5">
        <f t="shared" ca="1" si="39"/>
        <v>40554.67</v>
      </c>
      <c r="S1105" s="262">
        <f ca="1">+R1104+R1105</f>
        <v>40554.67</v>
      </c>
      <c r="T1105" s="245">
        <f ca="1">+S1105</f>
        <v>40554.67</v>
      </c>
      <c r="U1105" s="244">
        <f t="shared" si="40"/>
        <v>2</v>
      </c>
      <c r="V1105" s="343" t="str">
        <f>+VLOOKUP(A1105,bd_lista!$A$3:$E$590,5,FALSE)</f>
        <v>Gobiernos Autónomos Departamentales</v>
      </c>
      <c r="W1105" s="395"/>
      <c r="X1105" s="242">
        <f>+VLOOKUP(A1105,[3]Sheet1!$A$13:$D$744,4,FALSE)</f>
        <v>0</v>
      </c>
      <c r="Y1105" s="242" t="e">
        <f>+VLOOKUP(X1105,bd_lista!$A$3:$C$590,3,FALSE)</f>
        <v>#N/A</v>
      </c>
      <c r="Z1105" s="299"/>
      <c r="AA1105" s="300"/>
    </row>
    <row r="1106" spans="1:27" customFormat="1" ht="15" customHeight="1">
      <c r="A1106" s="32">
        <v>661</v>
      </c>
      <c r="B1106" s="390">
        <f>+A1106</f>
        <v>661</v>
      </c>
      <c r="C1106" s="247" t="str">
        <f>+VLOOKUP(A1106,bd_lista!$A$3:$C$590,3,FALSE)</f>
        <v>Tribunal Constitucional Plurinacional</v>
      </c>
      <c r="D1106" s="392" t="str">
        <f>+C1106</f>
        <v>Tribunal Constitucional Plurinacional</v>
      </c>
      <c r="E1106" s="247" t="s">
        <v>1308</v>
      </c>
      <c r="F1106" s="243">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3">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3">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3">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3">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3">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3">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3">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3">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3">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3">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3">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3">
        <f t="shared" ca="1" si="39"/>
        <v>0</v>
      </c>
      <c r="S1106" s="266"/>
      <c r="T1106" s="243">
        <f ca="1">+T1107</f>
        <v>0.3</v>
      </c>
      <c r="U1106" s="242">
        <f t="shared" si="40"/>
        <v>1</v>
      </c>
      <c r="V1106" s="343" t="str">
        <f>+VLOOKUP(A1106,bd_lista!$A$3:$E$590,5,FALSE)</f>
        <v>Instituciones Descentralizadas</v>
      </c>
      <c r="W1106" s="394" t="str">
        <f>+V1106</f>
        <v>Instituciones Descentralizadas</v>
      </c>
      <c r="X1106" s="242">
        <f>+VLOOKUP(A1106,[3]Sheet1!$A$13:$D$744,4,FALSE)</f>
        <v>0</v>
      </c>
      <c r="Y1106" s="242" t="e">
        <f>+VLOOKUP(X1106,bd_lista!$A$3:$C$590,3,FALSE)</f>
        <v>#N/A</v>
      </c>
      <c r="Z1106" s="301">
        <f>+X1106</f>
        <v>0</v>
      </c>
      <c r="AA1106" s="329" t="e">
        <f>+Y1106</f>
        <v>#N/A</v>
      </c>
    </row>
    <row r="1107" spans="1:27" customFormat="1" ht="15" customHeight="1">
      <c r="A1107" s="32">
        <v>661</v>
      </c>
      <c r="B1107" s="391"/>
      <c r="C1107" s="247" t="str">
        <f>+VLOOKUP(A1107,bd_lista!$A$3:$C$590,3,FALSE)</f>
        <v>Tribunal Constitucional Plurinacional</v>
      </c>
      <c r="D1107" s="393"/>
      <c r="E1107" s="343" t="s">
        <v>1309</v>
      </c>
      <c r="F1107" s="245">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5">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0.3</v>
      </c>
      <c r="H1107" s="245">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5">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5">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5">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5">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5">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5">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5">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5">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5">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5">
        <f t="shared" ca="1" si="39"/>
        <v>0.3</v>
      </c>
      <c r="S1107" s="265">
        <f ca="1">+R1106+R1107</f>
        <v>0.3</v>
      </c>
      <c r="T1107" s="245">
        <f ca="1">+S1107</f>
        <v>0.3</v>
      </c>
      <c r="U1107" s="244">
        <f t="shared" si="40"/>
        <v>2</v>
      </c>
      <c r="V1107" s="343" t="str">
        <f>+VLOOKUP(A1107,bd_lista!$A$3:$E$590,5,FALSE)</f>
        <v>Instituciones Descentralizadas</v>
      </c>
      <c r="W1107" s="395"/>
      <c r="X1107" s="242">
        <f>+VLOOKUP(A1107,[3]Sheet1!$A$13:$D$744,4,FALSE)</f>
        <v>0</v>
      </c>
      <c r="Y1107" s="242" t="e">
        <f>+VLOOKUP(X1107,bd_lista!$A$3:$C$590,3,FALSE)</f>
        <v>#N/A</v>
      </c>
      <c r="Z1107" s="299"/>
      <c r="AA1107" s="331"/>
    </row>
    <row r="1108" spans="1:27" customFormat="1" ht="15" hidden="1" customHeight="1">
      <c r="A1108" s="32">
        <v>905</v>
      </c>
      <c r="B1108" s="390">
        <f>+A1108</f>
        <v>905</v>
      </c>
      <c r="C1108" s="247" t="str">
        <f>+VLOOKUP(A1108,bd_lista!$A$3:$C$590,3,FALSE)</f>
        <v>Gobierno Autónomo Departamental de Potosí</v>
      </c>
      <c r="D1108" s="392" t="str">
        <f>+C1108</f>
        <v>Gobierno Autónomo Departamental de Potosí</v>
      </c>
      <c r="E1108" s="242" t="s">
        <v>1308</v>
      </c>
      <c r="F1108" s="243">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3">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3">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3">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3">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3">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3">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3">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3">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3">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3">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3">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3">
        <f t="shared" ca="1" si="39"/>
        <v>0</v>
      </c>
      <c r="S1108" s="250"/>
      <c r="T1108" s="271">
        <f ca="1">+T1109</f>
        <v>218145.42999999996</v>
      </c>
      <c r="U1108" s="278">
        <f t="shared" si="40"/>
        <v>1</v>
      </c>
      <c r="V1108" s="343" t="str">
        <f>+VLOOKUP(A1108,bd_lista!$A$3:$E$590,5,FALSE)</f>
        <v>Gobiernos Autónomos Departamentales</v>
      </c>
      <c r="W1108" s="394" t="str">
        <f>+V1108</f>
        <v>Gobiernos Autónomos Departamentales</v>
      </c>
      <c r="X1108" s="242">
        <f>+VLOOKUP(A1108,[3]Sheet1!$A$13:$D$744,4,FALSE)</f>
        <v>0</v>
      </c>
      <c r="Y1108" s="242" t="e">
        <f>+VLOOKUP(X1108,bd_lista!$A$3:$C$590,3,FALSE)</f>
        <v>#N/A</v>
      </c>
      <c r="Z1108" s="301">
        <f>+X1108</f>
        <v>0</v>
      </c>
      <c r="AA1108" s="302" t="e">
        <f>+Y1108</f>
        <v>#N/A</v>
      </c>
    </row>
    <row r="1109" spans="1:27" customFormat="1" ht="15" hidden="1" customHeight="1">
      <c r="A1109" s="32">
        <v>905</v>
      </c>
      <c r="B1109" s="391"/>
      <c r="C1109" s="247" t="str">
        <f>+VLOOKUP(A1109,bd_lista!$A$3:$C$590,3,FALSE)</f>
        <v>Gobierno Autónomo Departamental de Potosí</v>
      </c>
      <c r="D1109" s="393"/>
      <c r="E1109" s="244" t="s">
        <v>1309</v>
      </c>
      <c r="F1109" s="245">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5">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5">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212168.37999999998</v>
      </c>
      <c r="I1109" s="245">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5977.05</v>
      </c>
      <c r="J1109" s="245">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5">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5">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5">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5">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5">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5">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5">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5">
        <f t="shared" ca="1" si="39"/>
        <v>218145.42999999996</v>
      </c>
      <c r="S1109" s="262">
        <f ca="1">+R1108+R1109</f>
        <v>218145.42999999996</v>
      </c>
      <c r="T1109" s="245">
        <f ca="1">+S1109</f>
        <v>218145.42999999996</v>
      </c>
      <c r="U1109" s="244">
        <f t="shared" si="40"/>
        <v>2</v>
      </c>
      <c r="V1109" s="343" t="str">
        <f>+VLOOKUP(A1109,bd_lista!$A$3:$E$590,5,FALSE)</f>
        <v>Gobiernos Autónomos Departamentales</v>
      </c>
      <c r="W1109" s="395"/>
      <c r="X1109" s="242">
        <f>+VLOOKUP(A1109,[3]Sheet1!$A$13:$D$744,4,FALSE)</f>
        <v>0</v>
      </c>
      <c r="Y1109" s="242" t="e">
        <f>+VLOOKUP(X1109,bd_lista!$A$3:$C$590,3,FALSE)</f>
        <v>#N/A</v>
      </c>
      <c r="Z1109" s="299"/>
      <c r="AA1109" s="300"/>
    </row>
    <row r="1110" spans="1:27" customFormat="1" ht="15" customHeight="1">
      <c r="A1110" s="32">
        <v>680</v>
      </c>
      <c r="B1110" s="390">
        <f>+A1110</f>
        <v>680</v>
      </c>
      <c r="C1110" s="247" t="str">
        <f>+VLOOKUP(A1110,bd_lista!$A$3:$C$590,3,FALSE)</f>
        <v>Contraloria General del Estado</v>
      </c>
      <c r="D1110" s="392" t="str">
        <f>+C1110</f>
        <v>Contraloria General del Estado</v>
      </c>
      <c r="E1110" s="247" t="s">
        <v>1308</v>
      </c>
      <c r="F1110" s="243">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3">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3">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3">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3">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3">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3">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3">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3">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3">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3">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3">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3">
        <f t="shared" ca="1" si="39"/>
        <v>0</v>
      </c>
      <c r="S1110" s="266"/>
      <c r="T1110" s="243">
        <f ca="1">+T1111</f>
        <v>1166.5899999999999</v>
      </c>
      <c r="U1110" s="242">
        <f t="shared" si="40"/>
        <v>1</v>
      </c>
      <c r="V1110" s="343" t="str">
        <f>+VLOOKUP(A1110,bd_lista!$A$3:$E$590,5,FALSE)</f>
        <v>Instituciones Descentralizadas</v>
      </c>
      <c r="W1110" s="394" t="str">
        <f>+V1110</f>
        <v>Instituciones Descentralizadas</v>
      </c>
      <c r="X1110" s="242">
        <f>+VLOOKUP(A1110,[3]Sheet1!$A$13:$D$744,4,FALSE)</f>
        <v>0</v>
      </c>
      <c r="Y1110" s="242" t="e">
        <f>+VLOOKUP(X1110,bd_lista!$A$3:$C$590,3,FALSE)</f>
        <v>#N/A</v>
      </c>
      <c r="Z1110" s="301">
        <f>+X1110</f>
        <v>0</v>
      </c>
      <c r="AA1110" s="329" t="e">
        <f>+Y1110</f>
        <v>#N/A</v>
      </c>
    </row>
    <row r="1111" spans="1:27" customFormat="1" ht="15" customHeight="1">
      <c r="A1111" s="32">
        <v>680</v>
      </c>
      <c r="B1111" s="391"/>
      <c r="C1111" s="247" t="str">
        <f>+VLOOKUP(A1111,bd_lista!$A$3:$C$590,3,FALSE)</f>
        <v>Contraloria General del Estado</v>
      </c>
      <c r="D1111" s="393"/>
      <c r="E1111" s="343" t="s">
        <v>1309</v>
      </c>
      <c r="F1111" s="245">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5">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5">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5">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1166.5899999999999</v>
      </c>
      <c r="J1111" s="245">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5">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5">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5">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5">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5">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5">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5">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5">
        <f t="shared" ca="1" si="39"/>
        <v>1166.5899999999999</v>
      </c>
      <c r="S1111" s="265">
        <f ca="1">+R1110+R1111</f>
        <v>1166.5899999999999</v>
      </c>
      <c r="T1111" s="245">
        <f ca="1">+S1111</f>
        <v>1166.5899999999999</v>
      </c>
      <c r="U1111" s="244">
        <f t="shared" si="40"/>
        <v>2</v>
      </c>
      <c r="V1111" s="343" t="str">
        <f>+VLOOKUP(A1111,bd_lista!$A$3:$E$590,5,FALSE)</f>
        <v>Instituciones Descentralizadas</v>
      </c>
      <c r="W1111" s="395"/>
      <c r="X1111" s="242">
        <f>+VLOOKUP(A1111,[3]Sheet1!$A$13:$D$744,4,FALSE)</f>
        <v>0</v>
      </c>
      <c r="Y1111" s="242" t="e">
        <f>+VLOOKUP(X1111,bd_lista!$A$3:$C$590,3,FALSE)</f>
        <v>#N/A</v>
      </c>
      <c r="Z1111" s="299"/>
      <c r="AA1111" s="331"/>
    </row>
    <row r="1112" spans="1:27" customFormat="1" ht="15" hidden="1" customHeight="1">
      <c r="A1112" s="32">
        <v>907</v>
      </c>
      <c r="B1112" s="390">
        <f>+A1112</f>
        <v>907</v>
      </c>
      <c r="C1112" s="247" t="str">
        <f>+VLOOKUP(A1112,bd_lista!$A$3:$C$590,3,FALSE)</f>
        <v>Gobierno Autónomo Departamental de Santa Cruz</v>
      </c>
      <c r="D1112" s="392" t="str">
        <f>+C1112</f>
        <v>Gobierno Autónomo Departamental de Santa Cruz</v>
      </c>
      <c r="E1112" s="242" t="s">
        <v>1308</v>
      </c>
      <c r="F1112" s="243">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3">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3">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3">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3">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3">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3">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3">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3">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3">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3">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3">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3">
        <f t="shared" ca="1" si="39"/>
        <v>0</v>
      </c>
      <c r="S1112" s="250"/>
      <c r="T1112" s="243">
        <f ca="1">+T1113</f>
        <v>0</v>
      </c>
      <c r="U1112" s="242">
        <f t="shared" si="40"/>
        <v>1</v>
      </c>
      <c r="V1112" s="343" t="str">
        <f>+VLOOKUP(A1112,bd_lista!$A$3:$E$590,5,FALSE)</f>
        <v>Gobiernos Autónomos Departamentales</v>
      </c>
      <c r="W1112" s="394" t="str">
        <f>+V1112</f>
        <v>Gobiernos Autónomos Departamentales</v>
      </c>
      <c r="X1112" s="242">
        <f>+VLOOKUP(A1112,[3]Sheet1!$A$13:$D$744,4,FALSE)</f>
        <v>0</v>
      </c>
      <c r="Y1112" s="242" t="e">
        <f>+VLOOKUP(X1112,bd_lista!$A$3:$C$590,3,FALSE)</f>
        <v>#N/A</v>
      </c>
      <c r="Z1112" s="301">
        <f>+X1112</f>
        <v>0</v>
      </c>
      <c r="AA1112" s="302" t="e">
        <f>+Y1112</f>
        <v>#N/A</v>
      </c>
    </row>
    <row r="1113" spans="1:27" customFormat="1" ht="15" hidden="1" customHeight="1">
      <c r="A1113" s="32">
        <v>907</v>
      </c>
      <c r="B1113" s="391"/>
      <c r="C1113" s="247" t="str">
        <f>+VLOOKUP(A1113,bd_lista!$A$3:$C$590,3,FALSE)</f>
        <v>Gobierno Autónomo Departamental de Santa Cruz</v>
      </c>
      <c r="D1113" s="393"/>
      <c r="E1113" s="244" t="s">
        <v>1309</v>
      </c>
      <c r="F1113" s="245">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245">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5">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5">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5">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5">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5">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5">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5">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5">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5">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5">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5">
        <f t="shared" ca="1" si="39"/>
        <v>0</v>
      </c>
      <c r="S1113" s="262">
        <f ca="1">+R1112+R1113</f>
        <v>0</v>
      </c>
      <c r="T1113" s="245">
        <f ca="1">+S1113</f>
        <v>0</v>
      </c>
      <c r="U1113" s="244">
        <f t="shared" si="40"/>
        <v>2</v>
      </c>
      <c r="V1113" s="343" t="str">
        <f>+VLOOKUP(A1113,bd_lista!$A$3:$E$590,5,FALSE)</f>
        <v>Gobiernos Autónomos Departamentales</v>
      </c>
      <c r="W1113" s="395"/>
      <c r="X1113" s="242">
        <f>+VLOOKUP(A1113,[3]Sheet1!$A$13:$D$744,4,FALSE)</f>
        <v>0</v>
      </c>
      <c r="Y1113" s="242" t="e">
        <f>+VLOOKUP(X1113,bd_lista!$A$3:$C$590,3,FALSE)</f>
        <v>#N/A</v>
      </c>
      <c r="Z1113" s="299"/>
      <c r="AA1113" s="300"/>
    </row>
    <row r="1114" spans="1:27" customFormat="1" ht="15" customHeight="1">
      <c r="A1114" s="32">
        <v>682</v>
      </c>
      <c r="B1114" s="390">
        <f>+A1114</f>
        <v>682</v>
      </c>
      <c r="C1114" s="247" t="str">
        <f>+VLOOKUP(A1114,bd_lista!$A$3:$C$590,3,FALSE)</f>
        <v>Defensoria del Pueblo</v>
      </c>
      <c r="D1114" s="392" t="str">
        <f>+C1114</f>
        <v>Defensoria del Pueblo</v>
      </c>
      <c r="E1114" s="247" t="s">
        <v>1308</v>
      </c>
      <c r="F1114" s="243">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3">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3">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3">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3">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3">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3">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3">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3">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3">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3">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3">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3">
        <f t="shared" ca="1" si="39"/>
        <v>0</v>
      </c>
      <c r="S1114" s="266"/>
      <c r="T1114" s="243">
        <f ca="1">+T1115</f>
        <v>340.88</v>
      </c>
      <c r="U1114" s="242">
        <f t="shared" si="40"/>
        <v>1</v>
      </c>
      <c r="V1114" s="343" t="str">
        <f>+VLOOKUP(A1114,bd_lista!$A$3:$E$590,5,FALSE)</f>
        <v>Instituciones Descentralizadas</v>
      </c>
      <c r="W1114" s="394" t="str">
        <f>+V1114</f>
        <v>Instituciones Descentralizadas</v>
      </c>
      <c r="X1114" s="242">
        <v>66</v>
      </c>
      <c r="Y1114" s="242" t="str">
        <f>+VLOOKUP(X1114,bd_lista!$A$3:$C$590,3,FALSE)</f>
        <v>Ministerio de Planificación del Desarrollo</v>
      </c>
      <c r="Z1114" s="301">
        <f>+X1114</f>
        <v>66</v>
      </c>
      <c r="AA1114" s="329" t="str">
        <f>+Y1114</f>
        <v>Ministerio de Planificación del Desarrollo</v>
      </c>
    </row>
    <row r="1115" spans="1:27" customFormat="1" ht="15" customHeight="1">
      <c r="A1115" s="32">
        <v>682</v>
      </c>
      <c r="B1115" s="391"/>
      <c r="C1115" s="247" t="str">
        <f>+VLOOKUP(A1115,bd_lista!$A$3:$C$590,3,FALSE)</f>
        <v>Defensoria del Pueblo</v>
      </c>
      <c r="D1115" s="393"/>
      <c r="E1115" s="343" t="s">
        <v>1309</v>
      </c>
      <c r="F1115" s="245">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5">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5">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5">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340.88</v>
      </c>
      <c r="J1115" s="245">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5">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5">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5">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5">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5">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5">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5">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5">
        <f t="shared" ca="1" si="39"/>
        <v>340.88</v>
      </c>
      <c r="S1115" s="265">
        <f ca="1">+R1114+R1115</f>
        <v>340.88</v>
      </c>
      <c r="T1115" s="245">
        <f ca="1">+S1115</f>
        <v>340.88</v>
      </c>
      <c r="U1115" s="244">
        <f t="shared" si="40"/>
        <v>2</v>
      </c>
      <c r="V1115" s="343" t="str">
        <f>+VLOOKUP(A1115,bd_lista!$A$3:$E$590,5,FALSE)</f>
        <v>Instituciones Descentralizadas</v>
      </c>
      <c r="W1115" s="395"/>
      <c r="X1115" s="242">
        <v>66</v>
      </c>
      <c r="Y1115" s="242" t="str">
        <f>+VLOOKUP(X1115,bd_lista!$A$3:$C$590,3,FALSE)</f>
        <v>Ministerio de Planificación del Desarrollo</v>
      </c>
      <c r="Z1115" s="299"/>
      <c r="AA1115" s="331"/>
    </row>
    <row r="1116" spans="1:27" customFormat="1" ht="15" hidden="1" customHeight="1">
      <c r="A1116" s="32">
        <v>1201</v>
      </c>
      <c r="B1116" s="390">
        <f>+A1116</f>
        <v>1201</v>
      </c>
      <c r="C1116" s="247" t="str">
        <f>+VLOOKUP(A1116,bd_lista!$A$3:$C$590,3,FALSE)</f>
        <v>Gobierno Autónomo Municipal de La Paz</v>
      </c>
      <c r="D1116" s="392" t="str">
        <f>+C1116</f>
        <v>Gobierno Autónomo Municipal de La Paz</v>
      </c>
      <c r="E1116" s="242" t="s">
        <v>1308</v>
      </c>
      <c r="F1116" s="243">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3">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3">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3">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3">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3">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3">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3">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3">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3">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3">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3">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3">
        <f t="shared" ca="1" si="39"/>
        <v>0</v>
      </c>
      <c r="S1116" s="250"/>
      <c r="T1116" s="243">
        <f ca="1">+T1117</f>
        <v>0</v>
      </c>
      <c r="U1116" s="242">
        <f t="shared" si="40"/>
        <v>1</v>
      </c>
      <c r="V1116" s="343" t="str">
        <f>+VLOOKUP(A1116,bd_lista!$A$3:$E$590,5,FALSE)</f>
        <v>Gobiernos Autonomos Municipales</v>
      </c>
      <c r="W1116" s="394" t="str">
        <f>+V1116</f>
        <v>Gobiernos Autonomos Municipales</v>
      </c>
      <c r="X1116" s="242">
        <f>+VLOOKUP(A1116,[3]Sheet1!$A$13:$D$744,4,FALSE)</f>
        <v>0</v>
      </c>
      <c r="Y1116" s="242" t="e">
        <f>+VLOOKUP(X1116,bd_lista!$A$3:$C$590,3,FALSE)</f>
        <v>#N/A</v>
      </c>
      <c r="Z1116" s="301">
        <f>+X1116</f>
        <v>0</v>
      </c>
      <c r="AA1116" s="302" t="e">
        <f>+Y1116</f>
        <v>#N/A</v>
      </c>
    </row>
    <row r="1117" spans="1:27" customFormat="1" ht="15" hidden="1" customHeight="1">
      <c r="A1117" s="32">
        <v>1201</v>
      </c>
      <c r="B1117" s="391"/>
      <c r="C1117" s="247" t="str">
        <f>+VLOOKUP(A1117,bd_lista!$A$3:$C$590,3,FALSE)</f>
        <v>Gobierno Autónomo Municipal de La Paz</v>
      </c>
      <c r="D1117" s="393"/>
      <c r="E1117" s="244" t="s">
        <v>1309</v>
      </c>
      <c r="F1117" s="245">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5">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5">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5">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5">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5">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5">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5">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5">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5">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5">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5">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5">
        <f t="shared" ca="1" si="39"/>
        <v>0</v>
      </c>
      <c r="S1117" s="262">
        <f ca="1">+R1116+R1117</f>
        <v>0</v>
      </c>
      <c r="T1117" s="245">
        <f ca="1">+S1117</f>
        <v>0</v>
      </c>
      <c r="U1117" s="244">
        <f t="shared" si="40"/>
        <v>2</v>
      </c>
      <c r="V1117" s="343" t="str">
        <f>+VLOOKUP(A1117,bd_lista!$A$3:$E$590,5,FALSE)</f>
        <v>Gobiernos Autonomos Municipales</v>
      </c>
      <c r="W1117" s="395"/>
      <c r="X1117" s="242">
        <f>+VLOOKUP(A1117,[3]Sheet1!$A$13:$D$744,4,FALSE)</f>
        <v>0</v>
      </c>
      <c r="Y1117" s="242" t="e">
        <f>+VLOOKUP(X1117,bd_lista!$A$3:$C$590,3,FALSE)</f>
        <v>#N/A</v>
      </c>
      <c r="Z1117" s="299"/>
      <c r="AA1117" s="300"/>
    </row>
    <row r="1118" spans="1:27" customFormat="1" ht="15" hidden="1" customHeight="1">
      <c r="A1118" s="32">
        <v>1339</v>
      </c>
      <c r="B1118" s="390">
        <f>+A1118</f>
        <v>1339</v>
      </c>
      <c r="C1118" s="247" t="str">
        <f>+VLOOKUP(A1118,bd_lista!$A$3:$C$590,3,FALSE)</f>
        <v>Gobierno Autónomo Municipal de Tacopaya</v>
      </c>
      <c r="D1118" s="392" t="str">
        <f>+C1118</f>
        <v>Gobierno Autónomo Municipal de Tacopaya</v>
      </c>
      <c r="E1118" s="242" t="s">
        <v>1308</v>
      </c>
      <c r="F1118" s="243">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3">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3">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43">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3">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3">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3">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3">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3">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3">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3">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3">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3">
        <f t="shared" ref="R1118:R1137" ca="1" si="41">+SUM(F1118:Q1118)</f>
        <v>0</v>
      </c>
      <c r="S1118" s="250"/>
      <c r="T1118" s="243">
        <f ca="1">+T1119</f>
        <v>0</v>
      </c>
      <c r="U1118" s="242">
        <f t="shared" ref="U1118:U1137" si="42">+IF(E1118="Débitos",1,2)</f>
        <v>1</v>
      </c>
      <c r="V1118" s="343" t="str">
        <f>+VLOOKUP(A1118,bd_lista!$A$3:$E$590,5,FALSE)</f>
        <v>Gobiernos Autonomos Municipales</v>
      </c>
      <c r="W1118" s="394" t="str">
        <f>+V1118</f>
        <v>Gobiernos Autonomos Municipales</v>
      </c>
      <c r="X1118" s="242">
        <f>+VLOOKUP(A1118,[3]Sheet1!$A$13:$D$744,4,FALSE)</f>
        <v>0</v>
      </c>
      <c r="Y1118" s="242" t="e">
        <f>+VLOOKUP(X1118,bd_lista!$A$3:$C$590,3,FALSE)</f>
        <v>#N/A</v>
      </c>
      <c r="Z1118" s="301">
        <f>+X1118</f>
        <v>0</v>
      </c>
      <c r="AA1118" s="302" t="e">
        <f>+Y1118</f>
        <v>#N/A</v>
      </c>
    </row>
    <row r="1119" spans="1:27" customFormat="1" ht="15" hidden="1" customHeight="1">
      <c r="A1119" s="32">
        <v>1339</v>
      </c>
      <c r="B1119" s="391"/>
      <c r="C1119" s="247" t="str">
        <f>+VLOOKUP(A1119,bd_lista!$A$3:$C$590,3,FALSE)</f>
        <v>Gobierno Autónomo Municipal de Tacopaya</v>
      </c>
      <c r="D1119" s="393"/>
      <c r="E1119" s="244" t="s">
        <v>1309</v>
      </c>
      <c r="F1119" s="245">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5">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5">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5">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5">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5">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5">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5">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5">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5">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5">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5">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5">
        <f t="shared" ca="1" si="41"/>
        <v>0</v>
      </c>
      <c r="S1119" s="262">
        <f ca="1">+R1118+R1119</f>
        <v>0</v>
      </c>
      <c r="T1119" s="245">
        <f ca="1">+S1119</f>
        <v>0</v>
      </c>
      <c r="U1119" s="244">
        <f t="shared" si="42"/>
        <v>2</v>
      </c>
      <c r="V1119" s="343" t="str">
        <f>+VLOOKUP(A1119,bd_lista!$A$3:$E$590,5,FALSE)</f>
        <v>Gobiernos Autonomos Municipales</v>
      </c>
      <c r="W1119" s="395"/>
      <c r="X1119" s="242">
        <f>+VLOOKUP(A1119,[3]Sheet1!$A$13:$D$744,4,FALSE)</f>
        <v>0</v>
      </c>
      <c r="Y1119" s="242" t="e">
        <f>+VLOOKUP(X1119,bd_lista!$A$3:$C$590,3,FALSE)</f>
        <v>#N/A</v>
      </c>
      <c r="Z1119" s="299"/>
      <c r="AA1119" s="300"/>
    </row>
    <row r="1120" spans="1:27" customFormat="1" ht="15" hidden="1" customHeight="1">
      <c r="A1120" s="32">
        <v>1513</v>
      </c>
      <c r="B1120" s="390">
        <f>+A1120</f>
        <v>1513</v>
      </c>
      <c r="C1120" s="247" t="str">
        <f>+VLOOKUP(A1120,bd_lista!$A$3:$C$590,3,FALSE)</f>
        <v>Gobierno Autónomo Municipal de Pocoata</v>
      </c>
      <c r="D1120" s="392" t="str">
        <f>+C1120</f>
        <v>Gobierno Autónomo Municipal de Pocoata</v>
      </c>
      <c r="E1120" s="242" t="s">
        <v>1308</v>
      </c>
      <c r="F1120" s="243">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3">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3">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3">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3">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3">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3">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3">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3">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3">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3">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3">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3">
        <f t="shared" ca="1" si="41"/>
        <v>0</v>
      </c>
      <c r="S1120" s="250"/>
      <c r="T1120" s="243">
        <f ca="1">+T1121</f>
        <v>0</v>
      </c>
      <c r="U1120" s="242">
        <f t="shared" si="42"/>
        <v>1</v>
      </c>
      <c r="V1120" s="343" t="str">
        <f>+VLOOKUP(A1120,bd_lista!$A$3:$E$590,5,FALSE)</f>
        <v>Gobiernos Autonomos Municipales</v>
      </c>
      <c r="W1120" s="394" t="str">
        <f>+V1120</f>
        <v>Gobiernos Autonomos Municipales</v>
      </c>
      <c r="X1120" s="242">
        <f>+VLOOKUP(A1120,[3]Sheet1!$A$13:$D$744,4,FALSE)</f>
        <v>0</v>
      </c>
      <c r="Y1120" s="242" t="e">
        <f>+VLOOKUP(X1120,bd_lista!$A$3:$C$590,3,FALSE)</f>
        <v>#N/A</v>
      </c>
      <c r="Z1120" s="301">
        <f>+X1120</f>
        <v>0</v>
      </c>
      <c r="AA1120" s="302" t="e">
        <f>+Y1120</f>
        <v>#N/A</v>
      </c>
    </row>
    <row r="1121" spans="1:27" customFormat="1" ht="15" hidden="1" customHeight="1">
      <c r="A1121" s="32">
        <v>1513</v>
      </c>
      <c r="B1121" s="391"/>
      <c r="C1121" s="247" t="str">
        <f>+VLOOKUP(A1121,bd_lista!$A$3:$C$590,3,FALSE)</f>
        <v>Gobierno Autónomo Municipal de Pocoata</v>
      </c>
      <c r="D1121" s="393"/>
      <c r="E1121" s="244" t="s">
        <v>1309</v>
      </c>
      <c r="F1121" s="245">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5">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5">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5">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5">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5">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5">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5">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5">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5">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5">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5">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5">
        <f t="shared" ca="1" si="41"/>
        <v>0</v>
      </c>
      <c r="S1121" s="262">
        <f ca="1">+R1120+R1121</f>
        <v>0</v>
      </c>
      <c r="T1121" s="245">
        <f ca="1">+S1121</f>
        <v>0</v>
      </c>
      <c r="U1121" s="244">
        <f t="shared" si="42"/>
        <v>2</v>
      </c>
      <c r="V1121" s="343" t="str">
        <f>+VLOOKUP(A1121,bd_lista!$A$3:$E$590,5,FALSE)</f>
        <v>Gobiernos Autonomos Municipales</v>
      </c>
      <c r="W1121" s="395"/>
      <c r="X1121" s="242">
        <f>+VLOOKUP(A1121,[3]Sheet1!$A$13:$D$744,4,FALSE)</f>
        <v>0</v>
      </c>
      <c r="Y1121" s="242" t="e">
        <f>+VLOOKUP(X1121,bd_lista!$A$3:$C$590,3,FALSE)</f>
        <v>#N/A</v>
      </c>
      <c r="Z1121" s="299"/>
      <c r="AA1121" s="300"/>
    </row>
    <row r="1122" spans="1:27" customFormat="1" ht="15" hidden="1" customHeight="1">
      <c r="A1122" s="32">
        <v>634</v>
      </c>
      <c r="B1122" s="390">
        <f>+A1122</f>
        <v>634</v>
      </c>
      <c r="C1122" s="247" t="str">
        <f>+VLOOKUP(A1122,bd_lista!$A$3:$C$590,3,FALSE)</f>
        <v>Empresa Púb. Deptal. Hotel Terminal-Terminal de Buses Oruro</v>
      </c>
      <c r="D1122" s="392" t="str">
        <f>+C1122</f>
        <v>Empresa Púb. Deptal. Hotel Terminal-Terminal de Buses Oruro</v>
      </c>
      <c r="E1122" s="247" t="s">
        <v>1308</v>
      </c>
      <c r="F1122" s="243">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3">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3">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3">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3">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3">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3">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3">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3">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3">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3">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3">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3">
        <f t="shared" ca="1" si="41"/>
        <v>0</v>
      </c>
      <c r="S1122" s="250"/>
      <c r="T1122" s="243">
        <f ca="1">+T1123</f>
        <v>0</v>
      </c>
      <c r="U1122" s="242">
        <f t="shared" si="42"/>
        <v>1</v>
      </c>
      <c r="V1122" s="343" t="str">
        <f>+VLOOKUP(A1122,bd_lista!$A$3:$E$590,5,FALSE)</f>
        <v>Empresas Nacionales</v>
      </c>
      <c r="W1122" s="394" t="str">
        <f>+V1122</f>
        <v>Empresas Nacionales</v>
      </c>
      <c r="X1122" s="242">
        <f>+VLOOKUP(A1122,[3]Sheet1!$A$13:$D$744,4,FALSE)</f>
        <v>0</v>
      </c>
      <c r="Y1122" s="242" t="e">
        <f>+VLOOKUP(X1122,bd_lista!$A$3:$C$590,3,FALSE)</f>
        <v>#N/A</v>
      </c>
      <c r="Z1122" s="301">
        <f>+X1122</f>
        <v>0</v>
      </c>
      <c r="AA1122" s="329" t="e">
        <f>+Y1122</f>
        <v>#N/A</v>
      </c>
    </row>
    <row r="1123" spans="1:27" customFormat="1" ht="15" hidden="1" customHeight="1">
      <c r="A1123" s="32">
        <v>634</v>
      </c>
      <c r="B1123" s="391"/>
      <c r="C1123" s="247" t="str">
        <f>+VLOOKUP(A1123,bd_lista!$A$3:$C$590,3,FALSE)</f>
        <v>Empresa Púb. Deptal. Hotel Terminal-Terminal de Buses Oruro</v>
      </c>
      <c r="D1123" s="393"/>
      <c r="E1123" s="343" t="s">
        <v>1309</v>
      </c>
      <c r="F1123" s="245">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5">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5">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5">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5">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5">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5">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5">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5">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5">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5">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5">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5">
        <f t="shared" ca="1" si="41"/>
        <v>0</v>
      </c>
      <c r="S1123" s="262">
        <f ca="1">+R1122+R1123</f>
        <v>0</v>
      </c>
      <c r="T1123" s="245">
        <f ca="1">+S1123</f>
        <v>0</v>
      </c>
      <c r="U1123" s="244">
        <f t="shared" si="42"/>
        <v>2</v>
      </c>
      <c r="V1123" s="343" t="str">
        <f>+VLOOKUP(A1123,bd_lista!$A$3:$E$590,5,FALSE)</f>
        <v>Empresas Nacionales</v>
      </c>
      <c r="W1123" s="395"/>
      <c r="X1123" s="242">
        <f>+VLOOKUP(A1123,[3]Sheet1!$A$13:$D$744,4,FALSE)</f>
        <v>0</v>
      </c>
      <c r="Y1123" s="242" t="e">
        <f>+VLOOKUP(X1123,bd_lista!$A$3:$C$590,3,FALSE)</f>
        <v>#N/A</v>
      </c>
      <c r="Z1123" s="299"/>
      <c r="AA1123" s="331"/>
    </row>
    <row r="1124" spans="1:27" customFormat="1" ht="15" customHeight="1">
      <c r="A1124" s="277" t="s">
        <v>539</v>
      </c>
      <c r="B1124" s="390" t="s">
        <v>539</v>
      </c>
      <c r="C1124" s="247" t="str">
        <f>+VLOOKUP(A1124,bd_lista!$A$3:$C$590,3,FALSE)</f>
        <v>Dirección General de Programación y Operaciones del Tesoro</v>
      </c>
      <c r="D1124" s="392" t="str">
        <f>+C1124</f>
        <v>Dirección General de Programación y Operaciones del Tesoro</v>
      </c>
      <c r="E1124" s="247" t="s">
        <v>1308</v>
      </c>
      <c r="F1124" s="243">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43">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3">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43">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887.55</v>
      </c>
      <c r="J1124" s="243">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3">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3">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3">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3">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3">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3">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3">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3">
        <f t="shared" ca="1" si="41"/>
        <v>887.55</v>
      </c>
      <c r="S1124" s="243"/>
      <c r="T1124" s="243">
        <f ca="1">+T1125</f>
        <v>2342.1999999999998</v>
      </c>
      <c r="U1124" s="242">
        <f t="shared" si="42"/>
        <v>1</v>
      </c>
      <c r="V1124" s="343" t="str">
        <f>+VLOOKUP(A1124,bd_lista!$A$3:$E$590,5,FALSE)</f>
        <v>Órgano Ejecutivo</v>
      </c>
      <c r="W1124" s="394" t="str">
        <f>+V1124</f>
        <v>Órgano Ejecutivo</v>
      </c>
      <c r="X1124" s="242">
        <v>53</v>
      </c>
      <c r="Y1124" s="242" t="str">
        <f>+VLOOKUP(X1124,bd_lista!$A$3:$C$590,3,FALSE)</f>
        <v>Ministerio de Culturas, Descolonización y Despatriarcalización</v>
      </c>
      <c r="Z1124" s="301">
        <f>+X1124</f>
        <v>53</v>
      </c>
      <c r="AA1124" s="329" t="str">
        <f>+Y1124</f>
        <v>Ministerio de Culturas, Descolonización y Despatriarcalización</v>
      </c>
    </row>
    <row r="1125" spans="1:27" customFormat="1" ht="15" customHeight="1">
      <c r="A1125" s="277" t="s">
        <v>539</v>
      </c>
      <c r="B1125" s="391"/>
      <c r="C1125" s="247" t="str">
        <f>+VLOOKUP(A1125,bd_lista!$A$3:$C$590,3,FALSE)</f>
        <v>Dirección General de Programación y Operaciones del Tesoro</v>
      </c>
      <c r="D1125" s="393"/>
      <c r="E1125" s="343" t="s">
        <v>1309</v>
      </c>
      <c r="F1125" s="245">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5">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1454.65</v>
      </c>
      <c r="H1125" s="245">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5">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45">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5">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5">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5">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5">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5">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5">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5">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5">
        <f t="shared" ca="1" si="41"/>
        <v>1454.65</v>
      </c>
      <c r="S1125" s="245">
        <f ca="1">+R1124+R1125</f>
        <v>2342.1999999999998</v>
      </c>
      <c r="T1125" s="245">
        <f ca="1">+S1125</f>
        <v>2342.1999999999998</v>
      </c>
      <c r="U1125" s="244">
        <f t="shared" si="42"/>
        <v>2</v>
      </c>
      <c r="V1125" s="343" t="str">
        <f>+VLOOKUP(A1125,bd_lista!$A$3:$E$590,5,FALSE)</f>
        <v>Órgano Ejecutivo</v>
      </c>
      <c r="W1125" s="395"/>
      <c r="X1125" s="242">
        <v>53</v>
      </c>
      <c r="Y1125" s="242" t="str">
        <f>+VLOOKUP(X1125,bd_lista!$A$3:$C$590,3,FALSE)</f>
        <v>Ministerio de Culturas, Descolonización y Despatriarcalización</v>
      </c>
      <c r="Z1125" s="299"/>
      <c r="AA1125" s="331"/>
    </row>
    <row r="1126" spans="1:27" customFormat="1" ht="15" customHeight="1">
      <c r="A1126" s="277" t="s">
        <v>541</v>
      </c>
      <c r="B1126" s="390" t="s">
        <v>541</v>
      </c>
      <c r="C1126" s="247" t="str">
        <f>+VLOOKUP(A1126,bd_lista!$A$3:$C$590,3,FALSE)</f>
        <v>Dirección General de Programación y Operaciones del Tesoro</v>
      </c>
      <c r="D1126" s="392" t="str">
        <f>+C1126</f>
        <v>Dirección General de Programación y Operaciones del Tesoro</v>
      </c>
      <c r="E1126" s="247" t="s">
        <v>1308</v>
      </c>
      <c r="F1126" s="243">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50.11</v>
      </c>
      <c r="G1126" s="243">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27309.49</v>
      </c>
      <c r="H1126" s="243">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68.72999999999999</v>
      </c>
      <c r="I1126" s="243">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376147655.25</v>
      </c>
      <c r="J1126" s="243">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43">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3">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3">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3">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3">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3">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3">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3">
        <f t="shared" ca="1" si="41"/>
        <v>376175083.57999998</v>
      </c>
      <c r="S1126" s="243"/>
      <c r="T1126" s="243">
        <f ca="1">+T1127</f>
        <v>1327645432.1120002</v>
      </c>
      <c r="U1126" s="242">
        <f t="shared" si="42"/>
        <v>1</v>
      </c>
      <c r="V1126" s="343" t="str">
        <f>+VLOOKUP(A1126,bd_lista!$A$3:$E$590,5,FALSE)</f>
        <v>Órgano Ejecutivo</v>
      </c>
      <c r="W1126" s="394" t="str">
        <f>+V1126</f>
        <v>Órgano Ejecutivo</v>
      </c>
      <c r="X1126" s="242">
        <v>99</v>
      </c>
      <c r="Y1126" s="242" t="s">
        <v>1375</v>
      </c>
      <c r="Z1126" s="301">
        <f>+X1126</f>
        <v>99</v>
      </c>
      <c r="AA1126" s="329" t="str">
        <f>+Y1126</f>
        <v>Tesoro General de la Nación</v>
      </c>
    </row>
    <row r="1127" spans="1:27" customFormat="1" ht="15" customHeight="1">
      <c r="A1127" s="277" t="s">
        <v>541</v>
      </c>
      <c r="B1127" s="391"/>
      <c r="C1127" s="247" t="str">
        <f>+VLOOKUP(A1127,bd_lista!$A$3:$C$590,3,FALSE)</f>
        <v>Dirección General de Programación y Operaciones del Tesoro</v>
      </c>
      <c r="D1127" s="393"/>
      <c r="E1127" s="343" t="s">
        <v>1309</v>
      </c>
      <c r="F1127" s="245">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924592.92</v>
      </c>
      <c r="G1127" s="245">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1825127.47</v>
      </c>
      <c r="H1127" s="245">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12056209.210000001</v>
      </c>
      <c r="I1127" s="245">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936664418.93200028</v>
      </c>
      <c r="J1127" s="245">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45">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45">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5">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5">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5">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5">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5">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5">
        <f t="shared" ca="1" si="41"/>
        <v>951470348.5320003</v>
      </c>
      <c r="S1127" s="245">
        <f ca="1">+R1126+R1127</f>
        <v>1327645432.1120002</v>
      </c>
      <c r="T1127" s="245">
        <f ca="1">+S1127</f>
        <v>1327645432.1120002</v>
      </c>
      <c r="U1127" s="244">
        <f t="shared" si="42"/>
        <v>2</v>
      </c>
      <c r="V1127" s="343" t="str">
        <f>+VLOOKUP(A1127,bd_lista!$A$3:$E$590,5,FALSE)</f>
        <v>Órgano Ejecutivo</v>
      </c>
      <c r="W1127" s="395"/>
      <c r="X1127" s="242">
        <v>99</v>
      </c>
      <c r="Y1127" s="242" t="s">
        <v>1375</v>
      </c>
      <c r="Z1127" s="299"/>
      <c r="AA1127" s="331"/>
    </row>
    <row r="1128" spans="1:27" customFormat="1" ht="15" hidden="1" customHeight="1">
      <c r="A1128" s="32">
        <v>633</v>
      </c>
      <c r="B1128" s="390">
        <f>+A1128</f>
        <v>633</v>
      </c>
      <c r="C1128" s="247" t="str">
        <f>+VLOOKUP(A1128,bd_lista!$A$3:$C$590,3,FALSE)</f>
        <v>Empresa Misicuni</v>
      </c>
      <c r="D1128" s="392" t="str">
        <f>+C1128</f>
        <v>Empresa Misicuni</v>
      </c>
      <c r="E1128" s="247" t="s">
        <v>1308</v>
      </c>
      <c r="F1128" s="243">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3">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3">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3">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3">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3">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3">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3">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3">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3">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3">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3">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3">
        <f t="shared" ca="1" si="41"/>
        <v>0</v>
      </c>
      <c r="S1128" s="250"/>
      <c r="T1128" s="243">
        <f ca="1">+T1129</f>
        <v>0</v>
      </c>
      <c r="U1128" s="242">
        <f t="shared" si="42"/>
        <v>1</v>
      </c>
      <c r="V1128" s="343" t="str">
        <f>+VLOOKUP(A1128,bd_lista!$A$3:$E$590,5,FALSE)</f>
        <v>Empresas Nacionales</v>
      </c>
      <c r="W1128" s="394" t="str">
        <f>+V1128</f>
        <v>Empresas Nacionales</v>
      </c>
      <c r="X1128" s="242">
        <f>+VLOOKUP(A1128,[3]Sheet1!$A$13:$D$744,4,FALSE)</f>
        <v>86</v>
      </c>
      <c r="Y1128" s="242" t="str">
        <f>+VLOOKUP(X1128,bd_lista!$A$3:$C$590,3,FALSE)</f>
        <v>Ministerio de Medio Ambiente y Agua</v>
      </c>
      <c r="Z1128" s="301">
        <f>+X1128</f>
        <v>86</v>
      </c>
      <c r="AA1128" s="302" t="str">
        <f>+Y1128</f>
        <v>Ministerio de Medio Ambiente y Agua</v>
      </c>
    </row>
    <row r="1129" spans="1:27" customFormat="1" ht="15" hidden="1" customHeight="1">
      <c r="A1129" s="32">
        <v>633</v>
      </c>
      <c r="B1129" s="391"/>
      <c r="C1129" s="247" t="str">
        <f>+VLOOKUP(A1129,bd_lista!$A$3:$C$590,3,FALSE)</f>
        <v>Empresa Misicuni</v>
      </c>
      <c r="D1129" s="393"/>
      <c r="E1129" s="343" t="s">
        <v>1309</v>
      </c>
      <c r="F1129" s="245">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5">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5">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5">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5">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5">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5">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5">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5">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5">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5">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5">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5">
        <f t="shared" ca="1" si="41"/>
        <v>0</v>
      </c>
      <c r="S1129" s="262">
        <f ca="1">+R1128+R1129</f>
        <v>0</v>
      </c>
      <c r="T1129" s="245">
        <f ca="1">+S1129</f>
        <v>0</v>
      </c>
      <c r="U1129" s="244">
        <f t="shared" si="42"/>
        <v>2</v>
      </c>
      <c r="V1129" s="343" t="str">
        <f>+VLOOKUP(A1129,bd_lista!$A$3:$E$590,5,FALSE)</f>
        <v>Empresas Nacionales</v>
      </c>
      <c r="W1129" s="395"/>
      <c r="X1129" s="242">
        <f>+VLOOKUP(A1129,[3]Sheet1!$A$13:$D$744,4,FALSE)</f>
        <v>86</v>
      </c>
      <c r="Y1129" s="242" t="str">
        <f>+VLOOKUP(X1129,bd_lista!$A$3:$C$590,3,FALSE)</f>
        <v>Ministerio de Medio Ambiente y Agua</v>
      </c>
      <c r="Z1129" s="299"/>
      <c r="AA1129" s="300"/>
    </row>
    <row r="1130" spans="1:27" customFormat="1" ht="15" customHeight="1">
      <c r="A1130" s="277" t="s">
        <v>542</v>
      </c>
      <c r="B1130" s="390" t="s">
        <v>542</v>
      </c>
      <c r="C1130" s="247" t="str">
        <f>+VLOOKUP(A1130,bd_lista!$A$3:$C$590,3,FALSE)</f>
        <v>Dirección General de Crédito Público</v>
      </c>
      <c r="D1130" s="392" t="str">
        <f>+C1130</f>
        <v>Dirección General de Crédito Público</v>
      </c>
      <c r="E1130" s="247" t="s">
        <v>1308</v>
      </c>
      <c r="F1130" s="243">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614607330.75000012</v>
      </c>
      <c r="G1130" s="243">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222880082.09999996</v>
      </c>
      <c r="H1130" s="243">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336340299.61999989</v>
      </c>
      <c r="I1130" s="243">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310665335.93000001</v>
      </c>
      <c r="J1130" s="243">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43">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3">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3">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3">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3">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3">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3">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3">
        <f t="shared" ca="1" si="41"/>
        <v>1484493048.4000001</v>
      </c>
      <c r="S1130" s="243"/>
      <c r="T1130" s="243">
        <f ca="1">+T1131</f>
        <v>1546274100.51</v>
      </c>
      <c r="U1130" s="242">
        <f t="shared" si="42"/>
        <v>1</v>
      </c>
      <c r="V1130" s="343" t="str">
        <f>+VLOOKUP(A1130,bd_lista!$A$3:$E$590,5,FALSE)</f>
        <v>Órgano Ejecutivo</v>
      </c>
      <c r="W1130" s="394" t="str">
        <f>+V1130</f>
        <v>Órgano Ejecutivo</v>
      </c>
      <c r="X1130" s="242">
        <v>99</v>
      </c>
      <c r="Y1130" s="242" t="s">
        <v>1375</v>
      </c>
      <c r="Z1130" s="301">
        <f>+X1130</f>
        <v>99</v>
      </c>
      <c r="AA1130" s="329" t="str">
        <f>+Y1130</f>
        <v>Tesoro General de la Nación</v>
      </c>
    </row>
    <row r="1131" spans="1:27" customFormat="1" ht="15" customHeight="1">
      <c r="A1131" s="277" t="s">
        <v>542</v>
      </c>
      <c r="B1131" s="391"/>
      <c r="C1131" s="247" t="str">
        <f>+VLOOKUP(A1131,bd_lista!$A$3:$C$590,3,FALSE)</f>
        <v>Dirección General de Crédito Público</v>
      </c>
      <c r="D1131" s="393"/>
      <c r="E1131" s="343" t="s">
        <v>1309</v>
      </c>
      <c r="F1131" s="245">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339041.3</v>
      </c>
      <c r="G1131" s="245">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33013857.670000009</v>
      </c>
      <c r="H1131" s="245">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18705742.559999995</v>
      </c>
      <c r="I1131" s="245">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9722410.5800000001</v>
      </c>
      <c r="J1131" s="245">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45">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5">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5">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5">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5">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5">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5">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5">
        <f t="shared" ca="1" si="41"/>
        <v>61781052.109999999</v>
      </c>
      <c r="S1131" s="245">
        <f ca="1">+R1130+R1131</f>
        <v>1546274100.51</v>
      </c>
      <c r="T1131" s="245">
        <f ca="1">+S1131</f>
        <v>1546274100.51</v>
      </c>
      <c r="U1131" s="244">
        <f t="shared" si="42"/>
        <v>2</v>
      </c>
      <c r="V1131" s="343" t="str">
        <f>+VLOOKUP(A1131,bd_lista!$A$3:$E$590,5,FALSE)</f>
        <v>Órgano Ejecutivo</v>
      </c>
      <c r="W1131" s="395"/>
      <c r="X1131" s="242">
        <v>99</v>
      </c>
      <c r="Y1131" s="242" t="s">
        <v>1375</v>
      </c>
      <c r="Z1131" s="299"/>
      <c r="AA1131" s="331"/>
    </row>
    <row r="1132" spans="1:27" customFormat="1" ht="15" hidden="1" customHeight="1">
      <c r="A1132" s="32">
        <v>592</v>
      </c>
      <c r="B1132" s="390">
        <f>+A1132</f>
        <v>592</v>
      </c>
      <c r="C1132" s="247" t="str">
        <f>+VLOOKUP(A1132,bd_lista!$A$3:$C$590,3,FALSE)</f>
        <v>Empresa Estatal "Boliviana de Turismo"</v>
      </c>
      <c r="D1132" s="392" t="str">
        <f>+C1132</f>
        <v>Empresa Estatal "Boliviana de Turismo"</v>
      </c>
      <c r="E1132" s="247" t="s">
        <v>1308</v>
      </c>
      <c r="F1132" s="243">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3">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3">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3">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3">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3">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3">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3">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3">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3">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3">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3">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3">
        <f t="shared" ca="1" si="41"/>
        <v>0</v>
      </c>
      <c r="S1132" s="266"/>
      <c r="T1132" s="243">
        <f ca="1">+T1133</f>
        <v>0</v>
      </c>
      <c r="U1132" s="242">
        <f t="shared" si="42"/>
        <v>1</v>
      </c>
      <c r="V1132" s="343" t="str">
        <f>+VLOOKUP(A1132,bd_lista!$A$3:$E$590,5,FALSE)</f>
        <v>Empresas Nacionales</v>
      </c>
      <c r="W1132" s="394" t="str">
        <f>+V1132</f>
        <v>Empresas Nacionales</v>
      </c>
      <c r="X1132" s="242">
        <v>53</v>
      </c>
      <c r="Y1132" s="242" t="str">
        <f>+VLOOKUP(X1132,bd_lista!$A$3:$C$590,3,FALSE)</f>
        <v>Ministerio de Culturas, Descolonización y Despatriarcalización</v>
      </c>
      <c r="Z1132" s="301">
        <f>+X1132</f>
        <v>53</v>
      </c>
      <c r="AA1132" s="302" t="str">
        <f>+Y1132</f>
        <v>Ministerio de Culturas, Descolonización y Despatriarcalización</v>
      </c>
    </row>
    <row r="1133" spans="1:27" customFormat="1" ht="15" hidden="1" customHeight="1">
      <c r="A1133" s="32">
        <v>592</v>
      </c>
      <c r="B1133" s="391"/>
      <c r="C1133" s="247" t="str">
        <f>+VLOOKUP(A1133,bd_lista!$A$3:$C$590,3,FALSE)</f>
        <v>Empresa Estatal "Boliviana de Turismo"</v>
      </c>
      <c r="D1133" s="393"/>
      <c r="E1133" s="343" t="s">
        <v>1309</v>
      </c>
      <c r="F1133" s="245">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5">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5">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5">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5">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5">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5">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5">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5">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5">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5">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5">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5">
        <f t="shared" ca="1" si="41"/>
        <v>0</v>
      </c>
      <c r="S1133" s="265">
        <f ca="1">+R1132+R1133</f>
        <v>0</v>
      </c>
      <c r="T1133" s="245">
        <f ca="1">+S1133</f>
        <v>0</v>
      </c>
      <c r="U1133" s="244">
        <f t="shared" si="42"/>
        <v>2</v>
      </c>
      <c r="V1133" s="343" t="str">
        <f>+VLOOKUP(A1133,bd_lista!$A$3:$E$590,5,FALSE)</f>
        <v>Empresas Nacionales</v>
      </c>
      <c r="W1133" s="395"/>
      <c r="X1133" s="242">
        <v>53</v>
      </c>
      <c r="Y1133" s="242" t="str">
        <f>+VLOOKUP(X1133,bd_lista!$A$3:$C$590,3,FALSE)</f>
        <v>Ministerio de Culturas, Descolonización y Despatriarcalización</v>
      </c>
      <c r="Z1133" s="299"/>
      <c r="AA1133" s="300"/>
    </row>
    <row r="1134" spans="1:27" customFormat="1" ht="15" hidden="1" customHeight="1">
      <c r="A1134" s="32">
        <v>140</v>
      </c>
      <c r="B1134" s="390">
        <f>+A1134</f>
        <v>140</v>
      </c>
      <c r="C1134" s="247" t="str">
        <f>+VLOOKUP(A1134,bd_lista!$A$3:$C$590,3,FALSE)</f>
        <v>Universidad Pública de El Alto</v>
      </c>
      <c r="D1134" s="392" t="str">
        <f>+C1134</f>
        <v>Universidad Pública de El Alto</v>
      </c>
      <c r="E1134" s="247" t="s">
        <v>1308</v>
      </c>
      <c r="F1134" s="243">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3">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3">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3">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3">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3">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3">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3">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3">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3">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3">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3">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3">
        <f t="shared" ca="1" si="41"/>
        <v>0</v>
      </c>
      <c r="S1134" s="243"/>
      <c r="T1134" s="243">
        <f ca="1">+T1135</f>
        <v>106893.15</v>
      </c>
      <c r="U1134" s="242">
        <f t="shared" si="42"/>
        <v>1</v>
      </c>
      <c r="V1134" s="343" t="str">
        <f>+VLOOKUP(A1134,bd_lista!$A$3:$E$590,5,FALSE)</f>
        <v>Universidades Públicas</v>
      </c>
      <c r="W1134" s="394" t="str">
        <f>+V1134</f>
        <v>Universidades Públicas</v>
      </c>
      <c r="X1134" s="242">
        <f>+VLOOKUP(A1134,[3]Sheet1!$A$13:$D$744,4,FALSE)</f>
        <v>0</v>
      </c>
      <c r="Y1134" s="242" t="e">
        <f>+VLOOKUP(X1134,bd_lista!$A$3:$C$590,3,FALSE)</f>
        <v>#N/A</v>
      </c>
      <c r="Z1134" s="301">
        <f>+X1134</f>
        <v>0</v>
      </c>
      <c r="AA1134" s="302" t="e">
        <f>+Y1134</f>
        <v>#N/A</v>
      </c>
    </row>
    <row r="1135" spans="1:27" customFormat="1" ht="15" hidden="1" customHeight="1">
      <c r="A1135" s="32">
        <v>140</v>
      </c>
      <c r="B1135" s="391"/>
      <c r="C1135" s="247" t="str">
        <f>+VLOOKUP(A1135,bd_lista!$A$3:$C$590,3,FALSE)</f>
        <v>Universidad Pública de El Alto</v>
      </c>
      <c r="D1135" s="393"/>
      <c r="E1135" s="343" t="s">
        <v>1309</v>
      </c>
      <c r="F1135" s="245">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2781</v>
      </c>
      <c r="G1135" s="245">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5">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104112.15</v>
      </c>
      <c r="I1135" s="245">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5">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45">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5">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5">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5">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5">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5">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5">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5">
        <f t="shared" ca="1" si="41"/>
        <v>106893.15</v>
      </c>
      <c r="S1135" s="245">
        <f ca="1">+R1134+R1135</f>
        <v>106893.15</v>
      </c>
      <c r="T1135" s="243">
        <f ca="1">+S1135</f>
        <v>106893.15</v>
      </c>
      <c r="U1135" s="242">
        <f t="shared" si="42"/>
        <v>2</v>
      </c>
      <c r="V1135" s="343" t="str">
        <f>+VLOOKUP(A1135,bd_lista!$A$3:$E$590,5,FALSE)</f>
        <v>Universidades Públicas</v>
      </c>
      <c r="W1135" s="395"/>
      <c r="X1135" s="242">
        <f>+VLOOKUP(A1135,[3]Sheet1!$A$13:$D$744,4,FALSE)</f>
        <v>0</v>
      </c>
      <c r="Y1135" s="242" t="e">
        <f>+VLOOKUP(X1135,bd_lista!$A$3:$C$590,3,FALSE)</f>
        <v>#N/A</v>
      </c>
      <c r="Z1135" s="299"/>
      <c r="AA1135" s="300"/>
    </row>
    <row r="1136" spans="1:27" customFormat="1" ht="15" customHeight="1">
      <c r="A1136" s="277" t="s">
        <v>544</v>
      </c>
      <c r="B1136" s="390" t="s">
        <v>544</v>
      </c>
      <c r="C1136" s="247" t="str">
        <f>+VLOOKUP(A1136,bd_lista!$A$3:$C$590,3,FALSE)</f>
        <v>Dirección General de Administración y Finanzas Territoriales</v>
      </c>
      <c r="D1136" s="392" t="str">
        <f>+C1136</f>
        <v>Dirección General de Administración y Finanzas Territoriales</v>
      </c>
      <c r="E1136" s="247" t="s">
        <v>1308</v>
      </c>
      <c r="F1136" s="243">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3">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3">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3">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3">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3">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3">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3">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3">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3">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3">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3">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3">
        <f t="shared" ca="1" si="41"/>
        <v>0</v>
      </c>
      <c r="S1136" s="243"/>
      <c r="T1136" s="271">
        <f ca="1">+T1137</f>
        <v>5065765.0200000005</v>
      </c>
      <c r="U1136" s="278">
        <f t="shared" si="42"/>
        <v>1</v>
      </c>
      <c r="V1136" s="343" t="str">
        <f>+VLOOKUP(A1136,bd_lista!$A$3:$E$590,5,FALSE)</f>
        <v>Órgano Ejecutivo</v>
      </c>
      <c r="W1136" s="394" t="str">
        <f>+V1136</f>
        <v>Órgano Ejecutivo</v>
      </c>
      <c r="X1136" s="242" t="str">
        <f>+A1136</f>
        <v>99 - 04</v>
      </c>
      <c r="Y1136" s="242" t="str">
        <f>+VLOOKUP(X1136,bd_lista!$A$3:$C$590,3,FALSE)</f>
        <v>Dirección General de Administración y Finanzas Territoriales</v>
      </c>
      <c r="Z1136" s="301" t="str">
        <f>+X1136</f>
        <v>99 - 04</v>
      </c>
      <c r="AA1136" s="329" t="str">
        <f>+Y1136</f>
        <v>Dirección General de Administración y Finanzas Territoriales</v>
      </c>
    </row>
    <row r="1137" spans="1:27" customFormat="1" ht="15" customHeight="1">
      <c r="A1137" s="277" t="s">
        <v>544</v>
      </c>
      <c r="B1137" s="391"/>
      <c r="C1137" s="247" t="str">
        <f>+VLOOKUP(A1137,bd_lista!$A$3:$C$590,3,FALSE)</f>
        <v>Dirección General de Administración y Finanzas Territoriales</v>
      </c>
      <c r="D1137" s="393"/>
      <c r="E1137" s="343" t="s">
        <v>1309</v>
      </c>
      <c r="F1137" s="245">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2981977</v>
      </c>
      <c r="G1137" s="245">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1607429.06</v>
      </c>
      <c r="H1137" s="245">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151279.91</v>
      </c>
      <c r="I1137" s="245">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325079.05</v>
      </c>
      <c r="J1137" s="245">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5">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5">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5">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5">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5">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5">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5">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5">
        <f t="shared" ca="1" si="41"/>
        <v>5065765.0200000005</v>
      </c>
      <c r="S1137" s="245">
        <f ca="1">+R1136+R1137</f>
        <v>5065765.0200000005</v>
      </c>
      <c r="T1137" s="245">
        <f ca="1">+S1137</f>
        <v>5065765.0200000005</v>
      </c>
      <c r="U1137" s="244">
        <f t="shared" si="42"/>
        <v>2</v>
      </c>
      <c r="V1137" s="343" t="str">
        <f>+VLOOKUP(A1137,bd_lista!$A$3:$E$590,5,FALSE)</f>
        <v>Órgano Ejecutivo</v>
      </c>
      <c r="W1137" s="395"/>
      <c r="X1137" s="242" t="str">
        <f>+A1137</f>
        <v>99 - 04</v>
      </c>
      <c r="Y1137" s="242" t="str">
        <f>+VLOOKUP(X1137,bd_lista!$A$3:$C$590,3,FALSE)</f>
        <v>Dirección General de Administración y Finanzas Territoriales</v>
      </c>
      <c r="Z1137" s="299"/>
      <c r="AA1137" s="331"/>
    </row>
    <row r="1138" spans="1:27" customFormat="1" ht="15" hidden="1" customHeight="1">
      <c r="A1138" s="32">
        <v>139</v>
      </c>
      <c r="B1138" s="291">
        <f>+A1138</f>
        <v>139</v>
      </c>
      <c r="C1138" s="247" t="str">
        <f>+VLOOKUP(A1138,bd_lista!$A$3:$C$590,3,FALSE)</f>
        <v>Universidad Mayor de San Andrés</v>
      </c>
      <c r="D1138" s="342" t="str">
        <f>+C1138</f>
        <v>Universidad Mayor de San Andrés</v>
      </c>
      <c r="E1138" s="247" t="s">
        <v>1308</v>
      </c>
      <c r="F1138" s="243">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3">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3">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3">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3">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3">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3">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3">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3">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3">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3">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3">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3">
        <f t="shared" ref="R1138:R1141" ca="1" si="43">+SUM(F1138:Q1138)</f>
        <v>0</v>
      </c>
      <c r="S1138" s="243"/>
      <c r="T1138" s="243">
        <f ca="1">+T1139</f>
        <v>0</v>
      </c>
      <c r="U1138" s="242">
        <f t="shared" ref="U1138:U1141" si="44">+IF(E1138="Débitos",1,2)</f>
        <v>1</v>
      </c>
      <c r="V1138" s="343" t="str">
        <f>+VLOOKUP(A1138,bd_lista!$A$3:$E$590,5,FALSE)</f>
        <v>Universidades Públicas</v>
      </c>
      <c r="W1138" s="342" t="str">
        <f>+V1138</f>
        <v>Universidades Públicas</v>
      </c>
      <c r="X1138" s="242">
        <f>+VLOOKUP(A1138,[3]Sheet1!$A$13:$D$744,4,FALSE)</f>
        <v>0</v>
      </c>
      <c r="Y1138" s="242" t="e">
        <f>+VLOOKUP(X1138,bd_lista!$A$3:$C$590,3,FALSE)</f>
        <v>#N/A</v>
      </c>
      <c r="Z1138" s="301">
        <f>+X1138</f>
        <v>0</v>
      </c>
      <c r="AA1138" s="302" t="e">
        <f>+Y1138</f>
        <v>#N/A</v>
      </c>
    </row>
    <row r="1139" spans="1:27" customFormat="1" ht="15" hidden="1" customHeight="1">
      <c r="A1139" s="32">
        <v>139</v>
      </c>
      <c r="B1139" s="292"/>
      <c r="C1139" s="247" t="str">
        <f>+VLOOKUP(A1139,bd_lista!$A$3:$C$590,3,FALSE)</f>
        <v>Universidad Mayor de San Andrés</v>
      </c>
      <c r="D1139" s="343"/>
      <c r="E1139" s="343" t="s">
        <v>1309</v>
      </c>
      <c r="F1139" s="245">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5">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5">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245">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5">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5">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5">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5">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5">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5">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5">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5">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5">
        <f t="shared" ca="1" si="43"/>
        <v>0</v>
      </c>
      <c r="S1139" s="245">
        <f ca="1">+R1138+R1139</f>
        <v>0</v>
      </c>
      <c r="T1139" s="245">
        <f ca="1">+S1139</f>
        <v>0</v>
      </c>
      <c r="U1139" s="244">
        <f t="shared" si="44"/>
        <v>2</v>
      </c>
      <c r="V1139" s="343" t="str">
        <f>+VLOOKUP(A1139,bd_lista!$A$3:$E$590,5,FALSE)</f>
        <v>Universidades Públicas</v>
      </c>
      <c r="W1139" s="343"/>
      <c r="X1139" s="242">
        <f>+VLOOKUP(A1139,[3]Sheet1!$A$13:$D$744,4,FALSE)</f>
        <v>0</v>
      </c>
      <c r="Y1139" s="242" t="e">
        <f>+VLOOKUP(X1139,bd_lista!$A$3:$C$590,3,FALSE)</f>
        <v>#N/A</v>
      </c>
      <c r="Z1139" s="299"/>
      <c r="AA1139" s="300"/>
    </row>
    <row r="1140" spans="1:27" customFormat="1" ht="15" hidden="1" customHeight="1">
      <c r="A1140" s="32">
        <v>145</v>
      </c>
      <c r="B1140" s="291">
        <f>+A1140</f>
        <v>145</v>
      </c>
      <c r="C1140" s="247" t="str">
        <f>+VLOOKUP(A1140,bd_lista!$A$3:$C$590,3,FALSE)</f>
        <v>Universidad Autónoma Juan Misael Saracho</v>
      </c>
      <c r="D1140" s="342" t="str">
        <f>+C1140</f>
        <v>Universidad Autónoma Juan Misael Saracho</v>
      </c>
      <c r="E1140" s="247" t="s">
        <v>1308</v>
      </c>
      <c r="F1140" s="243">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3">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3">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3">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3">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3">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3">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3">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3">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3">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3">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3">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3">
        <f t="shared" ca="1" si="43"/>
        <v>0</v>
      </c>
      <c r="S1140" s="243"/>
      <c r="T1140" s="243">
        <f ca="1">+T1141</f>
        <v>0</v>
      </c>
      <c r="U1140" s="242">
        <f t="shared" si="44"/>
        <v>1</v>
      </c>
      <c r="V1140" s="343" t="str">
        <f>+VLOOKUP(A1140,bd_lista!$A$3:$E$590,5,FALSE)</f>
        <v>Universidades Públicas</v>
      </c>
      <c r="W1140" s="342" t="str">
        <f>+V1140</f>
        <v>Universidades Públicas</v>
      </c>
      <c r="X1140" s="242">
        <f>+VLOOKUP(A1140,[3]Sheet1!$A$13:$D$744,4,FALSE)</f>
        <v>0</v>
      </c>
      <c r="Y1140" s="242" t="e">
        <f>+VLOOKUP(X1140,bd_lista!$A$3:$C$590,3,FALSE)</f>
        <v>#N/A</v>
      </c>
      <c r="Z1140" s="301">
        <f>+X1140</f>
        <v>0</v>
      </c>
      <c r="AA1140" s="302" t="e">
        <f>+Y1140</f>
        <v>#N/A</v>
      </c>
    </row>
    <row r="1141" spans="1:27" customFormat="1" ht="15" hidden="1" customHeight="1">
      <c r="A1141" s="32">
        <v>145</v>
      </c>
      <c r="B1141" s="292"/>
      <c r="C1141" s="247" t="str">
        <f>+VLOOKUP(A1141,bd_lista!$A$3:$C$590,3,FALSE)</f>
        <v>Universidad Autónoma Juan Misael Saracho</v>
      </c>
      <c r="D1141" s="343"/>
      <c r="E1141" s="343" t="s">
        <v>1309</v>
      </c>
      <c r="F1141" s="245">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5">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5">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245">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5">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5">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5">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5">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5">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5">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5">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5">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5">
        <f t="shared" ca="1" si="43"/>
        <v>0</v>
      </c>
      <c r="S1141" s="245">
        <f ca="1">+R1140+R1141</f>
        <v>0</v>
      </c>
      <c r="T1141" s="245">
        <f ca="1">+S1141</f>
        <v>0</v>
      </c>
      <c r="U1141" s="244">
        <f t="shared" si="44"/>
        <v>2</v>
      </c>
      <c r="V1141" s="343" t="str">
        <f>+VLOOKUP(A1141,bd_lista!$A$3:$E$590,5,FALSE)</f>
        <v>Universidades Públicas</v>
      </c>
      <c r="W1141" s="343"/>
      <c r="X1141" s="242">
        <f>+VLOOKUP(A1141,[3]Sheet1!$A$13:$D$744,4,FALSE)</f>
        <v>0</v>
      </c>
      <c r="Y1141" s="242" t="e">
        <f>+VLOOKUP(X1141,bd_lista!$A$3:$C$590,3,FALSE)</f>
        <v>#N/A</v>
      </c>
      <c r="Z1141" s="299"/>
      <c r="AA1141" s="300"/>
    </row>
    <row r="1142" spans="1:27" customFormat="1" ht="15" hidden="1" customHeight="1">
      <c r="A1142" s="32">
        <v>2303</v>
      </c>
      <c r="B1142" s="291">
        <f>+A1142</f>
        <v>2303</v>
      </c>
      <c r="C1142" s="247" t="str">
        <f>+VLOOKUP(A1142,bd_lista!$A$3:$C$590,3,FALSE)</f>
        <v>Empresa Municipal de Areas Verdes y Recreación alternativa</v>
      </c>
      <c r="D1142" s="342" t="str">
        <f>+C1142</f>
        <v>Empresa Municipal de Areas Verdes y Recreación alternativa</v>
      </c>
      <c r="E1142" s="242" t="s">
        <v>1308</v>
      </c>
      <c r="F1142" s="243">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3">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3">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3">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3">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3">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3">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3">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3">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3">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3">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3">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3">
        <f t="shared" ref="R1142:R1157" ca="1" si="45">+SUM(F1142:Q1142)</f>
        <v>0</v>
      </c>
      <c r="S1142" s="250"/>
      <c r="T1142" s="243">
        <f ca="1">+T1143</f>
        <v>0</v>
      </c>
      <c r="U1142" s="242">
        <f t="shared" ref="U1142:U1157" si="46">+IF(E1142="Débitos",1,2)</f>
        <v>1</v>
      </c>
      <c r="V1142" s="343" t="str">
        <f>+VLOOKUP(A1142,bd_lista!$A$3:$E$590,5,FALSE)</f>
        <v>Empresas Municipales</v>
      </c>
      <c r="W1142" s="342" t="str">
        <f>+V1142</f>
        <v>Empresas Municipales</v>
      </c>
      <c r="X1142" s="242">
        <f>+VLOOKUP(A1142,[3]Sheet1!$A$13:$D$744,4,FALSE)</f>
        <v>0</v>
      </c>
      <c r="Y1142" s="242" t="e">
        <f>+VLOOKUP(X1142,bd_lista!$A$3:$C$590,3,FALSE)</f>
        <v>#N/A</v>
      </c>
      <c r="Z1142" s="301">
        <f>+X1142</f>
        <v>0</v>
      </c>
      <c r="AA1142" s="302" t="e">
        <f>+Y1142</f>
        <v>#N/A</v>
      </c>
    </row>
    <row r="1143" spans="1:27" customFormat="1" ht="15" hidden="1" customHeight="1">
      <c r="A1143" s="32">
        <v>2303</v>
      </c>
      <c r="B1143" s="292"/>
      <c r="C1143" s="247" t="str">
        <f>+VLOOKUP(A1143,bd_lista!$A$3:$C$590,3,FALSE)</f>
        <v>Empresa Municipal de Areas Verdes y Recreación alternativa</v>
      </c>
      <c r="D1143" s="343"/>
      <c r="E1143" s="244" t="s">
        <v>1309</v>
      </c>
      <c r="F1143" s="245">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5">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5">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5">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5">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5">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5">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5">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5">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5">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5">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5">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5">
        <f t="shared" ca="1" si="45"/>
        <v>0</v>
      </c>
      <c r="S1143" s="262">
        <f ca="1">+R1142+R1143</f>
        <v>0</v>
      </c>
      <c r="T1143" s="245">
        <f ca="1">+S1143</f>
        <v>0</v>
      </c>
      <c r="U1143" s="244">
        <f t="shared" si="46"/>
        <v>2</v>
      </c>
      <c r="V1143" s="343" t="str">
        <f>+VLOOKUP(A1143,bd_lista!$A$3:$E$590,5,FALSE)</f>
        <v>Empresas Municipales</v>
      </c>
      <c r="W1143" s="343"/>
      <c r="X1143" s="242">
        <f>+VLOOKUP(A1143,[3]Sheet1!$A$13:$D$744,4,FALSE)</f>
        <v>0</v>
      </c>
      <c r="Y1143" s="242" t="e">
        <f>+VLOOKUP(X1143,bd_lista!$A$3:$C$590,3,FALSE)</f>
        <v>#N/A</v>
      </c>
      <c r="Z1143" s="299"/>
      <c r="AA1143" s="300"/>
    </row>
    <row r="1144" spans="1:27" customFormat="1" ht="27" hidden="1" customHeight="1">
      <c r="A1144" s="32">
        <v>2318</v>
      </c>
      <c r="B1144" s="291">
        <f>+A1144</f>
        <v>2318</v>
      </c>
      <c r="C1144" s="247" t="str">
        <f>+VLOOKUP(A1144,bd_lista!$A$3:$C$590,3,FALSE)</f>
        <v>Entidad Descentralizada UMMIPRE PROMAN</v>
      </c>
      <c r="D1144" s="342" t="str">
        <f>+C1144</f>
        <v>Entidad Descentralizada UMMIPRE PROMAN</v>
      </c>
      <c r="E1144" s="242" t="s">
        <v>1308</v>
      </c>
      <c r="F1144" s="243">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3">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3">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3">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3">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3">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3">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3">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3">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3">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3">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3">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3">
        <f t="shared" ca="1" si="45"/>
        <v>0</v>
      </c>
      <c r="S1144" s="250"/>
      <c r="T1144" s="243">
        <f ca="1">+T1145</f>
        <v>0</v>
      </c>
      <c r="U1144" s="242">
        <f t="shared" si="46"/>
        <v>1</v>
      </c>
      <c r="V1144" s="343" t="str">
        <f>+VLOOKUP(A1144,bd_lista!$A$3:$E$590,5,FALSE)</f>
        <v>Empresas Municipales</v>
      </c>
      <c r="W1144" s="342" t="str">
        <f>+V1144</f>
        <v>Empresas Municipales</v>
      </c>
      <c r="X1144" s="242">
        <f>+VLOOKUP(A1144,[3]Sheet1!$A$13:$D$744,4,FALSE)</f>
        <v>0</v>
      </c>
      <c r="Y1144" s="242" t="e">
        <f>+VLOOKUP(X1144,bd_lista!$A$3:$C$590,3,FALSE)</f>
        <v>#N/A</v>
      </c>
      <c r="Z1144" s="301">
        <f>+X1144</f>
        <v>0</v>
      </c>
      <c r="AA1144" s="329" t="e">
        <f>+Y1144</f>
        <v>#N/A</v>
      </c>
    </row>
    <row r="1145" spans="1:27" customFormat="1" ht="27" hidden="1" customHeight="1">
      <c r="A1145" s="32">
        <v>2318</v>
      </c>
      <c r="B1145" s="292"/>
      <c r="C1145" s="247" t="str">
        <f>+VLOOKUP(A1145,bd_lista!$A$3:$C$590,3,FALSE)</f>
        <v>Entidad Descentralizada UMMIPRE PROMAN</v>
      </c>
      <c r="D1145" s="343"/>
      <c r="E1145" s="244" t="s">
        <v>1309</v>
      </c>
      <c r="F1145" s="243">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3">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3">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3">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3">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3">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3">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3">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3">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3">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3">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3">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3">
        <f t="shared" ca="1" si="45"/>
        <v>0</v>
      </c>
      <c r="S1145" s="250">
        <f ca="1">+R1144+R1145</f>
        <v>0</v>
      </c>
      <c r="T1145" s="243">
        <f ca="1">+S1145</f>
        <v>0</v>
      </c>
      <c r="U1145" s="242">
        <f t="shared" si="46"/>
        <v>2</v>
      </c>
      <c r="V1145" s="343" t="str">
        <f>+VLOOKUP(A1145,bd_lista!$A$3:$E$590,5,FALSE)</f>
        <v>Empresas Municipales</v>
      </c>
      <c r="W1145" s="343"/>
      <c r="X1145" s="242">
        <f>+VLOOKUP(A1145,[3]Sheet1!$A$13:$D$744,4,FALSE)</f>
        <v>0</v>
      </c>
      <c r="Y1145" s="242" t="e">
        <f>+VLOOKUP(X1145,bd_lista!$A$3:$C$590,3,FALSE)</f>
        <v>#N/A</v>
      </c>
      <c r="Z1145" s="299"/>
      <c r="AA1145" s="331"/>
    </row>
    <row r="1146" spans="1:27" customFormat="1" ht="27" hidden="1" customHeight="1">
      <c r="A1146" s="32">
        <v>2334</v>
      </c>
      <c r="B1146" s="291">
        <f>+A1146</f>
        <v>2334</v>
      </c>
      <c r="C1146" s="247" t="str">
        <f>+VLOOKUP(A1146,bd_lista!$A$3:$C$590,3,FALSE)</f>
        <v>ENTIDAD DESCENTRALIZADA MUNICIPAL DE MAQUINARIA Y EQUIPO</v>
      </c>
      <c r="D1146" s="342" t="str">
        <f>+C1146</f>
        <v>ENTIDAD DESCENTRALIZADA MUNICIPAL DE MAQUINARIA Y EQUIPO</v>
      </c>
      <c r="E1146" s="242" t="s">
        <v>1308</v>
      </c>
      <c r="F1146" s="243">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3">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3">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3">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3">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3">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3">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3">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3">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3">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3">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3">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3">
        <f t="shared" ca="1" si="45"/>
        <v>0</v>
      </c>
      <c r="S1146" s="250"/>
      <c r="T1146" s="243">
        <f ca="1">+T1147</f>
        <v>0</v>
      </c>
      <c r="U1146" s="242">
        <f t="shared" si="46"/>
        <v>1</v>
      </c>
      <c r="V1146" s="343" t="str">
        <f>+VLOOKUP(A1146,bd_lista!$A$3:$E$590,5,FALSE)</f>
        <v>Empresas Municipales</v>
      </c>
      <c r="W1146" s="342" t="str">
        <f>+V1146</f>
        <v>Empresas Municipales</v>
      </c>
      <c r="X1146" s="242">
        <f>+VLOOKUP(A1146,[3]Sheet1!$A$13:$D$744,4,FALSE)</f>
        <v>0</v>
      </c>
      <c r="Y1146" s="242" t="e">
        <f>+VLOOKUP(X1146,bd_lista!$A$3:$C$590,3,FALSE)</f>
        <v>#N/A</v>
      </c>
      <c r="Z1146" s="301">
        <f>+X1146</f>
        <v>0</v>
      </c>
      <c r="AA1146" s="329" t="e">
        <f>+Y1146</f>
        <v>#N/A</v>
      </c>
    </row>
    <row r="1147" spans="1:27" customFormat="1" ht="27" hidden="1" customHeight="1">
      <c r="A1147" s="32">
        <v>2334</v>
      </c>
      <c r="B1147" s="292"/>
      <c r="C1147" s="247" t="str">
        <f>+VLOOKUP(A1147,bd_lista!$A$3:$C$590,3,FALSE)</f>
        <v>ENTIDAD DESCENTRALIZADA MUNICIPAL DE MAQUINARIA Y EQUIPO</v>
      </c>
      <c r="D1147" s="343"/>
      <c r="E1147" s="244" t="s">
        <v>1309</v>
      </c>
      <c r="F1147" s="243">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3">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3">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3">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3">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3">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3">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3">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3">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3">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3">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3">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3">
        <f t="shared" ca="1" si="45"/>
        <v>0</v>
      </c>
      <c r="S1147" s="250">
        <f ca="1">+R1146+R1147</f>
        <v>0</v>
      </c>
      <c r="T1147" s="243">
        <f ca="1">+S1147</f>
        <v>0</v>
      </c>
      <c r="U1147" s="242">
        <f t="shared" si="46"/>
        <v>2</v>
      </c>
      <c r="V1147" s="343" t="str">
        <f>+VLOOKUP(A1147,bd_lista!$A$3:$E$590,5,FALSE)</f>
        <v>Empresas Municipales</v>
      </c>
      <c r="W1147" s="343"/>
      <c r="X1147" s="242">
        <f>+VLOOKUP(A1147,[3]Sheet1!$A$13:$D$744,4,FALSE)</f>
        <v>0</v>
      </c>
      <c r="Y1147" s="242" t="e">
        <f>+VLOOKUP(X1147,bd_lista!$A$3:$C$590,3,FALSE)</f>
        <v>#N/A</v>
      </c>
      <c r="Z1147" s="299"/>
      <c r="AA1147" s="331"/>
    </row>
    <row r="1148" spans="1:27" customFormat="1" ht="27" hidden="1" customHeight="1">
      <c r="A1148" s="32">
        <v>761</v>
      </c>
      <c r="B1148" s="291">
        <f>+A1148</f>
        <v>761</v>
      </c>
      <c r="C1148" s="247" t="str">
        <f>+VLOOKUP(A1148,bd_lista!$A$3:$C$590,3,FALSE)</f>
        <v>Servicio Autónomo Municipal de Agua Potable y Alcantarillado</v>
      </c>
      <c r="D1148" s="342" t="str">
        <f>+C1148</f>
        <v>Servicio Autónomo Municipal de Agua Potable y Alcantarillado</v>
      </c>
      <c r="E1148" s="242" t="s">
        <v>1308</v>
      </c>
      <c r="F1148" s="243">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3">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3">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3">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3">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3">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3">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3">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3">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3">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3">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3">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3">
        <f t="shared" ca="1" si="45"/>
        <v>0</v>
      </c>
      <c r="S1148" s="250"/>
      <c r="T1148" s="243">
        <f ca="1">+T1149</f>
        <v>0</v>
      </c>
      <c r="U1148" s="242">
        <f t="shared" si="46"/>
        <v>1</v>
      </c>
      <c r="V1148" s="343" t="str">
        <f>+VLOOKUP(A1148,bd_lista!$A$3:$E$590,5,FALSE)</f>
        <v>Empresas Municipales</v>
      </c>
      <c r="W1148" s="342" t="str">
        <f>+V1148</f>
        <v>Empresas Municipales</v>
      </c>
      <c r="X1148" s="242">
        <f>+VLOOKUP(A1148,[3]Sheet1!$A$13:$D$744,4,FALSE)</f>
        <v>0</v>
      </c>
      <c r="Y1148" s="242" t="e">
        <f>+VLOOKUP(X1148,bd_lista!$A$3:$C$590,3,FALSE)</f>
        <v>#N/A</v>
      </c>
      <c r="Z1148" s="301">
        <f>+X1148</f>
        <v>0</v>
      </c>
      <c r="AA1148" s="329" t="e">
        <f>+Y1148</f>
        <v>#N/A</v>
      </c>
    </row>
    <row r="1149" spans="1:27" customFormat="1" ht="27" hidden="1" customHeight="1">
      <c r="A1149" s="32">
        <v>761</v>
      </c>
      <c r="B1149" s="292"/>
      <c r="C1149" s="247" t="str">
        <f>+VLOOKUP(A1149,bd_lista!$A$3:$C$590,3,FALSE)</f>
        <v>Servicio Autónomo Municipal de Agua Potable y Alcantarillado</v>
      </c>
      <c r="D1149" s="343"/>
      <c r="E1149" s="244" t="s">
        <v>1309</v>
      </c>
      <c r="F1149" s="243">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3">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3">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3">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3">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3">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3">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3">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3">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3">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3">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3">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3">
        <f t="shared" ca="1" si="45"/>
        <v>0</v>
      </c>
      <c r="S1149" s="250">
        <f ca="1">+R1148+R1149</f>
        <v>0</v>
      </c>
      <c r="T1149" s="243">
        <f ca="1">+S1149</f>
        <v>0</v>
      </c>
      <c r="U1149" s="242">
        <f t="shared" si="46"/>
        <v>2</v>
      </c>
      <c r="V1149" s="343" t="str">
        <f>+VLOOKUP(A1149,bd_lista!$A$3:$E$590,5,FALSE)</f>
        <v>Empresas Municipales</v>
      </c>
      <c r="W1149" s="343"/>
      <c r="X1149" s="242">
        <f>+VLOOKUP(A1149,[3]Sheet1!$A$13:$D$744,4,FALSE)</f>
        <v>0</v>
      </c>
      <c r="Y1149" s="242" t="e">
        <f>+VLOOKUP(X1149,bd_lista!$A$3:$C$590,3,FALSE)</f>
        <v>#N/A</v>
      </c>
      <c r="Z1149" s="299"/>
      <c r="AA1149" s="331"/>
    </row>
    <row r="1150" spans="1:27" customFormat="1" ht="15" hidden="1" customHeight="1">
      <c r="A1150" s="32">
        <v>781</v>
      </c>
      <c r="B1150" s="291">
        <f>+A1150</f>
        <v>781</v>
      </c>
      <c r="C1150" s="247" t="str">
        <f>+VLOOKUP(A1150,bd_lista!$A$3:$C$590,3,FALSE)</f>
        <v>Servicio Municipal de Agua Potable y Alcantarillado</v>
      </c>
      <c r="D1150" s="342" t="str">
        <f>+C1150</f>
        <v>Servicio Municipal de Agua Potable y Alcantarillado</v>
      </c>
      <c r="E1150" s="242" t="s">
        <v>1308</v>
      </c>
      <c r="F1150" s="243">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3">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3">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3">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3">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3">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3">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3">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3">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3">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3">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3">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3">
        <f t="shared" ca="1" si="45"/>
        <v>0</v>
      </c>
      <c r="S1150" s="250"/>
      <c r="T1150" s="243">
        <f ca="1">+T1151</f>
        <v>0</v>
      </c>
      <c r="U1150" s="242">
        <f t="shared" si="46"/>
        <v>1</v>
      </c>
      <c r="V1150" s="343" t="str">
        <f>+VLOOKUP(A1150,bd_lista!$A$3:$E$590,5,FALSE)</f>
        <v>Empresas Municipales</v>
      </c>
      <c r="W1150" s="342" t="str">
        <f>+V1150</f>
        <v>Empresas Municipales</v>
      </c>
      <c r="X1150" s="242">
        <f>+VLOOKUP(A1150,[3]Sheet1!$A$13:$D$744,4,FALSE)</f>
        <v>0</v>
      </c>
      <c r="Y1150" s="242" t="e">
        <f>+VLOOKUP(X1150,bd_lista!$A$3:$C$590,3,FALSE)</f>
        <v>#N/A</v>
      </c>
      <c r="Z1150" s="301">
        <f>+X1150</f>
        <v>0</v>
      </c>
      <c r="AA1150" s="329" t="e">
        <f>+Y1150</f>
        <v>#N/A</v>
      </c>
    </row>
    <row r="1151" spans="1:27" customFormat="1" ht="15" hidden="1" customHeight="1">
      <c r="A1151" s="32">
        <v>781</v>
      </c>
      <c r="B1151" s="292"/>
      <c r="C1151" s="247" t="str">
        <f>+VLOOKUP(A1151,bd_lista!$A$3:$C$590,3,FALSE)</f>
        <v>Servicio Municipal de Agua Potable y Alcantarillado</v>
      </c>
      <c r="D1151" s="343"/>
      <c r="E1151" s="244" t="s">
        <v>1309</v>
      </c>
      <c r="F1151" s="243">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3">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3">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3">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3">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3">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3">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3">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3">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3">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3">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3">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3">
        <f t="shared" ca="1" si="45"/>
        <v>0</v>
      </c>
      <c r="S1151" s="250">
        <f ca="1">+R1150+R1151</f>
        <v>0</v>
      </c>
      <c r="T1151" s="243">
        <f ca="1">+S1151</f>
        <v>0</v>
      </c>
      <c r="U1151" s="242">
        <f t="shared" si="46"/>
        <v>2</v>
      </c>
      <c r="V1151" s="343" t="str">
        <f>+VLOOKUP(A1151,bd_lista!$A$3:$E$590,5,FALSE)</f>
        <v>Empresas Municipales</v>
      </c>
      <c r="W1151" s="343"/>
      <c r="X1151" s="242">
        <f>+VLOOKUP(A1151,[3]Sheet1!$A$13:$D$744,4,FALSE)</f>
        <v>0</v>
      </c>
      <c r="Y1151" s="242" t="e">
        <f>+VLOOKUP(X1151,bd_lista!$A$3:$C$590,3,FALSE)</f>
        <v>#N/A</v>
      </c>
      <c r="Z1151" s="299"/>
      <c r="AA1151" s="331"/>
    </row>
    <row r="1152" spans="1:27" customFormat="1" ht="27" hidden="1" customHeight="1">
      <c r="A1152" s="32">
        <v>821</v>
      </c>
      <c r="B1152" s="291">
        <f>+A1152</f>
        <v>821</v>
      </c>
      <c r="C1152" s="247" t="str">
        <f>+VLOOKUP(A1152,bd_lista!$A$3:$C$590,3,FALSE)</f>
        <v>Administración Autónoma para Obras Sanitarias - Potosí</v>
      </c>
      <c r="D1152" s="342" t="str">
        <f>+C1152</f>
        <v>Administración Autónoma para Obras Sanitarias - Potosí</v>
      </c>
      <c r="E1152" s="242" t="s">
        <v>1308</v>
      </c>
      <c r="F1152" s="243">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3">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3">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3">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3">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3">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3">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3">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3">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3">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3">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3">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3">
        <f t="shared" ca="1" si="45"/>
        <v>0</v>
      </c>
      <c r="S1152" s="250"/>
      <c r="T1152" s="243">
        <f ca="1">+T1153</f>
        <v>0</v>
      </c>
      <c r="U1152" s="242">
        <f t="shared" si="46"/>
        <v>1</v>
      </c>
      <c r="V1152" s="343" t="str">
        <f>+VLOOKUP(A1152,bd_lista!$A$3:$E$590,5,FALSE)</f>
        <v>Empresas Municipales</v>
      </c>
      <c r="W1152" s="342" t="str">
        <f>+V1152</f>
        <v>Empresas Municipales</v>
      </c>
      <c r="X1152" s="242">
        <f>+VLOOKUP(A1152,[3]Sheet1!$A$13:$D$744,4,FALSE)</f>
        <v>0</v>
      </c>
      <c r="Y1152" s="242" t="e">
        <f>+VLOOKUP(X1152,bd_lista!$A$3:$C$590,3,FALSE)</f>
        <v>#N/A</v>
      </c>
      <c r="Z1152" s="301">
        <f>+X1152</f>
        <v>0</v>
      </c>
      <c r="AA1152" s="329" t="e">
        <f>+Y1152</f>
        <v>#N/A</v>
      </c>
    </row>
    <row r="1153" spans="1:27" customFormat="1" ht="15" hidden="1" customHeight="1">
      <c r="A1153" s="32">
        <v>821</v>
      </c>
      <c r="B1153" s="292"/>
      <c r="C1153" s="247" t="str">
        <f>+VLOOKUP(A1153,bd_lista!$A$3:$C$590,3,FALSE)</f>
        <v>Administración Autónoma para Obras Sanitarias - Potosí</v>
      </c>
      <c r="D1153" s="343"/>
      <c r="E1153" s="244" t="s">
        <v>1309</v>
      </c>
      <c r="F1153" s="243">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3">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3">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3">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3">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3">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3">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3">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3">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3">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3">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3">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3">
        <f t="shared" ca="1" si="45"/>
        <v>0</v>
      </c>
      <c r="S1153" s="250">
        <f ca="1">+R1152+R1153</f>
        <v>0</v>
      </c>
      <c r="T1153" s="243">
        <f ca="1">+S1153</f>
        <v>0</v>
      </c>
      <c r="U1153" s="242">
        <f t="shared" si="46"/>
        <v>2</v>
      </c>
      <c r="V1153" s="343" t="str">
        <f>+VLOOKUP(A1153,bd_lista!$A$3:$E$590,5,FALSE)</f>
        <v>Empresas Municipales</v>
      </c>
      <c r="W1153" s="343"/>
      <c r="X1153" s="242">
        <f>+VLOOKUP(A1153,[3]Sheet1!$A$13:$D$744,4,FALSE)</f>
        <v>0</v>
      </c>
      <c r="Y1153" s="242" t="e">
        <f>+VLOOKUP(X1153,bd_lista!$A$3:$C$590,3,FALSE)</f>
        <v>#N/A</v>
      </c>
      <c r="Z1153" s="299"/>
      <c r="AA1153" s="331"/>
    </row>
    <row r="1154" spans="1:27" customFormat="1" ht="15" hidden="1" customHeight="1">
      <c r="A1154" s="32">
        <v>831</v>
      </c>
      <c r="B1154" s="291">
        <f>+A1154</f>
        <v>831</v>
      </c>
      <c r="C1154" s="247" t="str">
        <f>+VLOOKUP(A1154,bd_lista!$A$3:$C$590,3,FALSE)</f>
        <v>Servicio Local de Acueductos y Alcantarillado - Oruro</v>
      </c>
      <c r="D1154" s="342" t="str">
        <f>+C1154</f>
        <v>Servicio Local de Acueductos y Alcantarillado - Oruro</v>
      </c>
      <c r="E1154" s="242" t="s">
        <v>1308</v>
      </c>
      <c r="F1154" s="243">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3">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3">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3">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3">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3">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3">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3">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3">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3">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3">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3">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3">
        <f t="shared" ca="1" si="45"/>
        <v>0</v>
      </c>
      <c r="S1154" s="250"/>
      <c r="T1154" s="243">
        <f ca="1">+T1155</f>
        <v>0</v>
      </c>
      <c r="U1154" s="242">
        <f t="shared" si="46"/>
        <v>1</v>
      </c>
      <c r="V1154" s="343" t="str">
        <f>+VLOOKUP(A1154,bd_lista!$A$3:$E$590,5,FALSE)</f>
        <v>Empresas Municipales</v>
      </c>
      <c r="W1154" s="342" t="str">
        <f>+V1154</f>
        <v>Empresas Municipales</v>
      </c>
      <c r="X1154" s="242">
        <f>+VLOOKUP(A1154,[3]Sheet1!$A$13:$D$744,4,FALSE)</f>
        <v>0</v>
      </c>
      <c r="Y1154" s="242" t="e">
        <f>+VLOOKUP(X1154,bd_lista!$A$3:$C$590,3,FALSE)</f>
        <v>#N/A</v>
      </c>
      <c r="Z1154" s="301">
        <f>+X1154</f>
        <v>0</v>
      </c>
      <c r="AA1154" s="329" t="e">
        <f>+Y1154</f>
        <v>#N/A</v>
      </c>
    </row>
    <row r="1155" spans="1:27" customFormat="1" ht="15" hidden="1" customHeight="1">
      <c r="A1155" s="32">
        <v>831</v>
      </c>
      <c r="B1155" s="292"/>
      <c r="C1155" s="247" t="str">
        <f>+VLOOKUP(A1155,bd_lista!$A$3:$C$590,3,FALSE)</f>
        <v>Servicio Local de Acueductos y Alcantarillado - Oruro</v>
      </c>
      <c r="D1155" s="343"/>
      <c r="E1155" s="244" t="s">
        <v>1309</v>
      </c>
      <c r="F1155" s="243">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3">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3">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3">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3">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3">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3">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3">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3">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3">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3">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3">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3">
        <f t="shared" ca="1" si="45"/>
        <v>0</v>
      </c>
      <c r="S1155" s="250">
        <f ca="1">+R1154+R1155</f>
        <v>0</v>
      </c>
      <c r="T1155" s="243">
        <f ca="1">+S1155</f>
        <v>0</v>
      </c>
      <c r="U1155" s="242">
        <f t="shared" si="46"/>
        <v>2</v>
      </c>
      <c r="V1155" s="343" t="str">
        <f>+VLOOKUP(A1155,bd_lista!$A$3:$E$590,5,FALSE)</f>
        <v>Empresas Municipales</v>
      </c>
      <c r="W1155" s="343"/>
      <c r="X1155" s="242">
        <f>+VLOOKUP(A1155,[3]Sheet1!$A$13:$D$744,4,FALSE)</f>
        <v>0</v>
      </c>
      <c r="Y1155" s="242" t="e">
        <f>+VLOOKUP(X1155,bd_lista!$A$3:$C$590,3,FALSE)</f>
        <v>#N/A</v>
      </c>
      <c r="Z1155" s="299"/>
      <c r="AA1155" s="331"/>
    </row>
    <row r="1156" spans="1:27" customFormat="1" ht="27" hidden="1" customHeight="1">
      <c r="A1156" s="32">
        <v>2301</v>
      </c>
      <c r="B1156" s="291">
        <f>+A1156</f>
        <v>2301</v>
      </c>
      <c r="C1156" s="247" t="str">
        <f>+VLOOKUP(A1156,bd_lista!$A$3:$C$590,3,FALSE)</f>
        <v>Empresa Municipal de Gestión de Residuos Sólidos</v>
      </c>
      <c r="D1156" s="342" t="str">
        <f>+C1156</f>
        <v>Empresa Municipal de Gestión de Residuos Sólidos</v>
      </c>
      <c r="E1156" s="242" t="s">
        <v>1308</v>
      </c>
      <c r="F1156" s="243">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3">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3">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3">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3">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3">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3">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3">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3">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3">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3">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3">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3">
        <f t="shared" ca="1" si="45"/>
        <v>0</v>
      </c>
      <c r="S1156" s="250"/>
      <c r="T1156" s="243">
        <f ca="1">+T1157</f>
        <v>0</v>
      </c>
      <c r="U1156" s="242">
        <f t="shared" si="46"/>
        <v>1</v>
      </c>
      <c r="V1156" s="343" t="str">
        <f>+VLOOKUP(A1156,bd_lista!$A$3:$E$590,5,FALSE)</f>
        <v>Empresas Municipales</v>
      </c>
      <c r="W1156" s="342" t="str">
        <f>+V1156</f>
        <v>Empresas Municipales</v>
      </c>
      <c r="X1156" s="242">
        <f>+VLOOKUP(A1156,[3]Sheet1!$A$13:$D$744,4,FALSE)</f>
        <v>0</v>
      </c>
      <c r="Y1156" s="242" t="e">
        <f>+VLOOKUP(X1156,bd_lista!$A$3:$C$590,3,FALSE)</f>
        <v>#N/A</v>
      </c>
      <c r="Z1156" s="301">
        <f>+X1156</f>
        <v>0</v>
      </c>
      <c r="AA1156" s="329" t="e">
        <f>+Y1156</f>
        <v>#N/A</v>
      </c>
    </row>
    <row r="1157" spans="1:27" customFormat="1" ht="27" hidden="1" customHeight="1">
      <c r="A1157" s="32">
        <v>2301</v>
      </c>
      <c r="B1157" s="292"/>
      <c r="C1157" s="247" t="str">
        <f>+VLOOKUP(A1157,bd_lista!$A$3:$C$590,3,FALSE)</f>
        <v>Empresa Municipal de Gestión de Residuos Sólidos</v>
      </c>
      <c r="D1157" s="343"/>
      <c r="E1157" s="244" t="s">
        <v>1309</v>
      </c>
      <c r="F1157" s="243">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3">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3">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3">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3">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3">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3">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3">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3">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3">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3">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3">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3">
        <f t="shared" ca="1" si="45"/>
        <v>0</v>
      </c>
      <c r="S1157" s="250">
        <f ca="1">+R1156+R1157</f>
        <v>0</v>
      </c>
      <c r="T1157" s="243">
        <f ca="1">+S1157</f>
        <v>0</v>
      </c>
      <c r="U1157" s="242">
        <f t="shared" si="46"/>
        <v>2</v>
      </c>
      <c r="V1157" s="343" t="str">
        <f>+VLOOKUP(A1157,bd_lista!$A$3:$E$590,5,FALSE)</f>
        <v>Empresas Municipales</v>
      </c>
      <c r="W1157" s="343"/>
      <c r="X1157" s="242">
        <f>+VLOOKUP(A1157,[3]Sheet1!$A$13:$D$744,4,FALSE)</f>
        <v>0</v>
      </c>
      <c r="Y1157" s="242" t="e">
        <f>+VLOOKUP(X1157,bd_lista!$A$3:$C$590,3,FALSE)</f>
        <v>#N/A</v>
      </c>
      <c r="Z1157" s="299"/>
      <c r="AA1157" s="331"/>
    </row>
    <row r="1158" spans="1:27" customFormat="1" ht="27" hidden="1" customHeight="1">
      <c r="A1158" s="32">
        <v>2302</v>
      </c>
      <c r="B1158" s="291">
        <f>+A1158</f>
        <v>2302</v>
      </c>
      <c r="C1158" s="247" t="str">
        <f>+VLOOKUP(A1158,bd_lista!$A$3:$C$590,3,FALSE)</f>
        <v>Empresa Municipal de Agua Potable y Alcantarillado Sacaba</v>
      </c>
      <c r="D1158" s="342" t="str">
        <f>+C1158</f>
        <v>Empresa Municipal de Agua Potable y Alcantarillado Sacaba</v>
      </c>
      <c r="E1158" s="242" t="s">
        <v>1308</v>
      </c>
      <c r="F1158" s="243">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3">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3">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3">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3">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3">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3">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3">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3">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3">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3">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3">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3">
        <f t="shared" ref="R1158:R1179" ca="1" si="47">+SUM(F1158:Q1158)</f>
        <v>0</v>
      </c>
      <c r="S1158" s="250"/>
      <c r="T1158" s="243">
        <f ca="1">+T1159</f>
        <v>0</v>
      </c>
      <c r="U1158" s="242">
        <f t="shared" ref="U1158:U1179" si="48">+IF(E1158="Débitos",1,2)</f>
        <v>1</v>
      </c>
      <c r="V1158" s="343" t="str">
        <f>+VLOOKUP(A1158,bd_lista!$A$3:$E$590,5,FALSE)</f>
        <v>Empresas Municipales</v>
      </c>
      <c r="W1158" s="342" t="str">
        <f>+V1158</f>
        <v>Empresas Municipales</v>
      </c>
      <c r="X1158" s="242">
        <f>+VLOOKUP(A1158,[3]Sheet1!$A$13:$D$744,4,FALSE)</f>
        <v>0</v>
      </c>
      <c r="Y1158" s="242" t="e">
        <f>+VLOOKUP(X1158,bd_lista!$A$3:$C$590,3,FALSE)</f>
        <v>#N/A</v>
      </c>
      <c r="Z1158" s="301">
        <f>+X1158</f>
        <v>0</v>
      </c>
      <c r="AA1158" s="329" t="e">
        <f>+Y1158</f>
        <v>#N/A</v>
      </c>
    </row>
    <row r="1159" spans="1:27" customFormat="1" ht="27" hidden="1" customHeight="1">
      <c r="A1159" s="32">
        <v>2302</v>
      </c>
      <c r="B1159" s="292"/>
      <c r="C1159" s="247" t="str">
        <f>+VLOOKUP(A1159,bd_lista!$A$3:$C$590,3,FALSE)</f>
        <v>Empresa Municipal de Agua Potable y Alcantarillado Sacaba</v>
      </c>
      <c r="D1159" s="343"/>
      <c r="E1159" s="244" t="s">
        <v>1309</v>
      </c>
      <c r="F1159" s="243">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3">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3">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3">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3">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3">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3">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3">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3">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3">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3">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3">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3">
        <f t="shared" ca="1" si="47"/>
        <v>0</v>
      </c>
      <c r="S1159" s="250">
        <f ca="1">+R1158+R1159</f>
        <v>0</v>
      </c>
      <c r="T1159" s="243">
        <f ca="1">+S1159</f>
        <v>0</v>
      </c>
      <c r="U1159" s="242">
        <f t="shared" si="48"/>
        <v>2</v>
      </c>
      <c r="V1159" s="343" t="str">
        <f>+VLOOKUP(A1159,bd_lista!$A$3:$E$590,5,FALSE)</f>
        <v>Empresas Municipales</v>
      </c>
      <c r="W1159" s="343"/>
      <c r="X1159" s="242">
        <f>+VLOOKUP(A1159,[3]Sheet1!$A$13:$D$744,4,FALSE)</f>
        <v>0</v>
      </c>
      <c r="Y1159" s="242" t="e">
        <f>+VLOOKUP(X1159,bd_lista!$A$3:$C$590,3,FALSE)</f>
        <v>#N/A</v>
      </c>
      <c r="Z1159" s="299"/>
      <c r="AA1159" s="331"/>
    </row>
    <row r="1160" spans="1:27" customFormat="1" ht="27" hidden="1" customHeight="1">
      <c r="A1160" s="32">
        <v>2313</v>
      </c>
      <c r="B1160" s="291">
        <f>+A1160</f>
        <v>2313</v>
      </c>
      <c r="C1160" s="247" t="str">
        <f>+VLOOKUP(A1160,bd_lista!$A$3:$C$590,3,FALSE)</f>
        <v>ENTIDAD MUNICIPAL DE ASEO URBANO SUCRE</v>
      </c>
      <c r="D1160" s="342" t="str">
        <f>+C1160</f>
        <v>ENTIDAD MUNICIPAL DE ASEO URBANO SUCRE</v>
      </c>
      <c r="E1160" s="242" t="s">
        <v>1308</v>
      </c>
      <c r="F1160" s="243">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3">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3">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3">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3">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3">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3">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3">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3">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3">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3">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3">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3">
        <f t="shared" ca="1" si="47"/>
        <v>0</v>
      </c>
      <c r="S1160" s="250"/>
      <c r="T1160" s="243">
        <f ca="1">+T1161</f>
        <v>0</v>
      </c>
      <c r="U1160" s="242">
        <f t="shared" si="48"/>
        <v>1</v>
      </c>
      <c r="V1160" s="343" t="str">
        <f>+VLOOKUP(A1160,bd_lista!$A$3:$E$590,5,FALSE)</f>
        <v>Empresas Municipales</v>
      </c>
      <c r="W1160" s="342" t="str">
        <f>+V1160</f>
        <v>Empresas Municipales</v>
      </c>
      <c r="X1160" s="242">
        <f>+VLOOKUP(A1160,[3]Sheet1!$A$13:$D$744,4,FALSE)</f>
        <v>0</v>
      </c>
      <c r="Y1160" s="242" t="e">
        <f>+VLOOKUP(X1160,bd_lista!$A$3:$C$590,3,FALSE)</f>
        <v>#N/A</v>
      </c>
      <c r="Z1160" s="301">
        <f>+X1160</f>
        <v>0</v>
      </c>
      <c r="AA1160" s="329" t="e">
        <f>+Y1160</f>
        <v>#N/A</v>
      </c>
    </row>
    <row r="1161" spans="1:27" customFormat="1" ht="27" hidden="1" customHeight="1">
      <c r="A1161" s="32">
        <v>2313</v>
      </c>
      <c r="B1161" s="292"/>
      <c r="C1161" s="247" t="str">
        <f>+VLOOKUP(A1161,bd_lista!$A$3:$C$590,3,FALSE)</f>
        <v>ENTIDAD MUNICIPAL DE ASEO URBANO SUCRE</v>
      </c>
      <c r="D1161" s="343"/>
      <c r="E1161" s="244" t="s">
        <v>1309</v>
      </c>
      <c r="F1161" s="243">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3">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3">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3">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3">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3">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3">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3">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3">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3">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3">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3">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3">
        <f t="shared" ca="1" si="47"/>
        <v>0</v>
      </c>
      <c r="S1161" s="250">
        <f ca="1">+R1160+R1161</f>
        <v>0</v>
      </c>
      <c r="T1161" s="243">
        <f ca="1">+S1161</f>
        <v>0</v>
      </c>
      <c r="U1161" s="242">
        <f t="shared" si="48"/>
        <v>2</v>
      </c>
      <c r="V1161" s="343" t="str">
        <f>+VLOOKUP(A1161,bd_lista!$A$3:$E$590,5,FALSE)</f>
        <v>Empresas Municipales</v>
      </c>
      <c r="W1161" s="343"/>
      <c r="X1161" s="242">
        <f>+VLOOKUP(A1161,[3]Sheet1!$A$13:$D$744,4,FALSE)</f>
        <v>0</v>
      </c>
      <c r="Y1161" s="242" t="e">
        <f>+VLOOKUP(X1161,bd_lista!$A$3:$C$590,3,FALSE)</f>
        <v>#N/A</v>
      </c>
      <c r="Z1161" s="299"/>
      <c r="AA1161" s="331"/>
    </row>
    <row r="1162" spans="1:27" customFormat="1" ht="27" hidden="1" customHeight="1">
      <c r="A1162" s="32">
        <v>2314</v>
      </c>
      <c r="B1162" s="291">
        <f>+A1162</f>
        <v>2314</v>
      </c>
      <c r="C1162" s="247" t="str">
        <f>+VLOOKUP(A1162,bd_lista!$A$3:$C$590,3,FALSE)</f>
        <v>EMPRESA MUNICIPAL DE AREAS VERDES SUCRE</v>
      </c>
      <c r="D1162" s="342" t="str">
        <f>+C1162</f>
        <v>EMPRESA MUNICIPAL DE AREAS VERDES SUCRE</v>
      </c>
      <c r="E1162" s="242" t="s">
        <v>1308</v>
      </c>
      <c r="F1162" s="243">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3">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3">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3">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3">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3">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3">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3">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3">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3">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3">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3">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3">
        <f t="shared" ca="1" si="47"/>
        <v>0</v>
      </c>
      <c r="S1162" s="250"/>
      <c r="T1162" s="243">
        <f ca="1">+T1163</f>
        <v>0</v>
      </c>
      <c r="U1162" s="242">
        <f t="shared" si="48"/>
        <v>1</v>
      </c>
      <c r="V1162" s="343" t="str">
        <f>+VLOOKUP(A1162,bd_lista!$A$3:$E$590,5,FALSE)</f>
        <v>Empresas Municipales</v>
      </c>
      <c r="W1162" s="342" t="str">
        <f>+V1162</f>
        <v>Empresas Municipales</v>
      </c>
      <c r="X1162" s="242">
        <f>+VLOOKUP(A1162,[3]Sheet1!$A$13:$D$744,4,FALSE)</f>
        <v>0</v>
      </c>
      <c r="Y1162" s="242" t="e">
        <f>+VLOOKUP(X1162,bd_lista!$A$3:$C$590,3,FALSE)</f>
        <v>#N/A</v>
      </c>
      <c r="Z1162" s="301">
        <f>+X1162</f>
        <v>0</v>
      </c>
      <c r="AA1162" s="329" t="e">
        <f>+Y1162</f>
        <v>#N/A</v>
      </c>
    </row>
    <row r="1163" spans="1:27" customFormat="1" ht="27" hidden="1" customHeight="1">
      <c r="A1163" s="32">
        <v>2314</v>
      </c>
      <c r="B1163" s="292"/>
      <c r="C1163" s="247" t="str">
        <f>+VLOOKUP(A1163,bd_lista!$A$3:$C$590,3,FALSE)</f>
        <v>EMPRESA MUNICIPAL DE AREAS VERDES SUCRE</v>
      </c>
      <c r="D1163" s="343"/>
      <c r="E1163" s="244" t="s">
        <v>1309</v>
      </c>
      <c r="F1163" s="243">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3">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3">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3">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3">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3">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3">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3">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3">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3">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3">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3">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3">
        <f t="shared" ca="1" si="47"/>
        <v>0</v>
      </c>
      <c r="S1163" s="250">
        <f ca="1">+R1162+R1163</f>
        <v>0</v>
      </c>
      <c r="T1163" s="243">
        <f ca="1">+S1163</f>
        <v>0</v>
      </c>
      <c r="U1163" s="242">
        <f t="shared" si="48"/>
        <v>2</v>
      </c>
      <c r="V1163" s="343" t="str">
        <f>+VLOOKUP(A1163,bd_lista!$A$3:$E$590,5,FALSE)</f>
        <v>Empresas Municipales</v>
      </c>
      <c r="W1163" s="343"/>
      <c r="X1163" s="242">
        <f>+VLOOKUP(A1163,[3]Sheet1!$A$13:$D$744,4,FALSE)</f>
        <v>0</v>
      </c>
      <c r="Y1163" s="242" t="e">
        <f>+VLOOKUP(X1163,bd_lista!$A$3:$C$590,3,FALSE)</f>
        <v>#N/A</v>
      </c>
      <c r="Z1163" s="299"/>
      <c r="AA1163" s="331"/>
    </row>
    <row r="1164" spans="1:27" customFormat="1" ht="27" hidden="1" customHeight="1">
      <c r="A1164" s="32">
        <v>2315</v>
      </c>
      <c r="B1164" s="291">
        <f>+A1164</f>
        <v>2315</v>
      </c>
      <c r="C1164" s="247" t="str">
        <f>+VLOOKUP(A1164,bd_lista!$A$3:$C$590,3,FALSE)</f>
        <v xml:space="preserve">Empresa Municipal de Servicio de Aseo </v>
      </c>
      <c r="D1164" s="342" t="str">
        <f>+C1164</f>
        <v xml:space="preserve">Empresa Municipal de Servicio de Aseo </v>
      </c>
      <c r="E1164" s="242" t="s">
        <v>1308</v>
      </c>
      <c r="F1164" s="243">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3">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3">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3">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3">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3">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3">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3">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3">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3">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3">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3">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3">
        <f t="shared" ca="1" si="47"/>
        <v>0</v>
      </c>
      <c r="S1164" s="250"/>
      <c r="T1164" s="243">
        <f ca="1">+T1165</f>
        <v>0</v>
      </c>
      <c r="U1164" s="242">
        <f t="shared" si="48"/>
        <v>1</v>
      </c>
      <c r="V1164" s="343" t="str">
        <f>+VLOOKUP(A1164,bd_lista!$A$3:$E$590,5,FALSE)</f>
        <v>Empresas Municipales</v>
      </c>
      <c r="W1164" s="342" t="str">
        <f>+V1164</f>
        <v>Empresas Municipales</v>
      </c>
      <c r="X1164" s="242">
        <f>+VLOOKUP(A1164,[3]Sheet1!$A$13:$D$744,4,FALSE)</f>
        <v>0</v>
      </c>
      <c r="Y1164" s="242" t="e">
        <f>+VLOOKUP(X1164,bd_lista!$A$3:$C$590,3,FALSE)</f>
        <v>#N/A</v>
      </c>
      <c r="Z1164" s="301">
        <f>+X1164</f>
        <v>0</v>
      </c>
      <c r="AA1164" s="329" t="e">
        <f>+Y1164</f>
        <v>#N/A</v>
      </c>
    </row>
    <row r="1165" spans="1:27" customFormat="1" ht="27" hidden="1" customHeight="1">
      <c r="A1165" s="32">
        <v>2315</v>
      </c>
      <c r="B1165" s="292"/>
      <c r="C1165" s="247" t="str">
        <f>+VLOOKUP(A1165,bd_lista!$A$3:$C$590,3,FALSE)</f>
        <v xml:space="preserve">Empresa Municipal de Servicio de Aseo </v>
      </c>
      <c r="D1165" s="343"/>
      <c r="E1165" s="244" t="s">
        <v>1309</v>
      </c>
      <c r="F1165" s="243">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3">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3">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3">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3">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3">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3">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3">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3">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3">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3">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3">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3">
        <f t="shared" ca="1" si="47"/>
        <v>0</v>
      </c>
      <c r="S1165" s="250">
        <f ca="1">+R1164+R1165</f>
        <v>0</v>
      </c>
      <c r="T1165" s="243">
        <f ca="1">+S1165</f>
        <v>0</v>
      </c>
      <c r="U1165" s="242">
        <f t="shared" si="48"/>
        <v>2</v>
      </c>
      <c r="V1165" s="343" t="str">
        <f>+VLOOKUP(A1165,bd_lista!$A$3:$E$590,5,FALSE)</f>
        <v>Empresas Municipales</v>
      </c>
      <c r="W1165" s="343"/>
      <c r="X1165" s="242">
        <f>+VLOOKUP(A1165,[3]Sheet1!$A$13:$D$744,4,FALSE)</f>
        <v>0</v>
      </c>
      <c r="Y1165" s="242" t="e">
        <f>+VLOOKUP(X1165,bd_lista!$A$3:$C$590,3,FALSE)</f>
        <v>#N/A</v>
      </c>
      <c r="Z1165" s="299"/>
      <c r="AA1165" s="331"/>
    </row>
    <row r="1166" spans="1:27" customFormat="1" ht="27" hidden="1" customHeight="1">
      <c r="A1166" s="32">
        <v>2316</v>
      </c>
      <c r="B1166" s="291">
        <f>+A1166</f>
        <v>2316</v>
      </c>
      <c r="C1166" s="247" t="str">
        <f>+VLOOKUP(A1166,bd_lista!$A$3:$C$590,3,FALSE)</f>
        <v>Empresa Municipal de Áreas Verdes, Parques y Forestación</v>
      </c>
      <c r="D1166" s="342" t="str">
        <f>+C1166</f>
        <v>Empresa Municipal de Áreas Verdes, Parques y Forestación</v>
      </c>
      <c r="E1166" s="242" t="s">
        <v>1308</v>
      </c>
      <c r="F1166" s="243">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3">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3">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3">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3">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3">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3">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3">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3">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3">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3">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3">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3">
        <f t="shared" ca="1" si="47"/>
        <v>0</v>
      </c>
      <c r="S1166" s="250"/>
      <c r="T1166" s="243">
        <f ca="1">+T1167</f>
        <v>0</v>
      </c>
      <c r="U1166" s="242">
        <f t="shared" si="48"/>
        <v>1</v>
      </c>
      <c r="V1166" s="343" t="str">
        <f>+VLOOKUP(A1166,bd_lista!$A$3:$E$590,5,FALSE)</f>
        <v>Empresas Municipales</v>
      </c>
      <c r="W1166" s="342" t="str">
        <f>+V1166</f>
        <v>Empresas Municipales</v>
      </c>
      <c r="X1166" s="242">
        <f>+VLOOKUP(A1166,[3]Sheet1!$A$13:$D$744,4,FALSE)</f>
        <v>0</v>
      </c>
      <c r="Y1166" s="242" t="e">
        <f>+VLOOKUP(X1166,bd_lista!$A$3:$C$590,3,FALSE)</f>
        <v>#N/A</v>
      </c>
      <c r="Z1166" s="301">
        <f>+X1166</f>
        <v>0</v>
      </c>
      <c r="AA1166" s="329" t="e">
        <f>+Y1166</f>
        <v>#N/A</v>
      </c>
    </row>
    <row r="1167" spans="1:27" customFormat="1" ht="27" hidden="1" customHeight="1">
      <c r="A1167" s="32">
        <v>2316</v>
      </c>
      <c r="B1167" s="292"/>
      <c r="C1167" s="247" t="str">
        <f>+VLOOKUP(A1167,bd_lista!$A$3:$C$590,3,FALSE)</f>
        <v>Empresa Municipal de Áreas Verdes, Parques y Forestación</v>
      </c>
      <c r="D1167" s="343"/>
      <c r="E1167" s="244" t="s">
        <v>1309</v>
      </c>
      <c r="F1167" s="243">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3">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3">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3">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3">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3">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3">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3">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3">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3">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3">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3">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3">
        <f t="shared" ca="1" si="47"/>
        <v>0</v>
      </c>
      <c r="S1167" s="250">
        <f ca="1">+R1166+R1167</f>
        <v>0</v>
      </c>
      <c r="T1167" s="243">
        <f ca="1">+S1167</f>
        <v>0</v>
      </c>
      <c r="U1167" s="242">
        <f t="shared" si="48"/>
        <v>2</v>
      </c>
      <c r="V1167" s="343" t="str">
        <f>+VLOOKUP(A1167,bd_lista!$A$3:$E$590,5,FALSE)</f>
        <v>Empresas Municipales</v>
      </c>
      <c r="W1167" s="343"/>
      <c r="X1167" s="242">
        <f>+VLOOKUP(A1167,[3]Sheet1!$A$13:$D$744,4,FALSE)</f>
        <v>0</v>
      </c>
      <c r="Y1167" s="242" t="e">
        <f>+VLOOKUP(X1167,bd_lista!$A$3:$C$590,3,FALSE)</f>
        <v>#N/A</v>
      </c>
      <c r="Z1167" s="299"/>
      <c r="AA1167" s="331"/>
    </row>
    <row r="1168" spans="1:27" customFormat="1" ht="27" hidden="1" customHeight="1">
      <c r="A1168" s="32">
        <v>2319</v>
      </c>
      <c r="B1168" s="291">
        <f>+A1168</f>
        <v>2319</v>
      </c>
      <c r="C1168" s="247" t="str">
        <f>+VLOOKUP(A1168,bd_lista!$A$3:$C$590,3,FALSE)</f>
        <v>EMPRESA PÚBLICA DEPARTAMENTAL ESTRATÉGICA DE AGUAS - LA PAZ</v>
      </c>
      <c r="D1168" s="342" t="str">
        <f>+C1168</f>
        <v>EMPRESA PÚBLICA DEPARTAMENTAL ESTRATÉGICA DE AGUAS - LA PAZ</v>
      </c>
      <c r="E1168" s="242" t="s">
        <v>1308</v>
      </c>
      <c r="F1168" s="243">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3">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3">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3">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3">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3">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3">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3">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3">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3">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3">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3">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3">
        <f t="shared" ca="1" si="47"/>
        <v>0</v>
      </c>
      <c r="S1168" s="250"/>
      <c r="T1168" s="243">
        <f ca="1">+T1169</f>
        <v>0</v>
      </c>
      <c r="U1168" s="242">
        <f t="shared" si="48"/>
        <v>1</v>
      </c>
      <c r="V1168" s="343" t="str">
        <f>+VLOOKUP(A1168,bd_lista!$A$3:$E$590,5,FALSE)</f>
        <v>Empresas Municipales</v>
      </c>
      <c r="W1168" s="342" t="str">
        <f>+V1168</f>
        <v>Empresas Municipales</v>
      </c>
      <c r="X1168" s="242">
        <f>+VLOOKUP(A1168,[3]Sheet1!$A$13:$D$744,4,FALSE)</f>
        <v>0</v>
      </c>
      <c r="Y1168" s="242" t="e">
        <f>+VLOOKUP(X1168,bd_lista!$A$3:$C$590,3,FALSE)</f>
        <v>#N/A</v>
      </c>
      <c r="Z1168" s="301">
        <f>+X1168</f>
        <v>0</v>
      </c>
      <c r="AA1168" s="329" t="e">
        <f>+Y1168</f>
        <v>#N/A</v>
      </c>
    </row>
    <row r="1169" spans="1:27" customFormat="1" ht="27" hidden="1" customHeight="1">
      <c r="A1169" s="32">
        <v>2319</v>
      </c>
      <c r="B1169" s="292"/>
      <c r="C1169" s="247" t="str">
        <f>+VLOOKUP(A1169,bd_lista!$A$3:$C$590,3,FALSE)</f>
        <v>EMPRESA PÚBLICA DEPARTAMENTAL ESTRATÉGICA DE AGUAS - LA PAZ</v>
      </c>
      <c r="D1169" s="343"/>
      <c r="E1169" s="244" t="s">
        <v>1309</v>
      </c>
      <c r="F1169" s="243">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3">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3">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3">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3">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3">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3">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3">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3">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3">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3">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3">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3">
        <f t="shared" ca="1" si="47"/>
        <v>0</v>
      </c>
      <c r="S1169" s="250">
        <f ca="1">+R1168+R1169</f>
        <v>0</v>
      </c>
      <c r="T1169" s="243">
        <f ca="1">+S1169</f>
        <v>0</v>
      </c>
      <c r="U1169" s="242">
        <f t="shared" si="48"/>
        <v>2</v>
      </c>
      <c r="V1169" s="343" t="str">
        <f>+VLOOKUP(A1169,bd_lista!$A$3:$E$590,5,FALSE)</f>
        <v>Empresas Municipales</v>
      </c>
      <c r="W1169" s="343"/>
      <c r="X1169" s="242">
        <f>+VLOOKUP(A1169,[3]Sheet1!$A$13:$D$744,4,FALSE)</f>
        <v>0</v>
      </c>
      <c r="Y1169" s="242" t="e">
        <f>+VLOOKUP(X1169,bd_lista!$A$3:$C$590,3,FALSE)</f>
        <v>#N/A</v>
      </c>
      <c r="Z1169" s="299"/>
      <c r="AA1169" s="331"/>
    </row>
    <row r="1170" spans="1:27" customFormat="1" ht="27" hidden="1" customHeight="1">
      <c r="A1170" s="32">
        <v>716</v>
      </c>
      <c r="B1170" s="291">
        <f>+A1170</f>
        <v>716</v>
      </c>
      <c r="C1170" s="247" t="str">
        <f>+VLOOKUP(A1170,bd_lista!$A$3:$C$590,3,FALSE)</f>
        <v>Empresa Tarijeña del Gas</v>
      </c>
      <c r="D1170" s="342" t="str">
        <f>+C1170</f>
        <v>Empresa Tarijeña del Gas</v>
      </c>
      <c r="E1170" s="247" t="s">
        <v>1308</v>
      </c>
      <c r="F1170" s="243">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3">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3">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3">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3">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3">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3">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3">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3">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3">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3">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3">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3">
        <f t="shared" ca="1" si="47"/>
        <v>0</v>
      </c>
      <c r="S1170" s="250"/>
      <c r="T1170" s="243">
        <f ca="1">+T1171</f>
        <v>0</v>
      </c>
      <c r="U1170" s="242">
        <f t="shared" si="48"/>
        <v>1</v>
      </c>
      <c r="V1170" s="343" t="str">
        <f>+VLOOKUP(A1170,bd_lista!$A$3:$E$590,5,FALSE)</f>
        <v>Empresas Municipales</v>
      </c>
      <c r="W1170" s="342" t="str">
        <f>+V1170</f>
        <v>Empresas Municipales</v>
      </c>
      <c r="X1170" s="242">
        <f>+VLOOKUP(A1170,[3]Sheet1!$A$13:$D$744,4,FALSE)</f>
        <v>78</v>
      </c>
      <c r="Y1170" s="242" t="str">
        <f>+VLOOKUP(X1170,bd_lista!$A$3:$C$590,3,FALSE)</f>
        <v>Ministerio de Hidrocarburos y Energías</v>
      </c>
      <c r="Z1170" s="301">
        <f>+X1170</f>
        <v>78</v>
      </c>
      <c r="AA1170" s="302" t="str">
        <f>+Y1170</f>
        <v>Ministerio de Hidrocarburos y Energías</v>
      </c>
    </row>
    <row r="1171" spans="1:27" customFormat="1" ht="27" hidden="1" customHeight="1">
      <c r="A1171" s="32">
        <v>716</v>
      </c>
      <c r="B1171" s="292"/>
      <c r="C1171" s="247" t="str">
        <f>+VLOOKUP(A1171,bd_lista!$A$3:$C$590,3,FALSE)</f>
        <v>Empresa Tarijeña del Gas</v>
      </c>
      <c r="D1171" s="343"/>
      <c r="E1171" s="343" t="s">
        <v>1309</v>
      </c>
      <c r="F1171" s="243">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3">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3">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3">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3">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3">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3">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3">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3">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3">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3">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3">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3">
        <f t="shared" ca="1" si="47"/>
        <v>0</v>
      </c>
      <c r="S1171" s="250">
        <f ca="1">+R1170+R1171</f>
        <v>0</v>
      </c>
      <c r="T1171" s="243">
        <f ca="1">+S1171</f>
        <v>0</v>
      </c>
      <c r="U1171" s="242">
        <f t="shared" si="48"/>
        <v>2</v>
      </c>
      <c r="V1171" s="343" t="str">
        <f>+VLOOKUP(A1171,bd_lista!$A$3:$E$590,5,FALSE)</f>
        <v>Empresas Municipales</v>
      </c>
      <c r="W1171" s="343"/>
      <c r="X1171" s="242">
        <f>+VLOOKUP(A1171,[3]Sheet1!$A$13:$D$744,4,FALSE)</f>
        <v>78</v>
      </c>
      <c r="Y1171" s="242" t="str">
        <f>+VLOOKUP(X1171,bd_lista!$A$3:$C$590,3,FALSE)</f>
        <v>Ministerio de Hidrocarburos y Energías</v>
      </c>
      <c r="Z1171" s="299"/>
      <c r="AA1171" s="300"/>
    </row>
    <row r="1172" spans="1:27" customFormat="1" ht="15" hidden="1" customHeight="1">
      <c r="A1172" s="32">
        <v>2312</v>
      </c>
      <c r="B1172" s="291">
        <f>+A1172</f>
        <v>2312</v>
      </c>
      <c r="C1172" s="247" t="str">
        <f>+VLOOKUP(A1172,bd_lista!$A$3:$C$590,3,FALSE)</f>
        <v>EMPRESA MUNICIPAL DE AGUA POTABLE Y ALCANTARILLADO VIACHA</v>
      </c>
      <c r="D1172" s="342" t="str">
        <f>+C1172</f>
        <v>EMPRESA MUNICIPAL DE AGUA POTABLE Y ALCANTARILLADO VIACHA</v>
      </c>
      <c r="E1172" s="242" t="s">
        <v>1308</v>
      </c>
      <c r="F1172" s="243">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3">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3">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3">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3">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3">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3">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3">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3">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3">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3">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3">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3">
        <f t="shared" ca="1" si="47"/>
        <v>0</v>
      </c>
      <c r="S1172" s="250"/>
      <c r="T1172" s="243">
        <f ca="1">+T1173</f>
        <v>0</v>
      </c>
      <c r="U1172" s="242">
        <f t="shared" si="48"/>
        <v>1</v>
      </c>
      <c r="V1172" s="343" t="str">
        <f>+VLOOKUP(A1172,bd_lista!$A$3:$E$590,5,FALSE)</f>
        <v>Empresas Municipales</v>
      </c>
      <c r="W1172" s="342" t="str">
        <f>+V1172</f>
        <v>Empresas Municipales</v>
      </c>
      <c r="X1172" s="242">
        <f>+VLOOKUP(A1172,[3]Sheet1!$A$13:$D$744,4,FALSE)</f>
        <v>0</v>
      </c>
      <c r="Y1172" s="242" t="e">
        <f>+VLOOKUP(X1172,bd_lista!$A$3:$C$590,3,FALSE)</f>
        <v>#N/A</v>
      </c>
      <c r="Z1172" s="301">
        <f>+X1172</f>
        <v>0</v>
      </c>
      <c r="AA1172" s="302" t="e">
        <f>+Y1172</f>
        <v>#N/A</v>
      </c>
    </row>
    <row r="1173" spans="1:27" customFormat="1" ht="15" hidden="1" customHeight="1">
      <c r="A1173" s="32">
        <v>2312</v>
      </c>
      <c r="B1173" s="292"/>
      <c r="C1173" s="247" t="str">
        <f>+VLOOKUP(A1173,bd_lista!$A$3:$C$590,3,FALSE)</f>
        <v>EMPRESA MUNICIPAL DE AGUA POTABLE Y ALCANTARILLADO VIACHA</v>
      </c>
      <c r="D1173" s="343"/>
      <c r="E1173" s="244" t="s">
        <v>1309</v>
      </c>
      <c r="F1173" s="245">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5">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5">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5">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5">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5">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5">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5">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5">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5">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5">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5">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5">
        <f t="shared" ca="1" si="47"/>
        <v>0</v>
      </c>
      <c r="S1173" s="250">
        <f ca="1">+R1172+R1173</f>
        <v>0</v>
      </c>
      <c r="T1173" s="245">
        <f ca="1">+S1173</f>
        <v>0</v>
      </c>
      <c r="U1173" s="242">
        <f t="shared" si="48"/>
        <v>2</v>
      </c>
      <c r="V1173" s="343" t="str">
        <f>+VLOOKUP(A1173,bd_lista!$A$3:$E$590,5,FALSE)</f>
        <v>Empresas Municipales</v>
      </c>
      <c r="W1173" s="343"/>
      <c r="X1173" s="242">
        <f>+VLOOKUP(A1173,[3]Sheet1!$A$13:$D$744,4,FALSE)</f>
        <v>0</v>
      </c>
      <c r="Y1173" s="242" t="e">
        <f>+VLOOKUP(X1173,bd_lista!$A$3:$C$590,3,FALSE)</f>
        <v>#N/A</v>
      </c>
      <c r="Z1173" s="299"/>
      <c r="AA1173" s="300"/>
    </row>
    <row r="1174" spans="1:27" customFormat="1" ht="15" hidden="1" customHeight="1">
      <c r="A1174" s="32">
        <v>2317</v>
      </c>
      <c r="B1174" s="291">
        <f>+A1174</f>
        <v>2317</v>
      </c>
      <c r="C1174" s="247" t="str">
        <f>+VLOOKUP(A1174,bd_lista!$A$3:$C$590,3,FALSE)</f>
        <v>Empresa Municipal de Asfaltos y Vías</v>
      </c>
      <c r="D1174" s="342" t="str">
        <f>+C1174</f>
        <v>Empresa Municipal de Asfaltos y Vías</v>
      </c>
      <c r="E1174" s="242" t="s">
        <v>1308</v>
      </c>
      <c r="F1174" s="243">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43">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3">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3">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3">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3">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3">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3">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3">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3">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3">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3">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3">
        <f t="shared" ca="1" si="47"/>
        <v>0</v>
      </c>
      <c r="S1174" s="250"/>
      <c r="T1174" s="243">
        <f ca="1">+T1175</f>
        <v>0</v>
      </c>
      <c r="U1174" s="242">
        <f t="shared" si="48"/>
        <v>1</v>
      </c>
      <c r="V1174" s="343" t="str">
        <f>+VLOOKUP(A1174,bd_lista!$A$3:$E$590,5,FALSE)</f>
        <v>Empresas Municipales</v>
      </c>
      <c r="W1174" s="260" t="str">
        <f>+V1174</f>
        <v>Empresas Municipales</v>
      </c>
      <c r="X1174" s="242">
        <f>+VLOOKUP(A1174,[3]Sheet1!$A$13:$D$744,4,FALSE)</f>
        <v>0</v>
      </c>
      <c r="Y1174" s="242" t="e">
        <f>+VLOOKUP(X1174,bd_lista!$A$3:$C$590,3,FALSE)</f>
        <v>#N/A</v>
      </c>
      <c r="Z1174" s="301">
        <f>+X1174</f>
        <v>0</v>
      </c>
      <c r="AA1174" s="247" t="e">
        <f>+Y1174</f>
        <v>#N/A</v>
      </c>
    </row>
    <row r="1175" spans="1:27" customFormat="1" ht="15" hidden="1" customHeight="1">
      <c r="A1175" s="32">
        <v>2317</v>
      </c>
      <c r="B1175" s="292"/>
      <c r="C1175" s="247" t="str">
        <f>+VLOOKUP(A1175,bd_lista!$A$3:$C$590,3,FALSE)</f>
        <v>Empresa Municipal de Asfaltos y Vías</v>
      </c>
      <c r="D1175" s="343"/>
      <c r="E1175" s="244" t="s">
        <v>1309</v>
      </c>
      <c r="F1175" s="243">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43">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3">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3">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3">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3">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3">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3">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3">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3">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3">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3">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3">
        <f t="shared" ca="1" si="47"/>
        <v>0</v>
      </c>
      <c r="S1175" s="250">
        <f ca="1">+R1174+R1175</f>
        <v>0</v>
      </c>
      <c r="T1175" s="243">
        <f ca="1">+S1175</f>
        <v>0</v>
      </c>
      <c r="U1175" s="242">
        <f t="shared" si="48"/>
        <v>2</v>
      </c>
      <c r="V1175" s="343" t="str">
        <f>+VLOOKUP(A1175,bd_lista!$A$3:$E$590,5,FALSE)</f>
        <v>Empresas Municipales</v>
      </c>
      <c r="W1175" s="248"/>
      <c r="X1175" s="242">
        <f>+VLOOKUP(A1175,[3]Sheet1!$A$13:$D$744,4,FALSE)</f>
        <v>0</v>
      </c>
      <c r="Y1175" s="242" t="e">
        <f>+VLOOKUP(X1175,bd_lista!$A$3:$C$590,3,FALSE)</f>
        <v>#N/A</v>
      </c>
      <c r="Z1175" s="299"/>
      <c r="AA1175" s="247"/>
    </row>
    <row r="1176" spans="1:27" customFormat="1" ht="15" hidden="1" customHeight="1">
      <c r="A1176" s="32">
        <v>2320</v>
      </c>
      <c r="B1176" s="293">
        <f>+A1176</f>
        <v>2320</v>
      </c>
      <c r="C1176" s="247" t="str">
        <f>+VLOOKUP(A1176,bd_lista!$A$3:$C$590,3,FALSE)</f>
        <v>EMPRESA PUBLICA MUNICIPAL DE SERVICIOS DE AGUA Y ALCANTARRILLADO SANITARIO DE COBIJA</v>
      </c>
      <c r="D1176" s="342" t="str">
        <f>+C1176</f>
        <v>EMPRESA PUBLICA MUNICIPAL DE SERVICIOS DE AGUA Y ALCANTARRILLADO SANITARIO DE COBIJA</v>
      </c>
      <c r="E1176" s="242" t="s">
        <v>1308</v>
      </c>
      <c r="F1176" s="243">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43">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3">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3">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3">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3">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3">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3">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3">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3">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3">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3">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3">
        <f t="shared" ca="1" si="47"/>
        <v>0</v>
      </c>
      <c r="S1176" s="250"/>
      <c r="T1176" s="243">
        <f ca="1">+T1177</f>
        <v>0</v>
      </c>
      <c r="U1176" s="242">
        <f t="shared" si="48"/>
        <v>1</v>
      </c>
      <c r="V1176" s="343" t="str">
        <f>+VLOOKUP(A1176,bd_lista!$A$3:$E$590,5,FALSE)</f>
        <v>Empresas Municipales</v>
      </c>
      <c r="W1176" s="260" t="str">
        <f>+V1176</f>
        <v>Empresas Municipales</v>
      </c>
      <c r="X1176" s="242">
        <f>+VLOOKUP(A1176,[3]Sheet1!$A$13:$D$744,4,FALSE)</f>
        <v>0</v>
      </c>
      <c r="Y1176" s="242" t="e">
        <f>+VLOOKUP(X1176,bd_lista!$A$3:$C$590,3,FALSE)</f>
        <v>#N/A</v>
      </c>
      <c r="Z1176" s="301">
        <f>+X1176</f>
        <v>0</v>
      </c>
      <c r="AA1176" s="247" t="e">
        <f>+Y1176</f>
        <v>#N/A</v>
      </c>
    </row>
    <row r="1177" spans="1:27" customFormat="1" ht="15" hidden="1" customHeight="1">
      <c r="A1177" s="32">
        <v>2320</v>
      </c>
      <c r="B1177" s="293"/>
      <c r="C1177" s="247" t="str">
        <f>+VLOOKUP(A1177,bd_lista!$A$3:$C$590,3,FALSE)</f>
        <v>EMPRESA PUBLICA MUNICIPAL DE SERVICIOS DE AGUA Y ALCANTARRILLADO SANITARIO DE COBIJA</v>
      </c>
      <c r="D1177" s="343"/>
      <c r="E1177" s="244" t="s">
        <v>1309</v>
      </c>
      <c r="F1177" s="243">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43">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3">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3">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3">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3">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3">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3">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3">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3">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3">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3">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3">
        <f t="shared" ca="1" si="47"/>
        <v>0</v>
      </c>
      <c r="S1177" s="250">
        <f ca="1">+R1176+R1177</f>
        <v>0</v>
      </c>
      <c r="T1177" s="243">
        <f ca="1">+S1177</f>
        <v>0</v>
      </c>
      <c r="U1177" s="242">
        <f t="shared" si="48"/>
        <v>2</v>
      </c>
      <c r="V1177" s="343" t="str">
        <f>+VLOOKUP(A1177,bd_lista!$A$3:$E$590,5,FALSE)</f>
        <v>Empresas Municipales</v>
      </c>
      <c r="W1177" s="248"/>
      <c r="X1177" s="242">
        <f>+VLOOKUP(A1177,[3]Sheet1!$A$13:$D$744,4,FALSE)</f>
        <v>0</v>
      </c>
      <c r="Y1177" s="242" t="e">
        <f>+VLOOKUP(X1177,bd_lista!$A$3:$C$590,3,FALSE)</f>
        <v>#N/A</v>
      </c>
      <c r="Z1177" s="299"/>
      <c r="AA1177" s="247"/>
    </row>
    <row r="1178" spans="1:27" ht="27" hidden="1" customHeight="1">
      <c r="A1178" s="327">
        <v>2336</v>
      </c>
      <c r="B1178" s="293">
        <f>+A1178</f>
        <v>2336</v>
      </c>
      <c r="C1178" s="247" t="str">
        <f>+VLOOKUP(A1178,bd_lista!$A$3:$C$590,3,FALSE)</f>
        <v>EMPRESA PÚBLICA DEPARTAMENTAL FÁBRICA DE CALAMINAS Y CLAVOS POTOSI</v>
      </c>
      <c r="D1178" s="342" t="str">
        <f>+C1178</f>
        <v>EMPRESA PÚBLICA DEPARTAMENTAL FÁBRICA DE CALAMINAS Y CLAVOS POTOSI</v>
      </c>
      <c r="E1178" s="242" t="s">
        <v>1308</v>
      </c>
      <c r="F1178" s="243">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3">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3">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3">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3">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3">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3">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3">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3">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3">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3">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3">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3">
        <f t="shared" ca="1" si="47"/>
        <v>0</v>
      </c>
      <c r="S1178" s="250"/>
      <c r="T1178" s="243">
        <f ca="1">+T1179</f>
        <v>0</v>
      </c>
      <c r="U1178" s="242">
        <f t="shared" si="48"/>
        <v>1</v>
      </c>
      <c r="V1178" s="343" t="str">
        <f>+VLOOKUP(A1178,bd_lista!$A$3:$E$590,5,FALSE)</f>
        <v>Empresas Departamentales</v>
      </c>
      <c r="W1178" s="260" t="str">
        <f>+V1178</f>
        <v>Empresas Departamentales</v>
      </c>
      <c r="X1178" s="242">
        <f>+VLOOKUP(A1178,[3]Sheet1!$A$13:$D$744,4,FALSE)</f>
        <v>0</v>
      </c>
      <c r="Y1178" s="242" t="e">
        <f>+VLOOKUP(X1178,bd_lista!$A$3:$C$590,3,FALSE)</f>
        <v>#N/A</v>
      </c>
      <c r="Z1178" s="301">
        <f>+X1178</f>
        <v>0</v>
      </c>
      <c r="AA1178" s="247" t="e">
        <f>+Y1178</f>
        <v>#N/A</v>
      </c>
    </row>
    <row r="1179" spans="1:27" ht="15" hidden="1" customHeight="1">
      <c r="A1179" s="327">
        <v>2336</v>
      </c>
      <c r="B1179" s="293"/>
      <c r="C1179" s="247" t="str">
        <f>+VLOOKUP(A1179,bd_lista!$A$3:$C$590,3,FALSE)</f>
        <v>EMPRESA PÚBLICA DEPARTAMENTAL FÁBRICA DE CALAMINAS Y CLAVOS POTOSI</v>
      </c>
      <c r="D1179" s="343"/>
      <c r="E1179" s="244" t="s">
        <v>1309</v>
      </c>
      <c r="F1179" s="243">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43">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3">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3">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3">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3">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3">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3">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3">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3">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3">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3">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3">
        <f t="shared" ca="1" si="47"/>
        <v>0</v>
      </c>
      <c r="S1179" s="250">
        <f ca="1">+R1178+R1179</f>
        <v>0</v>
      </c>
      <c r="T1179" s="243">
        <f ca="1">+S1179</f>
        <v>0</v>
      </c>
      <c r="U1179" s="242">
        <f t="shared" si="48"/>
        <v>2</v>
      </c>
      <c r="V1179" s="343" t="str">
        <f>+VLOOKUP(A1179,bd_lista!$A$3:$E$590,5,FALSE)</f>
        <v>Empresas Departamentales</v>
      </c>
      <c r="W1179" s="248"/>
      <c r="X1179" s="242">
        <f>+VLOOKUP(A1179,[3]Sheet1!$A$13:$D$744,4,FALSE)</f>
        <v>0</v>
      </c>
      <c r="Y1179" s="242" t="e">
        <f>+VLOOKUP(X1179,bd_lista!$A$3:$C$590,3,FALSE)</f>
        <v>#N/A</v>
      </c>
      <c r="Z1179" s="299"/>
      <c r="AA1179" s="247"/>
    </row>
    <row r="1180" spans="1:27">
      <c r="D1180" s="346"/>
    </row>
  </sheetData>
  <autoFilter ref="A5:AA1179" xr:uid="{E5FFFC49-AB01-4026-894C-A597054DDD30}">
    <filterColumn colId="19">
      <filters>
        <filter val="1.000.000,00"/>
        <filter val="1.018.454,74"/>
        <filter val="1.092,29"/>
        <filter val="1.102.199,20"/>
        <filter val="1.175.946.842,43"/>
        <filter val="1.367.466,00"/>
        <filter val="1.454,65"/>
        <filter val="1.484,00"/>
        <filter val="1.560.589.883,73"/>
        <filter val="1.591.363,94"/>
        <filter val="1.625.921,57"/>
        <filter val="1.707,43"/>
        <filter val="1.869.467,46"/>
        <filter val="10.719,00"/>
        <filter val="102.736,00"/>
        <filter val="108.754,76"/>
        <filter val="118.502,75"/>
        <filter val="12.705.537,95"/>
        <filter val="127.549,51"/>
        <filter val="132.601,74"/>
        <filter val="14.583.614,55"/>
        <filter val="142.148,40"/>
        <filter val="15.890,66"/>
        <filter val="154.786.024,89"/>
        <filter val="157.536,92"/>
        <filter val="159.907,50"/>
        <filter val="16.605.826,64"/>
        <filter val="16.742,15"/>
        <filter val="176.257,82"/>
        <filter val="199,92"/>
        <filter val="2.002.001,81"/>
        <filter val="2.401.844,81"/>
        <filter val="2.492,39"/>
        <filter val="2.502.769,12"/>
        <filter val="21.524.159,87"/>
        <filter val="210,00"/>
        <filter val="22.614.649,33"/>
        <filter val="220.540.527,54"/>
        <filter val="227.053,75"/>
        <filter val="23.549.114,93"/>
        <filter val="234.047,49"/>
        <filter val="236.416,03"/>
        <filter val="25.073.265,62"/>
        <filter val="26.814,91"/>
        <filter val="260.722.902,39"/>
        <filter val="27.341.224,25"/>
        <filter val="27.478.862,81"/>
        <filter val="270,00"/>
        <filter val="270.965,00"/>
        <filter val="275.144,96"/>
        <filter val="279.054,70"/>
        <filter val="29.785.135,90"/>
        <filter val="3.123.827,14"/>
        <filter val="3.134,93"/>
        <filter val="3.217.552,81"/>
        <filter val="3.415.687,44"/>
        <filter val="3.564.624,97"/>
        <filter val="3.654.821,23"/>
        <filter val="3.683,44"/>
        <filter val="30.000,00"/>
        <filter val="30.626,18"/>
        <filter val="305.125,13"/>
        <filter val="311.201,67"/>
        <filter val="331,48"/>
        <filter val="34.300.050,01"/>
        <filter val="35.406,82"/>
        <filter val="368,76"/>
        <filter val="4.040,60"/>
        <filter val="4.090,72"/>
        <filter val="4.165.449,36"/>
        <filter val="4.182,38"/>
        <filter val="4.277,00"/>
        <filter val="4.332.119,63"/>
        <filter val="4.352.686,27"/>
        <filter val="4.676,51"/>
        <filter val="4.797.635,51"/>
        <filter val="40.310.361,77"/>
        <filter val="400.550,00"/>
        <filter val="42.928.984,65"/>
        <filter val="429,00"/>
        <filter val="44.623,79"/>
        <filter val="449.286,77"/>
        <filter val="475.647,99"/>
        <filter val="5.103.579,02"/>
        <filter val="5.500,00"/>
        <filter val="5.839.710,55"/>
        <filter val="5.973.172,33"/>
        <filter val="50,00"/>
        <filter val="50.163.054,97"/>
        <filter val="500,30"/>
        <filter val="509.171,93"/>
        <filter val="555.487,47"/>
        <filter val="56.389,59"/>
        <filter val="588,00"/>
        <filter val="590.280.732,48"/>
        <filter val="6.053,20"/>
        <filter val="6.271,80"/>
        <filter val="6.679,48"/>
        <filter val="6.786,00"/>
        <filter val="6.971.651,48"/>
        <filter val="60.669.132,78"/>
        <filter val="607,63"/>
        <filter val="614.646,55"/>
        <filter val="63.661,14"/>
        <filter val="658,55"/>
        <filter val="68.600,00"/>
        <filter val="7.179,46"/>
        <filter val="7.406,60"/>
        <filter val="7.655,22"/>
        <filter val="74.577,00"/>
        <filter val="8.142,37"/>
        <filter val="8.406,93"/>
        <filter val="8.670.371,42"/>
        <filter val="819.156,91"/>
        <filter val="84,94"/>
        <filter val="85.573,27"/>
        <filter val="877.225.806,33"/>
        <filter val="887,68"/>
        <filter val="9.331,15"/>
        <filter val="9.899.047,03"/>
        <filter val="90.351,62"/>
        <filter val="968,81"/>
      </filters>
    </filterColumn>
    <filterColumn colId="21">
      <filters>
        <filter val="Empresas Nacionales"/>
        <filter val="Instituciones de Seguridad Social"/>
        <filter val="Instituciones Descentralizadas"/>
        <filter val="Instituciones Financieras no Bancarias"/>
        <filter val="Instituciones Financieras no Bancarias Regionales"/>
        <filter val="Órgano Ejecutivo"/>
      </filters>
    </filterColumn>
  </autoFilter>
  <sortState xmlns:xlrd2="http://schemas.microsoft.com/office/spreadsheetml/2017/richdata2" ref="A30:AA1137">
    <sortCondition ref="A6:A1137"/>
  </sortState>
  <mergeCells count="1641">
    <mergeCell ref="W1130:W1131"/>
    <mergeCell ref="W1132:W1133"/>
    <mergeCell ref="W1134:W1135"/>
    <mergeCell ref="W1136:W1137"/>
    <mergeCell ref="W1118:W1119"/>
    <mergeCell ref="W1120:W1121"/>
    <mergeCell ref="W1122:W1123"/>
    <mergeCell ref="W1124:W1125"/>
    <mergeCell ref="W1126:W1127"/>
    <mergeCell ref="W1128:W1129"/>
    <mergeCell ref="W1106:W1107"/>
    <mergeCell ref="W1108:W1109"/>
    <mergeCell ref="W1110:W1111"/>
    <mergeCell ref="W1112:W1113"/>
    <mergeCell ref="W1114:W1115"/>
    <mergeCell ref="W1116:W1117"/>
    <mergeCell ref="W1094:W1095"/>
    <mergeCell ref="W1096:W1097"/>
    <mergeCell ref="W1098:W1099"/>
    <mergeCell ref="W1100:W1101"/>
    <mergeCell ref="W1102:W1103"/>
    <mergeCell ref="W1104:W1105"/>
    <mergeCell ref="W1082:W1083"/>
    <mergeCell ref="W1084:W1085"/>
    <mergeCell ref="W1086:W1087"/>
    <mergeCell ref="W1088:W1089"/>
    <mergeCell ref="W1090:W1091"/>
    <mergeCell ref="W1092:W1093"/>
    <mergeCell ref="W1070:W1071"/>
    <mergeCell ref="W1072:W1073"/>
    <mergeCell ref="W1074:W1075"/>
    <mergeCell ref="W1076:W1077"/>
    <mergeCell ref="W1078:W1079"/>
    <mergeCell ref="W1080:W1081"/>
    <mergeCell ref="W1058:W1059"/>
    <mergeCell ref="W1060:W1061"/>
    <mergeCell ref="W1062:W1063"/>
    <mergeCell ref="W1064:W1065"/>
    <mergeCell ref="W1066:W1067"/>
    <mergeCell ref="W1068:W1069"/>
    <mergeCell ref="W1046:W1047"/>
    <mergeCell ref="W1048:W1049"/>
    <mergeCell ref="W1050:W1051"/>
    <mergeCell ref="W1052:W1053"/>
    <mergeCell ref="W1054:W1055"/>
    <mergeCell ref="W1056:W1057"/>
    <mergeCell ref="W1034:W1035"/>
    <mergeCell ref="W1036:W1037"/>
    <mergeCell ref="W1038:W1039"/>
    <mergeCell ref="W1040:W1041"/>
    <mergeCell ref="W1042:W1043"/>
    <mergeCell ref="W1044:W1045"/>
    <mergeCell ref="W1022:W1023"/>
    <mergeCell ref="W1024:W1025"/>
    <mergeCell ref="W1026:W1027"/>
    <mergeCell ref="W1028:W1029"/>
    <mergeCell ref="W1030:W1031"/>
    <mergeCell ref="W1032:W1033"/>
    <mergeCell ref="W1010:W1011"/>
    <mergeCell ref="W1012:W1013"/>
    <mergeCell ref="W1014:W1015"/>
    <mergeCell ref="W1016:W1017"/>
    <mergeCell ref="W1018:W1019"/>
    <mergeCell ref="W1020:W1021"/>
    <mergeCell ref="W998:W999"/>
    <mergeCell ref="W1000:W1001"/>
    <mergeCell ref="W1002:W1003"/>
    <mergeCell ref="W1004:W1005"/>
    <mergeCell ref="W1006:W1007"/>
    <mergeCell ref="W1008:W1009"/>
    <mergeCell ref="W986:W987"/>
    <mergeCell ref="W988:W989"/>
    <mergeCell ref="W990:W991"/>
    <mergeCell ref="W992:W993"/>
    <mergeCell ref="W994:W995"/>
    <mergeCell ref="W996:W997"/>
    <mergeCell ref="W974:W975"/>
    <mergeCell ref="W976:W977"/>
    <mergeCell ref="W978:W979"/>
    <mergeCell ref="W980:W981"/>
    <mergeCell ref="W982:W983"/>
    <mergeCell ref="W984:W985"/>
    <mergeCell ref="W962:W963"/>
    <mergeCell ref="W964:W965"/>
    <mergeCell ref="W966:W967"/>
    <mergeCell ref="W968:W969"/>
    <mergeCell ref="W970:W971"/>
    <mergeCell ref="W972:W973"/>
    <mergeCell ref="W950:W951"/>
    <mergeCell ref="W952:W953"/>
    <mergeCell ref="W954:W955"/>
    <mergeCell ref="W956:W957"/>
    <mergeCell ref="W958:W959"/>
    <mergeCell ref="W960:W961"/>
    <mergeCell ref="W938:W939"/>
    <mergeCell ref="W940:W941"/>
    <mergeCell ref="W942:W943"/>
    <mergeCell ref="W944:W945"/>
    <mergeCell ref="W946:W947"/>
    <mergeCell ref="W948:W949"/>
    <mergeCell ref="W926:W927"/>
    <mergeCell ref="W928:W929"/>
    <mergeCell ref="W930:W931"/>
    <mergeCell ref="W932:W933"/>
    <mergeCell ref="W934:W935"/>
    <mergeCell ref="W936:W937"/>
    <mergeCell ref="W914:W915"/>
    <mergeCell ref="W916:W917"/>
    <mergeCell ref="W918:W919"/>
    <mergeCell ref="W920:W921"/>
    <mergeCell ref="W922:W923"/>
    <mergeCell ref="W924:W925"/>
    <mergeCell ref="W902:W903"/>
    <mergeCell ref="W904:W905"/>
    <mergeCell ref="W906:W907"/>
    <mergeCell ref="W908:W909"/>
    <mergeCell ref="W910:W911"/>
    <mergeCell ref="W912:W913"/>
    <mergeCell ref="W890:W891"/>
    <mergeCell ref="W892:W893"/>
    <mergeCell ref="W894:W895"/>
    <mergeCell ref="W896:W897"/>
    <mergeCell ref="W898:W899"/>
    <mergeCell ref="W900:W901"/>
    <mergeCell ref="W878:W879"/>
    <mergeCell ref="W880:W881"/>
    <mergeCell ref="W882:W883"/>
    <mergeCell ref="W884:W885"/>
    <mergeCell ref="W886:W887"/>
    <mergeCell ref="W888:W889"/>
    <mergeCell ref="W866:W867"/>
    <mergeCell ref="W868:W869"/>
    <mergeCell ref="W870:W871"/>
    <mergeCell ref="W872:W873"/>
    <mergeCell ref="W874:W875"/>
    <mergeCell ref="W876:W877"/>
    <mergeCell ref="W854:W855"/>
    <mergeCell ref="W856:W857"/>
    <mergeCell ref="W858:W859"/>
    <mergeCell ref="W860:W861"/>
    <mergeCell ref="W862:W863"/>
    <mergeCell ref="W864:W865"/>
    <mergeCell ref="W842:W843"/>
    <mergeCell ref="W844:W845"/>
    <mergeCell ref="W846:W847"/>
    <mergeCell ref="W848:W849"/>
    <mergeCell ref="W850:W851"/>
    <mergeCell ref="W852:W853"/>
    <mergeCell ref="W830:W831"/>
    <mergeCell ref="W832:W833"/>
    <mergeCell ref="W834:W835"/>
    <mergeCell ref="W836:W837"/>
    <mergeCell ref="W838:W839"/>
    <mergeCell ref="W840:W841"/>
    <mergeCell ref="W818:W819"/>
    <mergeCell ref="W820:W821"/>
    <mergeCell ref="W822:W823"/>
    <mergeCell ref="W824:W825"/>
    <mergeCell ref="W826:W827"/>
    <mergeCell ref="W828:W829"/>
    <mergeCell ref="W806:W807"/>
    <mergeCell ref="W808:W809"/>
    <mergeCell ref="W810:W811"/>
    <mergeCell ref="W812:W813"/>
    <mergeCell ref="W814:W815"/>
    <mergeCell ref="W816:W817"/>
    <mergeCell ref="W794:W795"/>
    <mergeCell ref="W796:W797"/>
    <mergeCell ref="W798:W799"/>
    <mergeCell ref="W800:W801"/>
    <mergeCell ref="W802:W803"/>
    <mergeCell ref="W804:W805"/>
    <mergeCell ref="W782:W783"/>
    <mergeCell ref="W784:W785"/>
    <mergeCell ref="W786:W787"/>
    <mergeCell ref="W788:W789"/>
    <mergeCell ref="W790:W791"/>
    <mergeCell ref="W792:W793"/>
    <mergeCell ref="W770:W771"/>
    <mergeCell ref="W772:W773"/>
    <mergeCell ref="W774:W775"/>
    <mergeCell ref="W776:W777"/>
    <mergeCell ref="W778:W779"/>
    <mergeCell ref="W780:W781"/>
    <mergeCell ref="W758:W759"/>
    <mergeCell ref="W760:W761"/>
    <mergeCell ref="W762:W763"/>
    <mergeCell ref="W764:W765"/>
    <mergeCell ref="W766:W767"/>
    <mergeCell ref="W768:W769"/>
    <mergeCell ref="W746:W747"/>
    <mergeCell ref="W748:W749"/>
    <mergeCell ref="W750:W751"/>
    <mergeCell ref="W752:W753"/>
    <mergeCell ref="W754:W755"/>
    <mergeCell ref="W756:W757"/>
    <mergeCell ref="W734:W735"/>
    <mergeCell ref="W736:W737"/>
    <mergeCell ref="W738:W739"/>
    <mergeCell ref="W740:W741"/>
    <mergeCell ref="W742:W743"/>
    <mergeCell ref="W744:W745"/>
    <mergeCell ref="W722:W723"/>
    <mergeCell ref="W724:W725"/>
    <mergeCell ref="W726:W727"/>
    <mergeCell ref="W728:W729"/>
    <mergeCell ref="W730:W731"/>
    <mergeCell ref="W732:W733"/>
    <mergeCell ref="W710:W711"/>
    <mergeCell ref="W712:W713"/>
    <mergeCell ref="W714:W715"/>
    <mergeCell ref="W716:W717"/>
    <mergeCell ref="W718:W719"/>
    <mergeCell ref="W720:W721"/>
    <mergeCell ref="W698:W699"/>
    <mergeCell ref="W700:W701"/>
    <mergeCell ref="W702:W703"/>
    <mergeCell ref="W704:W705"/>
    <mergeCell ref="W706:W707"/>
    <mergeCell ref="W708:W709"/>
    <mergeCell ref="W686:W687"/>
    <mergeCell ref="W688:W689"/>
    <mergeCell ref="W690:W691"/>
    <mergeCell ref="W692:W693"/>
    <mergeCell ref="W694:W695"/>
    <mergeCell ref="W696:W697"/>
    <mergeCell ref="W674:W675"/>
    <mergeCell ref="W676:W677"/>
    <mergeCell ref="W678:W679"/>
    <mergeCell ref="W680:W681"/>
    <mergeCell ref="W682:W683"/>
    <mergeCell ref="W684:W685"/>
    <mergeCell ref="W662:W663"/>
    <mergeCell ref="W664:W665"/>
    <mergeCell ref="W666:W667"/>
    <mergeCell ref="W668:W669"/>
    <mergeCell ref="W670:W671"/>
    <mergeCell ref="W672:W673"/>
    <mergeCell ref="W650:W651"/>
    <mergeCell ref="W652:W653"/>
    <mergeCell ref="W654:W655"/>
    <mergeCell ref="W656:W657"/>
    <mergeCell ref="W658:W659"/>
    <mergeCell ref="W660:W661"/>
    <mergeCell ref="W638:W639"/>
    <mergeCell ref="W640:W641"/>
    <mergeCell ref="W642:W643"/>
    <mergeCell ref="W644:W645"/>
    <mergeCell ref="W646:W647"/>
    <mergeCell ref="W648:W649"/>
    <mergeCell ref="W626:W627"/>
    <mergeCell ref="W628:W629"/>
    <mergeCell ref="W630:W631"/>
    <mergeCell ref="W632:W633"/>
    <mergeCell ref="W634:W635"/>
    <mergeCell ref="W636:W637"/>
    <mergeCell ref="W614:W615"/>
    <mergeCell ref="W616:W617"/>
    <mergeCell ref="W618:W619"/>
    <mergeCell ref="W620:W621"/>
    <mergeCell ref="W622:W623"/>
    <mergeCell ref="W624:W625"/>
    <mergeCell ref="W602:W603"/>
    <mergeCell ref="W604:W605"/>
    <mergeCell ref="W606:W607"/>
    <mergeCell ref="W608:W609"/>
    <mergeCell ref="W610:W611"/>
    <mergeCell ref="W612:W613"/>
    <mergeCell ref="W590:W591"/>
    <mergeCell ref="W592:W593"/>
    <mergeCell ref="W594:W595"/>
    <mergeCell ref="W596:W597"/>
    <mergeCell ref="W598:W599"/>
    <mergeCell ref="W600:W601"/>
    <mergeCell ref="W578:W579"/>
    <mergeCell ref="W580:W581"/>
    <mergeCell ref="W582:W583"/>
    <mergeCell ref="W584:W585"/>
    <mergeCell ref="W586:W587"/>
    <mergeCell ref="W588:W589"/>
    <mergeCell ref="W566:W567"/>
    <mergeCell ref="W568:W569"/>
    <mergeCell ref="W570:W571"/>
    <mergeCell ref="W572:W573"/>
    <mergeCell ref="W574:W575"/>
    <mergeCell ref="W576:W577"/>
    <mergeCell ref="W554:W555"/>
    <mergeCell ref="W556:W557"/>
    <mergeCell ref="W558:W559"/>
    <mergeCell ref="W560:W561"/>
    <mergeCell ref="W562:W563"/>
    <mergeCell ref="W564:W565"/>
    <mergeCell ref="W542:W543"/>
    <mergeCell ref="W544:W545"/>
    <mergeCell ref="W546:W547"/>
    <mergeCell ref="W548:W549"/>
    <mergeCell ref="W550:W551"/>
    <mergeCell ref="W552:W553"/>
    <mergeCell ref="W530:W531"/>
    <mergeCell ref="W532:W533"/>
    <mergeCell ref="W534:W535"/>
    <mergeCell ref="W536:W537"/>
    <mergeCell ref="W538:W539"/>
    <mergeCell ref="W540:W541"/>
    <mergeCell ref="W518:W519"/>
    <mergeCell ref="W520:W521"/>
    <mergeCell ref="W522:W523"/>
    <mergeCell ref="W524:W525"/>
    <mergeCell ref="W526:W527"/>
    <mergeCell ref="W528:W529"/>
    <mergeCell ref="W506:W507"/>
    <mergeCell ref="W508:W509"/>
    <mergeCell ref="W510:W511"/>
    <mergeCell ref="W512:W513"/>
    <mergeCell ref="W514:W515"/>
    <mergeCell ref="W516:W517"/>
    <mergeCell ref="W494:W495"/>
    <mergeCell ref="W496:W497"/>
    <mergeCell ref="W498:W499"/>
    <mergeCell ref="W500:W501"/>
    <mergeCell ref="W502:W503"/>
    <mergeCell ref="W504:W505"/>
    <mergeCell ref="W482:W483"/>
    <mergeCell ref="W484:W485"/>
    <mergeCell ref="W486:W487"/>
    <mergeCell ref="W488:W489"/>
    <mergeCell ref="W490:W491"/>
    <mergeCell ref="W492:W493"/>
    <mergeCell ref="W470:W471"/>
    <mergeCell ref="W472:W473"/>
    <mergeCell ref="W474:W475"/>
    <mergeCell ref="W476:W477"/>
    <mergeCell ref="W478:W479"/>
    <mergeCell ref="W480:W481"/>
    <mergeCell ref="W458:W459"/>
    <mergeCell ref="W460:W461"/>
    <mergeCell ref="W462:W463"/>
    <mergeCell ref="W464:W465"/>
    <mergeCell ref="W466:W467"/>
    <mergeCell ref="W468:W469"/>
    <mergeCell ref="W446:W447"/>
    <mergeCell ref="W448:W449"/>
    <mergeCell ref="W450:W451"/>
    <mergeCell ref="W452:W453"/>
    <mergeCell ref="W454:W455"/>
    <mergeCell ref="W456:W457"/>
    <mergeCell ref="W434:W435"/>
    <mergeCell ref="W436:W437"/>
    <mergeCell ref="W438:W439"/>
    <mergeCell ref="W440:W441"/>
    <mergeCell ref="W442:W443"/>
    <mergeCell ref="W444:W445"/>
    <mergeCell ref="W422:W423"/>
    <mergeCell ref="W424:W425"/>
    <mergeCell ref="W426:W427"/>
    <mergeCell ref="W428:W429"/>
    <mergeCell ref="W430:W431"/>
    <mergeCell ref="W432:W433"/>
    <mergeCell ref="W410:W411"/>
    <mergeCell ref="W412:W413"/>
    <mergeCell ref="W414:W415"/>
    <mergeCell ref="W416:W417"/>
    <mergeCell ref="W418:W419"/>
    <mergeCell ref="W420:W421"/>
    <mergeCell ref="W398:W399"/>
    <mergeCell ref="W400:W401"/>
    <mergeCell ref="W402:W403"/>
    <mergeCell ref="W404:W405"/>
    <mergeCell ref="W406:W407"/>
    <mergeCell ref="W408:W409"/>
    <mergeCell ref="W386:W387"/>
    <mergeCell ref="W388:W389"/>
    <mergeCell ref="W390:W391"/>
    <mergeCell ref="W392:W393"/>
    <mergeCell ref="W394:W395"/>
    <mergeCell ref="W396:W397"/>
    <mergeCell ref="W374:W375"/>
    <mergeCell ref="W376:W377"/>
    <mergeCell ref="W378:W379"/>
    <mergeCell ref="W380:W381"/>
    <mergeCell ref="W382:W383"/>
    <mergeCell ref="W384:W385"/>
    <mergeCell ref="W362:W363"/>
    <mergeCell ref="W364:W365"/>
    <mergeCell ref="W366:W367"/>
    <mergeCell ref="W368:W369"/>
    <mergeCell ref="W370:W371"/>
    <mergeCell ref="W372:W373"/>
    <mergeCell ref="W350:W351"/>
    <mergeCell ref="W352:W353"/>
    <mergeCell ref="W354:W355"/>
    <mergeCell ref="W356:W357"/>
    <mergeCell ref="W358:W359"/>
    <mergeCell ref="W360:W361"/>
    <mergeCell ref="W338:W339"/>
    <mergeCell ref="W340:W341"/>
    <mergeCell ref="W342:W343"/>
    <mergeCell ref="W344:W345"/>
    <mergeCell ref="W346:W347"/>
    <mergeCell ref="W348:W349"/>
    <mergeCell ref="W326:W327"/>
    <mergeCell ref="W328:W329"/>
    <mergeCell ref="W330:W331"/>
    <mergeCell ref="W332:W333"/>
    <mergeCell ref="W334:W335"/>
    <mergeCell ref="W336:W337"/>
    <mergeCell ref="W314:W315"/>
    <mergeCell ref="W316:W317"/>
    <mergeCell ref="W318:W319"/>
    <mergeCell ref="W320:W321"/>
    <mergeCell ref="W322:W323"/>
    <mergeCell ref="W324:W325"/>
    <mergeCell ref="W302:W303"/>
    <mergeCell ref="W304:W305"/>
    <mergeCell ref="W306:W307"/>
    <mergeCell ref="W308:W309"/>
    <mergeCell ref="W310:W311"/>
    <mergeCell ref="W312:W313"/>
    <mergeCell ref="W290:W291"/>
    <mergeCell ref="W292:W293"/>
    <mergeCell ref="W294:W295"/>
    <mergeCell ref="W296:W297"/>
    <mergeCell ref="W298:W299"/>
    <mergeCell ref="W300:W301"/>
    <mergeCell ref="W278:W279"/>
    <mergeCell ref="W280:W281"/>
    <mergeCell ref="W282:W283"/>
    <mergeCell ref="W284:W285"/>
    <mergeCell ref="W286:W287"/>
    <mergeCell ref="W288:W289"/>
    <mergeCell ref="W266:W267"/>
    <mergeCell ref="W268:W269"/>
    <mergeCell ref="W270:W271"/>
    <mergeCell ref="W272:W273"/>
    <mergeCell ref="W274:W275"/>
    <mergeCell ref="W276:W277"/>
    <mergeCell ref="W254:W255"/>
    <mergeCell ref="W256:W257"/>
    <mergeCell ref="W258:W259"/>
    <mergeCell ref="W260:W261"/>
    <mergeCell ref="W262:W263"/>
    <mergeCell ref="W264:W265"/>
    <mergeCell ref="W242:W243"/>
    <mergeCell ref="W244:W245"/>
    <mergeCell ref="W246:W247"/>
    <mergeCell ref="W248:W249"/>
    <mergeCell ref="W250:W251"/>
    <mergeCell ref="W252:W253"/>
    <mergeCell ref="W230:W231"/>
    <mergeCell ref="W232:W233"/>
    <mergeCell ref="W234:W235"/>
    <mergeCell ref="W236:W237"/>
    <mergeCell ref="W238:W239"/>
    <mergeCell ref="W240:W241"/>
    <mergeCell ref="W218:W219"/>
    <mergeCell ref="W220:W221"/>
    <mergeCell ref="W222:W223"/>
    <mergeCell ref="W224:W225"/>
    <mergeCell ref="W226:W227"/>
    <mergeCell ref="W228:W229"/>
    <mergeCell ref="W206:W207"/>
    <mergeCell ref="W208:W209"/>
    <mergeCell ref="W210:W211"/>
    <mergeCell ref="W212:W213"/>
    <mergeCell ref="W214:W215"/>
    <mergeCell ref="W216:W217"/>
    <mergeCell ref="W194:W195"/>
    <mergeCell ref="W196:W197"/>
    <mergeCell ref="W198:W199"/>
    <mergeCell ref="W200:W201"/>
    <mergeCell ref="W202:W203"/>
    <mergeCell ref="W204:W205"/>
    <mergeCell ref="W182:W183"/>
    <mergeCell ref="W184:W185"/>
    <mergeCell ref="W186:W187"/>
    <mergeCell ref="W188:W189"/>
    <mergeCell ref="W190:W191"/>
    <mergeCell ref="W192:W193"/>
    <mergeCell ref="W170:W171"/>
    <mergeCell ref="W172:W173"/>
    <mergeCell ref="W174:W175"/>
    <mergeCell ref="W176:W177"/>
    <mergeCell ref="W178:W179"/>
    <mergeCell ref="W180:W181"/>
    <mergeCell ref="W158:W159"/>
    <mergeCell ref="W160:W161"/>
    <mergeCell ref="W162:W163"/>
    <mergeCell ref="W164:W165"/>
    <mergeCell ref="W166:W167"/>
    <mergeCell ref="W168:W169"/>
    <mergeCell ref="W146:W147"/>
    <mergeCell ref="W148:W149"/>
    <mergeCell ref="W150:W151"/>
    <mergeCell ref="W152:W153"/>
    <mergeCell ref="W154:W155"/>
    <mergeCell ref="W156:W157"/>
    <mergeCell ref="W134:W135"/>
    <mergeCell ref="W136:W137"/>
    <mergeCell ref="W138:W139"/>
    <mergeCell ref="W140:W141"/>
    <mergeCell ref="W142:W143"/>
    <mergeCell ref="W144:W145"/>
    <mergeCell ref="W122:W123"/>
    <mergeCell ref="W124:W125"/>
    <mergeCell ref="W126:W127"/>
    <mergeCell ref="W128:W129"/>
    <mergeCell ref="W130:W131"/>
    <mergeCell ref="W132:W133"/>
    <mergeCell ref="W110:W111"/>
    <mergeCell ref="W112:W113"/>
    <mergeCell ref="W114:W115"/>
    <mergeCell ref="W116:W117"/>
    <mergeCell ref="W118:W119"/>
    <mergeCell ref="W120:W121"/>
    <mergeCell ref="W98:W99"/>
    <mergeCell ref="W100:W101"/>
    <mergeCell ref="W102:W103"/>
    <mergeCell ref="W104:W105"/>
    <mergeCell ref="W106:W107"/>
    <mergeCell ref="W108:W109"/>
    <mergeCell ref="W86:W87"/>
    <mergeCell ref="W88:W89"/>
    <mergeCell ref="W90:W91"/>
    <mergeCell ref="W92:W93"/>
    <mergeCell ref="W94:W95"/>
    <mergeCell ref="W96:W97"/>
    <mergeCell ref="W74:W75"/>
    <mergeCell ref="W76:W77"/>
    <mergeCell ref="W78:W79"/>
    <mergeCell ref="W80:W81"/>
    <mergeCell ref="W82:W83"/>
    <mergeCell ref="W84:W85"/>
    <mergeCell ref="W62:W63"/>
    <mergeCell ref="W64:W65"/>
    <mergeCell ref="W66:W67"/>
    <mergeCell ref="W68:W69"/>
    <mergeCell ref="W70:W71"/>
    <mergeCell ref="W72:W73"/>
    <mergeCell ref="W48:W49"/>
    <mergeCell ref="W50:W51"/>
    <mergeCell ref="W52:W53"/>
    <mergeCell ref="W54:W55"/>
    <mergeCell ref="W56:W57"/>
    <mergeCell ref="W58:W59"/>
    <mergeCell ref="W60:W61"/>
    <mergeCell ref="D1130:D1131"/>
    <mergeCell ref="D1132:D1133"/>
    <mergeCell ref="D1134:D1135"/>
    <mergeCell ref="D1136:D1137"/>
    <mergeCell ref="W30:W31"/>
    <mergeCell ref="W32:W33"/>
    <mergeCell ref="D1118:D1119"/>
    <mergeCell ref="D1120:D1121"/>
    <mergeCell ref="D1122:D1123"/>
    <mergeCell ref="D1124:D1125"/>
    <mergeCell ref="D1126:D1127"/>
    <mergeCell ref="D1128:D1129"/>
    <mergeCell ref="D1106:D1107"/>
    <mergeCell ref="D1108:D1109"/>
    <mergeCell ref="D1110:D1111"/>
    <mergeCell ref="D1112:D1113"/>
    <mergeCell ref="D1114:D1115"/>
    <mergeCell ref="D1116:D1117"/>
    <mergeCell ref="D1094:D1095"/>
    <mergeCell ref="D1096:D1097"/>
    <mergeCell ref="D1098:D1099"/>
    <mergeCell ref="D1100:D1101"/>
    <mergeCell ref="D1102:D1103"/>
    <mergeCell ref="D1104:D1105"/>
    <mergeCell ref="D1082:D1083"/>
    <mergeCell ref="D1084:D1085"/>
    <mergeCell ref="D1086:D1087"/>
    <mergeCell ref="D1088:D1089"/>
    <mergeCell ref="D1090:D1091"/>
    <mergeCell ref="D1092:D1093"/>
    <mergeCell ref="D1070:D1071"/>
    <mergeCell ref="D1072:D1073"/>
    <mergeCell ref="D1074:D1075"/>
    <mergeCell ref="D1076:D1077"/>
    <mergeCell ref="D1078:D1079"/>
    <mergeCell ref="D1080:D1081"/>
    <mergeCell ref="D1058:D1059"/>
    <mergeCell ref="D1060:D1061"/>
    <mergeCell ref="D1062:D1063"/>
    <mergeCell ref="D1064:D1065"/>
    <mergeCell ref="D1066:D1067"/>
    <mergeCell ref="D1068:D1069"/>
    <mergeCell ref="D1046:D1047"/>
    <mergeCell ref="D1048:D1049"/>
    <mergeCell ref="D1050:D1051"/>
    <mergeCell ref="D1052:D1053"/>
    <mergeCell ref="D1054:D1055"/>
    <mergeCell ref="D1056:D1057"/>
    <mergeCell ref="D1034:D1035"/>
    <mergeCell ref="D1036:D1037"/>
    <mergeCell ref="D1038:D1039"/>
    <mergeCell ref="D1040:D1041"/>
    <mergeCell ref="D1042:D1043"/>
    <mergeCell ref="D1044:D1045"/>
    <mergeCell ref="D1022:D1023"/>
    <mergeCell ref="D1024:D1025"/>
    <mergeCell ref="D1026:D1027"/>
    <mergeCell ref="D1028:D1029"/>
    <mergeCell ref="D1030:D1031"/>
    <mergeCell ref="D1032:D1033"/>
    <mergeCell ref="D1010:D1011"/>
    <mergeCell ref="D1012:D1013"/>
    <mergeCell ref="D1014:D1015"/>
    <mergeCell ref="D1016:D1017"/>
    <mergeCell ref="D1018:D1019"/>
    <mergeCell ref="D1020:D1021"/>
    <mergeCell ref="D998:D999"/>
    <mergeCell ref="D1000:D1001"/>
    <mergeCell ref="D1002:D1003"/>
    <mergeCell ref="D1004:D1005"/>
    <mergeCell ref="D1006:D1007"/>
    <mergeCell ref="D1008:D1009"/>
    <mergeCell ref="D986:D987"/>
    <mergeCell ref="D988:D989"/>
    <mergeCell ref="D990:D991"/>
    <mergeCell ref="D992:D993"/>
    <mergeCell ref="D994:D995"/>
    <mergeCell ref="D996:D997"/>
    <mergeCell ref="D974:D975"/>
    <mergeCell ref="D976:D977"/>
    <mergeCell ref="D978:D979"/>
    <mergeCell ref="D980:D981"/>
    <mergeCell ref="D982:D983"/>
    <mergeCell ref="D984:D985"/>
    <mergeCell ref="D962:D963"/>
    <mergeCell ref="D964:D965"/>
    <mergeCell ref="D966:D967"/>
    <mergeCell ref="D968:D969"/>
    <mergeCell ref="D970:D971"/>
    <mergeCell ref="D972:D973"/>
    <mergeCell ref="D950:D951"/>
    <mergeCell ref="D952:D953"/>
    <mergeCell ref="D954:D955"/>
    <mergeCell ref="D956:D957"/>
    <mergeCell ref="D958:D959"/>
    <mergeCell ref="D960:D961"/>
    <mergeCell ref="D938:D939"/>
    <mergeCell ref="D940:D941"/>
    <mergeCell ref="D942:D943"/>
    <mergeCell ref="D944:D945"/>
    <mergeCell ref="D946:D947"/>
    <mergeCell ref="D948:D949"/>
    <mergeCell ref="D926:D927"/>
    <mergeCell ref="D928:D929"/>
    <mergeCell ref="D930:D931"/>
    <mergeCell ref="D932:D933"/>
    <mergeCell ref="D934:D935"/>
    <mergeCell ref="D936:D937"/>
    <mergeCell ref="D914:D915"/>
    <mergeCell ref="D916:D917"/>
    <mergeCell ref="D918:D919"/>
    <mergeCell ref="D920:D921"/>
    <mergeCell ref="D922:D923"/>
    <mergeCell ref="D924:D925"/>
    <mergeCell ref="D902:D903"/>
    <mergeCell ref="D904:D905"/>
    <mergeCell ref="D906:D907"/>
    <mergeCell ref="D908:D909"/>
    <mergeCell ref="D910:D911"/>
    <mergeCell ref="D912:D913"/>
    <mergeCell ref="D890:D891"/>
    <mergeCell ref="D892:D893"/>
    <mergeCell ref="D894:D895"/>
    <mergeCell ref="D896:D897"/>
    <mergeCell ref="D898:D899"/>
    <mergeCell ref="D900:D901"/>
    <mergeCell ref="D878:D879"/>
    <mergeCell ref="D880:D881"/>
    <mergeCell ref="D882:D883"/>
    <mergeCell ref="D884:D885"/>
    <mergeCell ref="D886:D887"/>
    <mergeCell ref="D888:D889"/>
    <mergeCell ref="D866:D867"/>
    <mergeCell ref="D868:D869"/>
    <mergeCell ref="D870:D871"/>
    <mergeCell ref="D872:D873"/>
    <mergeCell ref="D874:D875"/>
    <mergeCell ref="D876:D877"/>
    <mergeCell ref="D854:D855"/>
    <mergeCell ref="D856:D857"/>
    <mergeCell ref="D858:D859"/>
    <mergeCell ref="D860:D861"/>
    <mergeCell ref="D862:D863"/>
    <mergeCell ref="D864:D865"/>
    <mergeCell ref="D842:D843"/>
    <mergeCell ref="D844:D845"/>
    <mergeCell ref="D846:D847"/>
    <mergeCell ref="D848:D849"/>
    <mergeCell ref="D850:D851"/>
    <mergeCell ref="D852:D853"/>
    <mergeCell ref="D830:D831"/>
    <mergeCell ref="D832:D833"/>
    <mergeCell ref="D834:D835"/>
    <mergeCell ref="D836:D837"/>
    <mergeCell ref="D838:D839"/>
    <mergeCell ref="D840:D841"/>
    <mergeCell ref="D818:D819"/>
    <mergeCell ref="D820:D821"/>
    <mergeCell ref="D822:D823"/>
    <mergeCell ref="D824:D825"/>
    <mergeCell ref="D826:D827"/>
    <mergeCell ref="D828:D829"/>
    <mergeCell ref="D806:D807"/>
    <mergeCell ref="D808:D809"/>
    <mergeCell ref="D810:D811"/>
    <mergeCell ref="D812:D813"/>
    <mergeCell ref="D814:D815"/>
    <mergeCell ref="D816:D817"/>
    <mergeCell ref="D794:D795"/>
    <mergeCell ref="D796:D797"/>
    <mergeCell ref="D798:D799"/>
    <mergeCell ref="D800:D801"/>
    <mergeCell ref="D802:D803"/>
    <mergeCell ref="D804:D805"/>
    <mergeCell ref="D782:D783"/>
    <mergeCell ref="D784:D785"/>
    <mergeCell ref="D786:D787"/>
    <mergeCell ref="D788:D789"/>
    <mergeCell ref="D790:D791"/>
    <mergeCell ref="D792:D793"/>
    <mergeCell ref="D770:D771"/>
    <mergeCell ref="D772:D773"/>
    <mergeCell ref="D774:D775"/>
    <mergeCell ref="D776:D777"/>
    <mergeCell ref="D778:D779"/>
    <mergeCell ref="D780:D781"/>
    <mergeCell ref="D758:D759"/>
    <mergeCell ref="D760:D761"/>
    <mergeCell ref="D762:D763"/>
    <mergeCell ref="D764:D765"/>
    <mergeCell ref="D766:D767"/>
    <mergeCell ref="D768:D769"/>
    <mergeCell ref="D746:D747"/>
    <mergeCell ref="D748:D749"/>
    <mergeCell ref="D750:D751"/>
    <mergeCell ref="D752:D753"/>
    <mergeCell ref="D754:D755"/>
    <mergeCell ref="D756:D757"/>
    <mergeCell ref="D734:D735"/>
    <mergeCell ref="D736:D737"/>
    <mergeCell ref="D738:D739"/>
    <mergeCell ref="D740:D741"/>
    <mergeCell ref="D742:D743"/>
    <mergeCell ref="D744:D745"/>
    <mergeCell ref="D722:D723"/>
    <mergeCell ref="D724:D725"/>
    <mergeCell ref="D726:D727"/>
    <mergeCell ref="D728:D729"/>
    <mergeCell ref="D730:D731"/>
    <mergeCell ref="D732:D733"/>
    <mergeCell ref="D710:D711"/>
    <mergeCell ref="D712:D713"/>
    <mergeCell ref="D714:D715"/>
    <mergeCell ref="D716:D717"/>
    <mergeCell ref="D718:D719"/>
    <mergeCell ref="D720:D721"/>
    <mergeCell ref="D698:D699"/>
    <mergeCell ref="D700:D701"/>
    <mergeCell ref="D702:D703"/>
    <mergeCell ref="D704:D705"/>
    <mergeCell ref="D706:D707"/>
    <mergeCell ref="D708:D709"/>
    <mergeCell ref="D686:D687"/>
    <mergeCell ref="D688:D689"/>
    <mergeCell ref="D690:D691"/>
    <mergeCell ref="D692:D693"/>
    <mergeCell ref="D694:D695"/>
    <mergeCell ref="D696:D697"/>
    <mergeCell ref="D674:D675"/>
    <mergeCell ref="D676:D677"/>
    <mergeCell ref="D678:D679"/>
    <mergeCell ref="D680:D681"/>
    <mergeCell ref="D682:D683"/>
    <mergeCell ref="D684:D685"/>
    <mergeCell ref="D662:D663"/>
    <mergeCell ref="D664:D665"/>
    <mergeCell ref="D666:D667"/>
    <mergeCell ref="D668:D669"/>
    <mergeCell ref="D670:D671"/>
    <mergeCell ref="D672:D673"/>
    <mergeCell ref="D650:D651"/>
    <mergeCell ref="D652:D653"/>
    <mergeCell ref="D654:D655"/>
    <mergeCell ref="D656:D657"/>
    <mergeCell ref="D658:D659"/>
    <mergeCell ref="D660:D661"/>
    <mergeCell ref="D638:D639"/>
    <mergeCell ref="D640:D641"/>
    <mergeCell ref="D642:D643"/>
    <mergeCell ref="D644:D645"/>
    <mergeCell ref="D646:D647"/>
    <mergeCell ref="D648:D649"/>
    <mergeCell ref="D626:D627"/>
    <mergeCell ref="D628:D629"/>
    <mergeCell ref="D630:D631"/>
    <mergeCell ref="D632:D633"/>
    <mergeCell ref="D634:D635"/>
    <mergeCell ref="D636:D637"/>
    <mergeCell ref="D614:D615"/>
    <mergeCell ref="D616:D617"/>
    <mergeCell ref="D618:D619"/>
    <mergeCell ref="D620:D621"/>
    <mergeCell ref="D622:D623"/>
    <mergeCell ref="D624:D625"/>
    <mergeCell ref="D602:D603"/>
    <mergeCell ref="D604:D605"/>
    <mergeCell ref="D606:D607"/>
    <mergeCell ref="D608:D609"/>
    <mergeCell ref="D610:D611"/>
    <mergeCell ref="D612:D613"/>
    <mergeCell ref="D590:D591"/>
    <mergeCell ref="D592:D593"/>
    <mergeCell ref="D594:D595"/>
    <mergeCell ref="D596:D597"/>
    <mergeCell ref="D598:D599"/>
    <mergeCell ref="D600:D601"/>
    <mergeCell ref="D578:D579"/>
    <mergeCell ref="D580:D581"/>
    <mergeCell ref="D582:D583"/>
    <mergeCell ref="D584:D585"/>
    <mergeCell ref="D586:D587"/>
    <mergeCell ref="D588:D589"/>
    <mergeCell ref="D566:D567"/>
    <mergeCell ref="D568:D569"/>
    <mergeCell ref="D570:D571"/>
    <mergeCell ref="D572:D573"/>
    <mergeCell ref="D574:D575"/>
    <mergeCell ref="D576:D577"/>
    <mergeCell ref="D554:D555"/>
    <mergeCell ref="D556:D557"/>
    <mergeCell ref="D558:D559"/>
    <mergeCell ref="D560:D561"/>
    <mergeCell ref="D562:D563"/>
    <mergeCell ref="D564:D565"/>
    <mergeCell ref="D542:D543"/>
    <mergeCell ref="D544:D545"/>
    <mergeCell ref="D546:D547"/>
    <mergeCell ref="D548:D549"/>
    <mergeCell ref="D550:D551"/>
    <mergeCell ref="D552:D553"/>
    <mergeCell ref="D530:D531"/>
    <mergeCell ref="D532:D533"/>
    <mergeCell ref="D534:D535"/>
    <mergeCell ref="D536:D537"/>
    <mergeCell ref="D538:D539"/>
    <mergeCell ref="D540:D541"/>
    <mergeCell ref="D518:D519"/>
    <mergeCell ref="D520:D521"/>
    <mergeCell ref="D522:D523"/>
    <mergeCell ref="D524:D525"/>
    <mergeCell ref="D526:D527"/>
    <mergeCell ref="D528:D529"/>
    <mergeCell ref="D506:D507"/>
    <mergeCell ref="D508:D509"/>
    <mergeCell ref="D510:D511"/>
    <mergeCell ref="D512:D513"/>
    <mergeCell ref="D514:D515"/>
    <mergeCell ref="D516:D517"/>
    <mergeCell ref="D494:D495"/>
    <mergeCell ref="D496:D497"/>
    <mergeCell ref="D498:D499"/>
    <mergeCell ref="D500:D501"/>
    <mergeCell ref="D502:D503"/>
    <mergeCell ref="D504:D505"/>
    <mergeCell ref="D482:D483"/>
    <mergeCell ref="D484:D485"/>
    <mergeCell ref="D486:D487"/>
    <mergeCell ref="D488:D489"/>
    <mergeCell ref="D490:D491"/>
    <mergeCell ref="D492:D493"/>
    <mergeCell ref="D470:D471"/>
    <mergeCell ref="D472:D473"/>
    <mergeCell ref="D474:D475"/>
    <mergeCell ref="D476:D477"/>
    <mergeCell ref="D478:D479"/>
    <mergeCell ref="D480:D481"/>
    <mergeCell ref="D458:D459"/>
    <mergeCell ref="D460:D461"/>
    <mergeCell ref="D462:D463"/>
    <mergeCell ref="D464:D465"/>
    <mergeCell ref="D466:D467"/>
    <mergeCell ref="D468:D469"/>
    <mergeCell ref="D446:D447"/>
    <mergeCell ref="D448:D449"/>
    <mergeCell ref="D450:D451"/>
    <mergeCell ref="D452:D453"/>
    <mergeCell ref="D454:D455"/>
    <mergeCell ref="D456:D457"/>
    <mergeCell ref="D434:D435"/>
    <mergeCell ref="D436:D437"/>
    <mergeCell ref="D438:D439"/>
    <mergeCell ref="D440:D441"/>
    <mergeCell ref="D442:D443"/>
    <mergeCell ref="D444:D445"/>
    <mergeCell ref="D422:D423"/>
    <mergeCell ref="D424:D425"/>
    <mergeCell ref="D426:D427"/>
    <mergeCell ref="D428:D429"/>
    <mergeCell ref="D430:D431"/>
    <mergeCell ref="D432:D433"/>
    <mergeCell ref="D410:D411"/>
    <mergeCell ref="D412:D413"/>
    <mergeCell ref="D414:D415"/>
    <mergeCell ref="D416:D417"/>
    <mergeCell ref="D418:D419"/>
    <mergeCell ref="D420:D421"/>
    <mergeCell ref="D398:D399"/>
    <mergeCell ref="D400:D401"/>
    <mergeCell ref="D402:D403"/>
    <mergeCell ref="D404:D405"/>
    <mergeCell ref="D406:D407"/>
    <mergeCell ref="D408:D409"/>
    <mergeCell ref="D386:D387"/>
    <mergeCell ref="D388:D389"/>
    <mergeCell ref="D390:D391"/>
    <mergeCell ref="D392:D393"/>
    <mergeCell ref="D394:D395"/>
    <mergeCell ref="D396:D397"/>
    <mergeCell ref="D374:D375"/>
    <mergeCell ref="D376:D377"/>
    <mergeCell ref="D378:D379"/>
    <mergeCell ref="D380:D381"/>
    <mergeCell ref="D382:D383"/>
    <mergeCell ref="D384:D385"/>
    <mergeCell ref="D362:D363"/>
    <mergeCell ref="D364:D365"/>
    <mergeCell ref="D366:D367"/>
    <mergeCell ref="D368:D369"/>
    <mergeCell ref="D370:D371"/>
    <mergeCell ref="D372:D373"/>
    <mergeCell ref="D350:D351"/>
    <mergeCell ref="D352:D353"/>
    <mergeCell ref="D354:D355"/>
    <mergeCell ref="D356:D357"/>
    <mergeCell ref="D358:D359"/>
    <mergeCell ref="D360:D361"/>
    <mergeCell ref="D338:D339"/>
    <mergeCell ref="D340:D341"/>
    <mergeCell ref="D342:D343"/>
    <mergeCell ref="D344:D345"/>
    <mergeCell ref="D346:D347"/>
    <mergeCell ref="D348:D349"/>
    <mergeCell ref="D326:D327"/>
    <mergeCell ref="D328:D329"/>
    <mergeCell ref="D330:D331"/>
    <mergeCell ref="D332:D333"/>
    <mergeCell ref="D334:D335"/>
    <mergeCell ref="D336:D337"/>
    <mergeCell ref="D314:D315"/>
    <mergeCell ref="D316:D317"/>
    <mergeCell ref="D318:D319"/>
    <mergeCell ref="D320:D321"/>
    <mergeCell ref="D322:D323"/>
    <mergeCell ref="D324:D325"/>
    <mergeCell ref="D302:D303"/>
    <mergeCell ref="D304:D305"/>
    <mergeCell ref="D306:D307"/>
    <mergeCell ref="D308:D309"/>
    <mergeCell ref="D310:D311"/>
    <mergeCell ref="D312:D313"/>
    <mergeCell ref="D290:D291"/>
    <mergeCell ref="D292:D293"/>
    <mergeCell ref="D294:D295"/>
    <mergeCell ref="D296:D297"/>
    <mergeCell ref="D298:D299"/>
    <mergeCell ref="D300:D301"/>
    <mergeCell ref="D278:D279"/>
    <mergeCell ref="D280:D281"/>
    <mergeCell ref="D282:D283"/>
    <mergeCell ref="D284:D285"/>
    <mergeCell ref="D286:D287"/>
    <mergeCell ref="D288:D289"/>
    <mergeCell ref="D266:D267"/>
    <mergeCell ref="D268:D269"/>
    <mergeCell ref="D270:D271"/>
    <mergeCell ref="D272:D273"/>
    <mergeCell ref="D274:D275"/>
    <mergeCell ref="D276:D277"/>
    <mergeCell ref="D254:D255"/>
    <mergeCell ref="D256:D257"/>
    <mergeCell ref="D258:D259"/>
    <mergeCell ref="D260:D261"/>
    <mergeCell ref="D262:D263"/>
    <mergeCell ref="D264:D265"/>
    <mergeCell ref="D242:D243"/>
    <mergeCell ref="D244:D245"/>
    <mergeCell ref="D246:D247"/>
    <mergeCell ref="D248:D249"/>
    <mergeCell ref="D250:D251"/>
    <mergeCell ref="D252:D253"/>
    <mergeCell ref="D230:D231"/>
    <mergeCell ref="D232:D233"/>
    <mergeCell ref="D234:D235"/>
    <mergeCell ref="D236:D237"/>
    <mergeCell ref="D238:D239"/>
    <mergeCell ref="D240:D241"/>
    <mergeCell ref="D218:D219"/>
    <mergeCell ref="D220:D221"/>
    <mergeCell ref="D222:D223"/>
    <mergeCell ref="D224:D225"/>
    <mergeCell ref="D226:D227"/>
    <mergeCell ref="D228:D229"/>
    <mergeCell ref="D206:D207"/>
    <mergeCell ref="D208:D209"/>
    <mergeCell ref="D210:D211"/>
    <mergeCell ref="D212:D213"/>
    <mergeCell ref="D214:D215"/>
    <mergeCell ref="D216:D217"/>
    <mergeCell ref="D194:D195"/>
    <mergeCell ref="D196:D197"/>
    <mergeCell ref="D198:D199"/>
    <mergeCell ref="D200:D201"/>
    <mergeCell ref="D202:D203"/>
    <mergeCell ref="D204:D205"/>
    <mergeCell ref="D182:D183"/>
    <mergeCell ref="D184:D185"/>
    <mergeCell ref="D186:D187"/>
    <mergeCell ref="D188:D189"/>
    <mergeCell ref="D190:D191"/>
    <mergeCell ref="D192:D193"/>
    <mergeCell ref="D170:D171"/>
    <mergeCell ref="D172:D173"/>
    <mergeCell ref="D174:D175"/>
    <mergeCell ref="D176:D177"/>
    <mergeCell ref="D178:D179"/>
    <mergeCell ref="D180:D181"/>
    <mergeCell ref="D158:D159"/>
    <mergeCell ref="D160:D161"/>
    <mergeCell ref="D162:D163"/>
    <mergeCell ref="D164:D165"/>
    <mergeCell ref="D166:D167"/>
    <mergeCell ref="D168:D169"/>
    <mergeCell ref="D146:D147"/>
    <mergeCell ref="D148:D149"/>
    <mergeCell ref="D150:D151"/>
    <mergeCell ref="D152:D153"/>
    <mergeCell ref="D154:D155"/>
    <mergeCell ref="D156:D157"/>
    <mergeCell ref="D134:D135"/>
    <mergeCell ref="D136:D137"/>
    <mergeCell ref="D138:D139"/>
    <mergeCell ref="D140:D141"/>
    <mergeCell ref="D142:D143"/>
    <mergeCell ref="D144:D145"/>
    <mergeCell ref="D122:D123"/>
    <mergeCell ref="D124:D125"/>
    <mergeCell ref="D126:D127"/>
    <mergeCell ref="D128:D129"/>
    <mergeCell ref="D130:D131"/>
    <mergeCell ref="D132:D133"/>
    <mergeCell ref="D110:D111"/>
    <mergeCell ref="D112:D113"/>
    <mergeCell ref="D114:D115"/>
    <mergeCell ref="D116:D117"/>
    <mergeCell ref="D118:D119"/>
    <mergeCell ref="D120:D121"/>
    <mergeCell ref="D98:D99"/>
    <mergeCell ref="D100:D101"/>
    <mergeCell ref="D102:D103"/>
    <mergeCell ref="D104:D105"/>
    <mergeCell ref="D106:D107"/>
    <mergeCell ref="D108:D109"/>
    <mergeCell ref="D86:D87"/>
    <mergeCell ref="D88:D89"/>
    <mergeCell ref="D90:D91"/>
    <mergeCell ref="D92:D93"/>
    <mergeCell ref="D94:D95"/>
    <mergeCell ref="D96:D97"/>
    <mergeCell ref="D74:D75"/>
    <mergeCell ref="D76:D77"/>
    <mergeCell ref="D78:D79"/>
    <mergeCell ref="D80:D81"/>
    <mergeCell ref="D82:D83"/>
    <mergeCell ref="D84:D85"/>
    <mergeCell ref="D62:D63"/>
    <mergeCell ref="D64:D65"/>
    <mergeCell ref="D66:D67"/>
    <mergeCell ref="D68:D69"/>
    <mergeCell ref="D70:D71"/>
    <mergeCell ref="D72:D73"/>
    <mergeCell ref="B1136:B1137"/>
    <mergeCell ref="D30:D31"/>
    <mergeCell ref="D32:D33"/>
    <mergeCell ref="D48:D49"/>
    <mergeCell ref="D50:D51"/>
    <mergeCell ref="D52:D53"/>
    <mergeCell ref="D54:D55"/>
    <mergeCell ref="D56:D57"/>
    <mergeCell ref="D58:D59"/>
    <mergeCell ref="D60:D61"/>
    <mergeCell ref="B1124:B1125"/>
    <mergeCell ref="B1126:B1127"/>
    <mergeCell ref="B1128:B1129"/>
    <mergeCell ref="B1130:B1131"/>
    <mergeCell ref="B1132:B1133"/>
    <mergeCell ref="B1134:B1135"/>
    <mergeCell ref="B1112:B1113"/>
    <mergeCell ref="B1114:B1115"/>
    <mergeCell ref="B1116:B1117"/>
    <mergeCell ref="B1118:B1119"/>
    <mergeCell ref="B1120:B1121"/>
    <mergeCell ref="B1122:B1123"/>
    <mergeCell ref="B1100:B1101"/>
    <mergeCell ref="B1102:B1103"/>
    <mergeCell ref="B1104:B1105"/>
    <mergeCell ref="B1106:B1107"/>
    <mergeCell ref="B1108:B1109"/>
    <mergeCell ref="B1110:B1111"/>
    <mergeCell ref="B1088:B1089"/>
    <mergeCell ref="B1090:B1091"/>
    <mergeCell ref="B1092:B1093"/>
    <mergeCell ref="B1094:B1095"/>
    <mergeCell ref="B1096:B1097"/>
    <mergeCell ref="B1098:B1099"/>
    <mergeCell ref="B1076:B1077"/>
    <mergeCell ref="B1078:B1079"/>
    <mergeCell ref="B1080:B1081"/>
    <mergeCell ref="B1082:B1083"/>
    <mergeCell ref="B1084:B1085"/>
    <mergeCell ref="B1086:B1087"/>
    <mergeCell ref="B1064:B1065"/>
    <mergeCell ref="B1066:B1067"/>
    <mergeCell ref="B1068:B1069"/>
    <mergeCell ref="B1070:B1071"/>
    <mergeCell ref="B1072:B1073"/>
    <mergeCell ref="B1074:B1075"/>
    <mergeCell ref="B1052:B1053"/>
    <mergeCell ref="B1054:B1055"/>
    <mergeCell ref="B1056:B1057"/>
    <mergeCell ref="B1058:B1059"/>
    <mergeCell ref="B1060:B1061"/>
    <mergeCell ref="B1062:B1063"/>
    <mergeCell ref="B1040:B1041"/>
    <mergeCell ref="B1042:B1043"/>
    <mergeCell ref="B1044:B1045"/>
    <mergeCell ref="B1046:B1047"/>
    <mergeCell ref="B1048:B1049"/>
    <mergeCell ref="B1050:B105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04:B1005"/>
    <mergeCell ref="B1006:B1007"/>
    <mergeCell ref="B1008:B1009"/>
    <mergeCell ref="B1010:B1011"/>
    <mergeCell ref="B1012:B1013"/>
    <mergeCell ref="B1014:B1015"/>
    <mergeCell ref="B992:B993"/>
    <mergeCell ref="B994:B995"/>
    <mergeCell ref="B996:B997"/>
    <mergeCell ref="B998:B999"/>
    <mergeCell ref="B1000:B1001"/>
    <mergeCell ref="B1002:B1003"/>
    <mergeCell ref="B980:B981"/>
    <mergeCell ref="B982:B983"/>
    <mergeCell ref="B984:B985"/>
    <mergeCell ref="B986:B987"/>
    <mergeCell ref="B988:B989"/>
    <mergeCell ref="B990:B991"/>
    <mergeCell ref="B968:B969"/>
    <mergeCell ref="B970:B971"/>
    <mergeCell ref="B972:B973"/>
    <mergeCell ref="B974:B975"/>
    <mergeCell ref="B976:B977"/>
    <mergeCell ref="B978:B979"/>
    <mergeCell ref="B956:B957"/>
    <mergeCell ref="B958:B959"/>
    <mergeCell ref="B960:B961"/>
    <mergeCell ref="B962:B963"/>
    <mergeCell ref="B964:B965"/>
    <mergeCell ref="B966:B967"/>
    <mergeCell ref="B944:B945"/>
    <mergeCell ref="B946:B947"/>
    <mergeCell ref="B948:B949"/>
    <mergeCell ref="B950:B951"/>
    <mergeCell ref="B952:B953"/>
    <mergeCell ref="B954:B955"/>
    <mergeCell ref="B932:B933"/>
    <mergeCell ref="B934:B935"/>
    <mergeCell ref="B936:B937"/>
    <mergeCell ref="B938:B939"/>
    <mergeCell ref="B940:B941"/>
    <mergeCell ref="B942:B943"/>
    <mergeCell ref="B920:B921"/>
    <mergeCell ref="B922:B923"/>
    <mergeCell ref="B924:B925"/>
    <mergeCell ref="B926:B927"/>
    <mergeCell ref="B928:B929"/>
    <mergeCell ref="B930:B931"/>
    <mergeCell ref="B908:B909"/>
    <mergeCell ref="B910:B911"/>
    <mergeCell ref="B912:B913"/>
    <mergeCell ref="B914:B915"/>
    <mergeCell ref="B916:B917"/>
    <mergeCell ref="B918:B919"/>
    <mergeCell ref="B896:B897"/>
    <mergeCell ref="B898:B899"/>
    <mergeCell ref="B900:B901"/>
    <mergeCell ref="B902:B903"/>
    <mergeCell ref="B904:B905"/>
    <mergeCell ref="B906:B907"/>
    <mergeCell ref="B884:B885"/>
    <mergeCell ref="B886:B887"/>
    <mergeCell ref="B888:B889"/>
    <mergeCell ref="B890:B891"/>
    <mergeCell ref="B892:B893"/>
    <mergeCell ref="B894:B895"/>
    <mergeCell ref="B872:B873"/>
    <mergeCell ref="B874:B875"/>
    <mergeCell ref="B876:B877"/>
    <mergeCell ref="B878:B879"/>
    <mergeCell ref="B880:B881"/>
    <mergeCell ref="B882:B883"/>
    <mergeCell ref="B860:B861"/>
    <mergeCell ref="B862:B863"/>
    <mergeCell ref="B864:B865"/>
    <mergeCell ref="B866:B867"/>
    <mergeCell ref="B868:B869"/>
    <mergeCell ref="B870:B871"/>
    <mergeCell ref="B848:B849"/>
    <mergeCell ref="B850:B851"/>
    <mergeCell ref="B852:B853"/>
    <mergeCell ref="B854:B855"/>
    <mergeCell ref="B856:B857"/>
    <mergeCell ref="B858:B859"/>
    <mergeCell ref="B836:B837"/>
    <mergeCell ref="B838:B839"/>
    <mergeCell ref="B840:B841"/>
    <mergeCell ref="B842:B843"/>
    <mergeCell ref="B844:B845"/>
    <mergeCell ref="B846:B847"/>
    <mergeCell ref="B824:B825"/>
    <mergeCell ref="B826:B827"/>
    <mergeCell ref="B828:B829"/>
    <mergeCell ref="B830:B831"/>
    <mergeCell ref="B832:B833"/>
    <mergeCell ref="B834:B835"/>
    <mergeCell ref="B812:B813"/>
    <mergeCell ref="B814:B815"/>
    <mergeCell ref="B816:B817"/>
    <mergeCell ref="B818:B819"/>
    <mergeCell ref="B820:B821"/>
    <mergeCell ref="B822:B823"/>
    <mergeCell ref="B800:B801"/>
    <mergeCell ref="B802:B803"/>
    <mergeCell ref="B804:B805"/>
    <mergeCell ref="B806:B807"/>
    <mergeCell ref="B808:B809"/>
    <mergeCell ref="B810:B811"/>
    <mergeCell ref="B788:B789"/>
    <mergeCell ref="B790:B791"/>
    <mergeCell ref="B792:B793"/>
    <mergeCell ref="B794:B795"/>
    <mergeCell ref="B796:B797"/>
    <mergeCell ref="B798:B799"/>
    <mergeCell ref="B776:B777"/>
    <mergeCell ref="B778:B779"/>
    <mergeCell ref="B780:B781"/>
    <mergeCell ref="B782:B783"/>
    <mergeCell ref="B784:B785"/>
    <mergeCell ref="B786:B787"/>
    <mergeCell ref="B764:B765"/>
    <mergeCell ref="B766:B767"/>
    <mergeCell ref="B768:B769"/>
    <mergeCell ref="B770:B771"/>
    <mergeCell ref="B772:B773"/>
    <mergeCell ref="B774:B775"/>
    <mergeCell ref="B752:B753"/>
    <mergeCell ref="B754:B755"/>
    <mergeCell ref="B756:B757"/>
    <mergeCell ref="B758:B759"/>
    <mergeCell ref="B760:B761"/>
    <mergeCell ref="B762:B763"/>
    <mergeCell ref="B740:B741"/>
    <mergeCell ref="B742:B743"/>
    <mergeCell ref="B744:B745"/>
    <mergeCell ref="B746:B747"/>
    <mergeCell ref="B748:B749"/>
    <mergeCell ref="B750:B751"/>
    <mergeCell ref="B728:B729"/>
    <mergeCell ref="B730:B731"/>
    <mergeCell ref="B732:B733"/>
    <mergeCell ref="B734:B735"/>
    <mergeCell ref="B736:B737"/>
    <mergeCell ref="B738:B739"/>
    <mergeCell ref="B716:B717"/>
    <mergeCell ref="B718:B719"/>
    <mergeCell ref="B720:B721"/>
    <mergeCell ref="B722:B723"/>
    <mergeCell ref="B724:B725"/>
    <mergeCell ref="B726:B727"/>
    <mergeCell ref="B704:B705"/>
    <mergeCell ref="B706:B707"/>
    <mergeCell ref="B708:B709"/>
    <mergeCell ref="B710:B711"/>
    <mergeCell ref="B712:B713"/>
    <mergeCell ref="B714:B715"/>
    <mergeCell ref="B692:B693"/>
    <mergeCell ref="B694:B695"/>
    <mergeCell ref="B696:B697"/>
    <mergeCell ref="B698:B699"/>
    <mergeCell ref="B700:B701"/>
    <mergeCell ref="B702:B703"/>
    <mergeCell ref="B680:B681"/>
    <mergeCell ref="B682:B683"/>
    <mergeCell ref="B684:B685"/>
    <mergeCell ref="B686:B687"/>
    <mergeCell ref="B688:B689"/>
    <mergeCell ref="B690:B691"/>
    <mergeCell ref="B668:B669"/>
    <mergeCell ref="B670:B671"/>
    <mergeCell ref="B672:B673"/>
    <mergeCell ref="B674:B675"/>
    <mergeCell ref="B676:B677"/>
    <mergeCell ref="B678:B679"/>
    <mergeCell ref="B656:B657"/>
    <mergeCell ref="B658:B659"/>
    <mergeCell ref="B660:B661"/>
    <mergeCell ref="B662:B663"/>
    <mergeCell ref="B664:B665"/>
    <mergeCell ref="B666:B667"/>
    <mergeCell ref="B644:B645"/>
    <mergeCell ref="B646:B647"/>
    <mergeCell ref="B648:B649"/>
    <mergeCell ref="B650:B651"/>
    <mergeCell ref="B652:B653"/>
    <mergeCell ref="B654:B655"/>
    <mergeCell ref="B632:B633"/>
    <mergeCell ref="B634:B635"/>
    <mergeCell ref="B636:B637"/>
    <mergeCell ref="B638:B639"/>
    <mergeCell ref="B640:B641"/>
    <mergeCell ref="B642:B643"/>
    <mergeCell ref="B620:B621"/>
    <mergeCell ref="B622:B623"/>
    <mergeCell ref="B624:B625"/>
    <mergeCell ref="B626:B627"/>
    <mergeCell ref="B628:B629"/>
    <mergeCell ref="B630:B631"/>
    <mergeCell ref="B608:B609"/>
    <mergeCell ref="B610:B611"/>
    <mergeCell ref="B612:B613"/>
    <mergeCell ref="B614:B615"/>
    <mergeCell ref="B616:B617"/>
    <mergeCell ref="B618:B619"/>
    <mergeCell ref="B596:B597"/>
    <mergeCell ref="B598:B599"/>
    <mergeCell ref="B600:B601"/>
    <mergeCell ref="B602:B603"/>
    <mergeCell ref="B604:B605"/>
    <mergeCell ref="B606:B607"/>
    <mergeCell ref="B584:B585"/>
    <mergeCell ref="B586:B587"/>
    <mergeCell ref="B588:B589"/>
    <mergeCell ref="B590:B591"/>
    <mergeCell ref="B592:B593"/>
    <mergeCell ref="B594:B595"/>
    <mergeCell ref="B572:B573"/>
    <mergeCell ref="B574:B575"/>
    <mergeCell ref="B576:B577"/>
    <mergeCell ref="B578:B579"/>
    <mergeCell ref="B580:B581"/>
    <mergeCell ref="B582:B583"/>
    <mergeCell ref="B560:B561"/>
    <mergeCell ref="B562:B563"/>
    <mergeCell ref="B564:B565"/>
    <mergeCell ref="B566:B567"/>
    <mergeCell ref="B568:B569"/>
    <mergeCell ref="B570:B571"/>
    <mergeCell ref="B548:B549"/>
    <mergeCell ref="B550:B551"/>
    <mergeCell ref="B552:B553"/>
    <mergeCell ref="B554:B555"/>
    <mergeCell ref="B556:B557"/>
    <mergeCell ref="B558:B559"/>
    <mergeCell ref="B536:B537"/>
    <mergeCell ref="B538:B539"/>
    <mergeCell ref="B540:B541"/>
    <mergeCell ref="B542:B543"/>
    <mergeCell ref="B544:B545"/>
    <mergeCell ref="B546:B547"/>
    <mergeCell ref="B524:B525"/>
    <mergeCell ref="B526:B527"/>
    <mergeCell ref="B528:B529"/>
    <mergeCell ref="B530:B531"/>
    <mergeCell ref="B532:B533"/>
    <mergeCell ref="B534:B535"/>
    <mergeCell ref="B512:B513"/>
    <mergeCell ref="B514:B515"/>
    <mergeCell ref="B516:B517"/>
    <mergeCell ref="B518:B519"/>
    <mergeCell ref="B520:B521"/>
    <mergeCell ref="B522:B523"/>
    <mergeCell ref="B500:B501"/>
    <mergeCell ref="B502:B503"/>
    <mergeCell ref="B504:B505"/>
    <mergeCell ref="B506:B507"/>
    <mergeCell ref="B508:B509"/>
    <mergeCell ref="B510:B511"/>
    <mergeCell ref="B488:B489"/>
    <mergeCell ref="B490:B491"/>
    <mergeCell ref="B492:B493"/>
    <mergeCell ref="B494:B495"/>
    <mergeCell ref="B496:B497"/>
    <mergeCell ref="B498:B499"/>
    <mergeCell ref="B476:B477"/>
    <mergeCell ref="B478:B479"/>
    <mergeCell ref="B480:B481"/>
    <mergeCell ref="B482:B483"/>
    <mergeCell ref="B484:B485"/>
    <mergeCell ref="B486:B487"/>
    <mergeCell ref="B464:B465"/>
    <mergeCell ref="B466:B467"/>
    <mergeCell ref="B468:B469"/>
    <mergeCell ref="B470:B471"/>
    <mergeCell ref="B472:B473"/>
    <mergeCell ref="B474:B475"/>
    <mergeCell ref="B452:B453"/>
    <mergeCell ref="B454:B455"/>
    <mergeCell ref="B456:B457"/>
    <mergeCell ref="B458:B459"/>
    <mergeCell ref="B460:B461"/>
    <mergeCell ref="B462:B463"/>
    <mergeCell ref="B440:B441"/>
    <mergeCell ref="B442:B443"/>
    <mergeCell ref="B444:B445"/>
    <mergeCell ref="B446:B447"/>
    <mergeCell ref="B448:B449"/>
    <mergeCell ref="B450:B451"/>
    <mergeCell ref="B428:B429"/>
    <mergeCell ref="B430:B431"/>
    <mergeCell ref="B432:B433"/>
    <mergeCell ref="B434:B435"/>
    <mergeCell ref="B436:B437"/>
    <mergeCell ref="B438:B439"/>
    <mergeCell ref="B416:B417"/>
    <mergeCell ref="B418:B419"/>
    <mergeCell ref="B420:B421"/>
    <mergeCell ref="B422:B423"/>
    <mergeCell ref="B424:B425"/>
    <mergeCell ref="B426:B427"/>
    <mergeCell ref="B404:B405"/>
    <mergeCell ref="B406:B407"/>
    <mergeCell ref="B408:B409"/>
    <mergeCell ref="B410:B411"/>
    <mergeCell ref="B412:B413"/>
    <mergeCell ref="B414:B415"/>
    <mergeCell ref="B392:B393"/>
    <mergeCell ref="B394:B395"/>
    <mergeCell ref="B396:B397"/>
    <mergeCell ref="B398:B399"/>
    <mergeCell ref="B400:B401"/>
    <mergeCell ref="B402:B403"/>
    <mergeCell ref="B380:B381"/>
    <mergeCell ref="B382:B383"/>
    <mergeCell ref="B384:B385"/>
    <mergeCell ref="B386:B387"/>
    <mergeCell ref="B388:B389"/>
    <mergeCell ref="B390:B391"/>
    <mergeCell ref="B368:B369"/>
    <mergeCell ref="B370:B371"/>
    <mergeCell ref="B372:B373"/>
    <mergeCell ref="B374:B375"/>
    <mergeCell ref="B376:B377"/>
    <mergeCell ref="B378:B379"/>
    <mergeCell ref="B356:B357"/>
    <mergeCell ref="B358:B359"/>
    <mergeCell ref="B360:B361"/>
    <mergeCell ref="B362:B363"/>
    <mergeCell ref="B364:B365"/>
    <mergeCell ref="B366:B367"/>
    <mergeCell ref="B344:B345"/>
    <mergeCell ref="B346:B347"/>
    <mergeCell ref="B348:B349"/>
    <mergeCell ref="B350:B351"/>
    <mergeCell ref="B352:B353"/>
    <mergeCell ref="B354:B355"/>
    <mergeCell ref="B332:B333"/>
    <mergeCell ref="B334:B335"/>
    <mergeCell ref="B336:B337"/>
    <mergeCell ref="B338:B339"/>
    <mergeCell ref="B340:B341"/>
    <mergeCell ref="B342:B343"/>
    <mergeCell ref="B320:B321"/>
    <mergeCell ref="B322:B323"/>
    <mergeCell ref="B324:B325"/>
    <mergeCell ref="B326:B327"/>
    <mergeCell ref="B328:B329"/>
    <mergeCell ref="B330:B331"/>
    <mergeCell ref="B308:B309"/>
    <mergeCell ref="B310:B311"/>
    <mergeCell ref="B312:B313"/>
    <mergeCell ref="B314:B315"/>
    <mergeCell ref="B316:B317"/>
    <mergeCell ref="B318:B319"/>
    <mergeCell ref="B296:B297"/>
    <mergeCell ref="B298:B299"/>
    <mergeCell ref="B300:B301"/>
    <mergeCell ref="B302:B303"/>
    <mergeCell ref="B304:B305"/>
    <mergeCell ref="B306:B307"/>
    <mergeCell ref="B284:B285"/>
    <mergeCell ref="B286:B287"/>
    <mergeCell ref="B288:B289"/>
    <mergeCell ref="B290:B291"/>
    <mergeCell ref="B292:B293"/>
    <mergeCell ref="B294:B295"/>
    <mergeCell ref="B272:B273"/>
    <mergeCell ref="B274:B275"/>
    <mergeCell ref="B276:B277"/>
    <mergeCell ref="B278:B279"/>
    <mergeCell ref="B280:B281"/>
    <mergeCell ref="B282:B283"/>
    <mergeCell ref="B260:B261"/>
    <mergeCell ref="B262:B263"/>
    <mergeCell ref="B264:B265"/>
    <mergeCell ref="B266:B267"/>
    <mergeCell ref="B268:B269"/>
    <mergeCell ref="B270:B271"/>
    <mergeCell ref="B248:B249"/>
    <mergeCell ref="B250:B251"/>
    <mergeCell ref="B252:B253"/>
    <mergeCell ref="B254:B255"/>
    <mergeCell ref="B256:B257"/>
    <mergeCell ref="B258:B259"/>
    <mergeCell ref="B236:B237"/>
    <mergeCell ref="B238:B239"/>
    <mergeCell ref="B240:B241"/>
    <mergeCell ref="B242:B243"/>
    <mergeCell ref="B244:B245"/>
    <mergeCell ref="B246:B247"/>
    <mergeCell ref="B224:B225"/>
    <mergeCell ref="B226:B227"/>
    <mergeCell ref="B228:B229"/>
    <mergeCell ref="B230:B231"/>
    <mergeCell ref="B232:B233"/>
    <mergeCell ref="B234:B235"/>
    <mergeCell ref="B212:B213"/>
    <mergeCell ref="B214:B215"/>
    <mergeCell ref="B216:B217"/>
    <mergeCell ref="B218:B219"/>
    <mergeCell ref="B220:B221"/>
    <mergeCell ref="B222:B22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68:B69"/>
    <mergeCell ref="B70:B71"/>
    <mergeCell ref="B72:B73"/>
    <mergeCell ref="B74:B75"/>
    <mergeCell ref="B76:B77"/>
    <mergeCell ref="B78:B79"/>
    <mergeCell ref="B56:B57"/>
    <mergeCell ref="B58:B59"/>
    <mergeCell ref="B60:B61"/>
    <mergeCell ref="B62:B63"/>
    <mergeCell ref="B64:B65"/>
    <mergeCell ref="B66:B67"/>
    <mergeCell ref="B30:B31"/>
    <mergeCell ref="B32:B33"/>
    <mergeCell ref="B48:B49"/>
    <mergeCell ref="B50:B51"/>
    <mergeCell ref="B52:B53"/>
    <mergeCell ref="B54:B5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workbookViewId="0">
      <selection activeCell="DF13" sqref="DF4:DF56"/>
      <pivotSelection pane="bottomRight" showHeader="1" dimension="1" activeRow="12" activeCol="109" click="1" r:id="rId5">
        <pivotArea dataOnly="0" labelOnly="1" outline="0" fieldPosition="0">
          <references count="1">
            <reference field="2" count="0"/>
          </references>
        </pivotArea>
      </pivotSelection>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396" t="s">
        <v>1345</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237"/>
      <c r="AB1" s="396" t="s">
        <v>1346</v>
      </c>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C1" s="397" t="s">
        <v>1347</v>
      </c>
      <c r="BD1" s="397"/>
      <c r="BE1" s="397"/>
      <c r="BF1" s="397"/>
      <c r="BG1" s="397"/>
      <c r="BH1" s="397"/>
      <c r="BI1" s="397"/>
      <c r="BJ1" s="397"/>
      <c r="BK1" s="397"/>
      <c r="BL1" s="397"/>
      <c r="BM1" s="397"/>
      <c r="BN1" s="397"/>
      <c r="BO1" s="397"/>
      <c r="BP1" s="397"/>
      <c r="BQ1" s="397"/>
      <c r="BR1" s="397"/>
      <c r="BS1" s="397"/>
      <c r="BT1" s="397"/>
      <c r="BU1" s="397"/>
      <c r="BV1" s="397"/>
      <c r="BW1" s="397"/>
      <c r="BX1" s="397"/>
      <c r="BY1" s="397"/>
      <c r="BZ1" s="397"/>
      <c r="CA1" s="397"/>
      <c r="CB1" s="397"/>
      <c r="CD1" s="397" t="s">
        <v>1348</v>
      </c>
      <c r="CE1" s="397"/>
      <c r="CF1" s="397"/>
      <c r="CG1" s="397"/>
      <c r="CH1" s="397"/>
      <c r="CI1" s="397"/>
      <c r="CJ1" s="397"/>
      <c r="CK1" s="397"/>
      <c r="CL1" s="397"/>
      <c r="CM1" s="397"/>
      <c r="CN1" s="397"/>
      <c r="CO1" s="397"/>
      <c r="CP1" s="397"/>
      <c r="CQ1" s="397"/>
      <c r="CR1" s="397"/>
      <c r="CS1" s="397"/>
      <c r="CT1" s="397"/>
      <c r="CU1" s="397"/>
      <c r="CV1" s="397"/>
      <c r="CW1" s="397"/>
      <c r="CX1" s="397"/>
      <c r="CY1" s="397"/>
      <c r="CZ1" s="397"/>
      <c r="DA1" s="397"/>
      <c r="DB1" s="397"/>
      <c r="DC1" s="397"/>
    </row>
    <row r="2" spans="1:113">
      <c r="C2" t="str">
        <f>+IF(C4="ene","Enero",IF(C4="feb","Febrero",IF(C4="mar","Marzo",IF(C4="abr","Abril",IF(C4="may","Mayo",IF(C4="jun","Junio",IF(C4="jul","Julio",IF(C4="ago","Agosto",IF(C4="sep","Septiembre",IF(C4="oct","Octubre",IF(C4="nov","Noviembre",IF(C4="dic","Diciembre","Aún no hay mes"))))))))))))</f>
        <v>Enero</v>
      </c>
      <c r="D2" t="s">
        <v>1293</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Aún no hay mes</v>
      </c>
      <c r="L2" t="str">
        <f>+K2</f>
        <v>Aún no hay mes</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Aún no hay mes</v>
      </c>
      <c r="AM2" t="str">
        <f>+AL2</f>
        <v>Aún no hay mes</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Aún no hay mes</v>
      </c>
      <c r="BN2" t="str">
        <f>+BM2</f>
        <v>Aún no hay mes</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Abril</v>
      </c>
      <c r="CM2" t="str">
        <f>+CL2</f>
        <v>Abril</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Abril</v>
      </c>
    </row>
    <row r="3" spans="1:113">
      <c r="C3" s="234" t="s">
        <v>1466</v>
      </c>
      <c r="D3" s="234" t="s">
        <v>1290</v>
      </c>
      <c r="AD3" s="234" t="s">
        <v>1466</v>
      </c>
      <c r="AE3" s="234" t="s">
        <v>1290</v>
      </c>
      <c r="BE3" s="234" t="s">
        <v>1466</v>
      </c>
      <c r="BF3" s="234" t="s">
        <v>1290</v>
      </c>
      <c r="CF3" s="234" t="s">
        <v>1466</v>
      </c>
      <c r="CG3" s="234" t="s">
        <v>1290</v>
      </c>
      <c r="DE3" s="234" t="s">
        <v>655</v>
      </c>
      <c r="DF3" s="234" t="s">
        <v>662</v>
      </c>
      <c r="DG3" t="s">
        <v>1307</v>
      </c>
      <c r="DH3" t="str">
        <f ca="1">+TEXT(EDATE(TODAY(),-1),"mmm")</f>
        <v>abr</v>
      </c>
      <c r="DI3" t="str">
        <f ca="1">+TEXT(EOMONTH(TODAY(),-1),"dd/mm/yyyy")</f>
        <v>30/04/2024</v>
      </c>
    </row>
    <row r="4" spans="1:113">
      <c r="C4" s="235" t="s">
        <v>1289</v>
      </c>
      <c r="E4" s="235" t="s">
        <v>2547</v>
      </c>
      <c r="G4" s="235" t="s">
        <v>3314</v>
      </c>
      <c r="I4" s="235" t="s">
        <v>5529</v>
      </c>
      <c r="AD4" s="235" t="s">
        <v>1289</v>
      </c>
      <c r="AF4" s="235" t="s">
        <v>2547</v>
      </c>
      <c r="AH4" s="235" t="s">
        <v>3314</v>
      </c>
      <c r="AJ4" s="235" t="s">
        <v>5529</v>
      </c>
      <c r="BE4" s="235" t="s">
        <v>1289</v>
      </c>
      <c r="BG4" s="235" t="s">
        <v>2547</v>
      </c>
      <c r="BI4" s="235" t="s">
        <v>3314</v>
      </c>
      <c r="BK4" s="235" t="s">
        <v>5529</v>
      </c>
      <c r="CF4" s="235" t="s">
        <v>1289</v>
      </c>
      <c r="CH4" s="235" t="s">
        <v>2547</v>
      </c>
      <c r="CJ4" s="235" t="s">
        <v>3314</v>
      </c>
      <c r="CL4" s="235" t="s">
        <v>5529</v>
      </c>
      <c r="DE4">
        <v>46</v>
      </c>
      <c r="DF4" t="s">
        <v>1371</v>
      </c>
      <c r="DG4">
        <v>11445653.110000001</v>
      </c>
    </row>
    <row r="5" spans="1:113">
      <c r="A5" s="234" t="s">
        <v>655</v>
      </c>
      <c r="B5" s="234" t="s">
        <v>662</v>
      </c>
      <c r="C5" t="s">
        <v>1303</v>
      </c>
      <c r="D5" t="s">
        <v>1304</v>
      </c>
      <c r="E5" t="s">
        <v>1303</v>
      </c>
      <c r="F5" t="s">
        <v>1304</v>
      </c>
      <c r="G5" t="s">
        <v>1303</v>
      </c>
      <c r="H5" t="s">
        <v>1304</v>
      </c>
      <c r="I5" t="s">
        <v>1303</v>
      </c>
      <c r="J5" t="s">
        <v>1304</v>
      </c>
      <c r="AB5" s="234" t="s">
        <v>655</v>
      </c>
      <c r="AC5" s="234" t="s">
        <v>662</v>
      </c>
      <c r="AD5" t="s">
        <v>1318</v>
      </c>
      <c r="AE5" t="s">
        <v>1319</v>
      </c>
      <c r="AF5" t="s">
        <v>1318</v>
      </c>
      <c r="AG5" t="s">
        <v>1319</v>
      </c>
      <c r="AH5" t="s">
        <v>1318</v>
      </c>
      <c r="AI5" t="s">
        <v>1319</v>
      </c>
      <c r="AJ5" t="s">
        <v>1318</v>
      </c>
      <c r="AK5" t="s">
        <v>1319</v>
      </c>
      <c r="BC5" s="234" t="s">
        <v>655</v>
      </c>
      <c r="BD5" s="234" t="s">
        <v>662</v>
      </c>
      <c r="BE5" t="s">
        <v>1303</v>
      </c>
      <c r="BF5" t="s">
        <v>1304</v>
      </c>
      <c r="BG5" t="s">
        <v>1303</v>
      </c>
      <c r="BH5" t="s">
        <v>1304</v>
      </c>
      <c r="BI5" t="s">
        <v>1303</v>
      </c>
      <c r="BJ5" t="s">
        <v>1304</v>
      </c>
      <c r="BK5" t="s">
        <v>1303</v>
      </c>
      <c r="BL5" t="s">
        <v>1304</v>
      </c>
      <c r="CD5" s="234" t="s">
        <v>655</v>
      </c>
      <c r="CE5" s="234" t="s">
        <v>662</v>
      </c>
      <c r="CF5" t="s">
        <v>1318</v>
      </c>
      <c r="CG5" t="s">
        <v>1319</v>
      </c>
      <c r="CH5" t="s">
        <v>1318</v>
      </c>
      <c r="CI5" t="s">
        <v>1319</v>
      </c>
      <c r="CJ5" t="s">
        <v>1318</v>
      </c>
      <c r="CK5" t="s">
        <v>1319</v>
      </c>
      <c r="CL5" t="s">
        <v>1318</v>
      </c>
      <c r="CM5" t="s">
        <v>1319</v>
      </c>
      <c r="DD5" s="234"/>
      <c r="DE5">
        <v>109</v>
      </c>
      <c r="DF5" t="s">
        <v>613</v>
      </c>
      <c r="DG5">
        <v>149115</v>
      </c>
    </row>
    <row r="6" spans="1:113">
      <c r="A6">
        <v>10</v>
      </c>
      <c r="B6" t="s">
        <v>38</v>
      </c>
      <c r="C6" s="236"/>
      <c r="D6" s="236"/>
      <c r="E6" s="236"/>
      <c r="F6" s="236"/>
      <c r="G6" s="236">
        <v>417.6</v>
      </c>
      <c r="H6" s="236">
        <v>14076.41</v>
      </c>
      <c r="I6" s="236">
        <v>1900.06</v>
      </c>
      <c r="J6" s="236">
        <v>8665</v>
      </c>
      <c r="AB6" t="s">
        <v>541</v>
      </c>
      <c r="AC6" t="s">
        <v>590</v>
      </c>
      <c r="AD6">
        <v>0.10999999999999999</v>
      </c>
      <c r="AE6">
        <v>0.08</v>
      </c>
      <c r="AF6">
        <v>0.09</v>
      </c>
      <c r="AG6">
        <v>6.0000000000000005E-2</v>
      </c>
      <c r="AH6">
        <v>68.72999999999999</v>
      </c>
      <c r="AI6">
        <v>0.08</v>
      </c>
      <c r="AJ6">
        <v>7.0000000000000007E-2</v>
      </c>
      <c r="AK6">
        <v>165084.08000000002</v>
      </c>
      <c r="BC6">
        <v>86</v>
      </c>
      <c r="BD6" t="s">
        <v>50</v>
      </c>
      <c r="BE6" s="236">
        <v>14815.75</v>
      </c>
      <c r="BF6" s="236">
        <v>0</v>
      </c>
      <c r="BG6" s="236"/>
      <c r="BH6" s="236"/>
      <c r="BI6" s="236">
        <v>3772055.5000000005</v>
      </c>
      <c r="BJ6" s="236">
        <v>13149800.02</v>
      </c>
      <c r="BK6" s="236">
        <v>48390.46</v>
      </c>
      <c r="BL6" s="236">
        <v>4287318.68</v>
      </c>
      <c r="CD6" t="s">
        <v>541</v>
      </c>
      <c r="CE6" t="s">
        <v>590</v>
      </c>
      <c r="CL6">
        <v>0</v>
      </c>
      <c r="CM6">
        <v>36147605.172000006</v>
      </c>
      <c r="DE6">
        <v>117</v>
      </c>
      <c r="DF6" t="s">
        <v>54</v>
      </c>
      <c r="DG6">
        <v>5822903.379999999</v>
      </c>
    </row>
    <row r="7" spans="1:113">
      <c r="A7">
        <v>15</v>
      </c>
      <c r="B7" t="s">
        <v>39</v>
      </c>
      <c r="C7" s="236">
        <v>0</v>
      </c>
      <c r="D7" s="236">
        <v>3141.18</v>
      </c>
      <c r="E7" s="236">
        <v>557.16</v>
      </c>
      <c r="F7" s="236">
        <v>2140.9899999999998</v>
      </c>
      <c r="G7" s="236">
        <v>495.15</v>
      </c>
      <c r="H7" s="236">
        <v>99825.840000000011</v>
      </c>
      <c r="I7" s="236">
        <v>1138.5999999999999</v>
      </c>
      <c r="J7" s="236">
        <v>21017.929999999997</v>
      </c>
      <c r="AB7">
        <v>10</v>
      </c>
      <c r="AC7" t="s">
        <v>38</v>
      </c>
      <c r="AH7">
        <v>0</v>
      </c>
      <c r="AI7">
        <v>14401.34</v>
      </c>
      <c r="AJ7">
        <v>0</v>
      </c>
      <c r="AK7">
        <v>3294306.82</v>
      </c>
      <c r="BC7">
        <v>291</v>
      </c>
      <c r="BD7" t="s">
        <v>119</v>
      </c>
      <c r="BE7" s="236">
        <v>1993353.21</v>
      </c>
      <c r="BF7" s="236">
        <v>0</v>
      </c>
      <c r="BG7" s="236">
        <v>27241.4</v>
      </c>
      <c r="BH7" s="236">
        <v>0</v>
      </c>
      <c r="BI7" s="236">
        <v>2720255.56</v>
      </c>
      <c r="BJ7" s="236">
        <v>0</v>
      </c>
      <c r="BK7" s="236">
        <v>0</v>
      </c>
      <c r="BL7" s="236">
        <v>198595998.03000003</v>
      </c>
      <c r="CD7">
        <v>291</v>
      </c>
      <c r="CE7" t="s">
        <v>119</v>
      </c>
      <c r="CL7">
        <v>198595998.0284</v>
      </c>
      <c r="CM7">
        <v>0</v>
      </c>
      <c r="DE7">
        <v>163</v>
      </c>
      <c r="DF7" t="s">
        <v>78</v>
      </c>
      <c r="DG7">
        <v>5639062.3600000003</v>
      </c>
    </row>
    <row r="8" spans="1:113">
      <c r="A8">
        <v>16</v>
      </c>
      <c r="B8" t="s">
        <v>40</v>
      </c>
      <c r="C8" s="236">
        <v>0</v>
      </c>
      <c r="D8" s="236">
        <v>11547.58</v>
      </c>
      <c r="E8" s="236"/>
      <c r="F8" s="236"/>
      <c r="G8" s="236">
        <v>0</v>
      </c>
      <c r="H8" s="236">
        <v>26291.83</v>
      </c>
      <c r="I8" s="236">
        <v>0</v>
      </c>
      <c r="J8" s="236">
        <v>1132642.33</v>
      </c>
      <c r="AB8">
        <v>20</v>
      </c>
      <c r="AC8" t="s">
        <v>41</v>
      </c>
      <c r="AJ8">
        <v>150.03</v>
      </c>
      <c r="AK8">
        <v>0</v>
      </c>
      <c r="BC8" t="s">
        <v>541</v>
      </c>
      <c r="BD8" t="s">
        <v>590</v>
      </c>
      <c r="BE8" s="236"/>
      <c r="BF8" s="236"/>
      <c r="BG8" s="236">
        <v>27309.4</v>
      </c>
      <c r="BH8" s="236">
        <v>149134.20000000001</v>
      </c>
      <c r="BI8" s="236">
        <v>0</v>
      </c>
      <c r="BJ8" s="236">
        <v>6653856.1400000006</v>
      </c>
      <c r="BK8" s="236">
        <v>36147605.179999992</v>
      </c>
      <c r="BL8" s="236">
        <v>161670.16</v>
      </c>
      <c r="CD8">
        <v>46</v>
      </c>
      <c r="CE8" t="s">
        <v>1371</v>
      </c>
      <c r="CF8">
        <v>757006.48800000001</v>
      </c>
      <c r="CG8">
        <v>0</v>
      </c>
      <c r="CH8">
        <v>23726.270400000001</v>
      </c>
      <c r="CI8">
        <v>0</v>
      </c>
      <c r="CJ8">
        <v>578709.6</v>
      </c>
      <c r="CK8">
        <v>0</v>
      </c>
      <c r="CL8">
        <v>1097600</v>
      </c>
      <c r="CM8">
        <v>0</v>
      </c>
      <c r="DE8">
        <v>222</v>
      </c>
      <c r="DF8" t="s">
        <v>93</v>
      </c>
      <c r="DG8">
        <v>2980229.3399999989</v>
      </c>
    </row>
    <row r="9" spans="1:113">
      <c r="A9">
        <v>20</v>
      </c>
      <c r="B9" t="s">
        <v>41</v>
      </c>
      <c r="C9" s="236"/>
      <c r="D9" s="236"/>
      <c r="E9" s="236"/>
      <c r="F9" s="236"/>
      <c r="G9" s="236"/>
      <c r="H9" s="236"/>
      <c r="I9" s="236">
        <v>0</v>
      </c>
      <c r="J9" s="236">
        <v>158854.27000000002</v>
      </c>
      <c r="AB9" t="s">
        <v>542</v>
      </c>
      <c r="AC9" t="s">
        <v>689</v>
      </c>
      <c r="AD9">
        <v>181749947.47999999</v>
      </c>
      <c r="AE9">
        <v>339041.3</v>
      </c>
      <c r="AF9">
        <v>16876419.43</v>
      </c>
      <c r="AG9">
        <v>0</v>
      </c>
      <c r="AH9">
        <v>7684927.8999999985</v>
      </c>
      <c r="AI9">
        <v>60.03</v>
      </c>
      <c r="AJ9">
        <v>310439658.34000003</v>
      </c>
      <c r="AK9">
        <v>0</v>
      </c>
      <c r="BC9">
        <v>46</v>
      </c>
      <c r="BD9" t="s">
        <v>1371</v>
      </c>
      <c r="BE9" s="236">
        <v>0</v>
      </c>
      <c r="BF9" s="236">
        <v>757006.49</v>
      </c>
      <c r="BG9" s="236"/>
      <c r="BH9" s="236"/>
      <c r="BI9" s="236">
        <v>4464.87</v>
      </c>
      <c r="BJ9" s="236">
        <v>578709.6</v>
      </c>
      <c r="BK9" s="236">
        <v>0</v>
      </c>
      <c r="BL9" s="236">
        <v>1097600</v>
      </c>
      <c r="CD9">
        <v>117</v>
      </c>
      <c r="CE9" t="s">
        <v>54</v>
      </c>
      <c r="CL9">
        <v>610280.41760000004</v>
      </c>
      <c r="CM9">
        <v>0</v>
      </c>
      <c r="DE9">
        <v>591</v>
      </c>
      <c r="DF9" t="s">
        <v>672</v>
      </c>
      <c r="DG9">
        <v>545411</v>
      </c>
    </row>
    <row r="10" spans="1:113">
      <c r="A10">
        <v>25</v>
      </c>
      <c r="B10" t="s">
        <v>42</v>
      </c>
      <c r="C10" s="236"/>
      <c r="D10" s="236"/>
      <c r="E10" s="236"/>
      <c r="F10" s="236"/>
      <c r="G10" s="236"/>
      <c r="H10" s="236"/>
      <c r="I10" s="236">
        <v>0</v>
      </c>
      <c r="J10" s="236">
        <v>6160.7099999999991</v>
      </c>
      <c r="AB10">
        <v>291</v>
      </c>
      <c r="AC10" t="s">
        <v>119</v>
      </c>
      <c r="AJ10">
        <v>0</v>
      </c>
      <c r="AK10">
        <v>102488545.43999998</v>
      </c>
      <c r="BC10">
        <v>117</v>
      </c>
      <c r="BD10" t="s">
        <v>54</v>
      </c>
      <c r="BE10" s="236"/>
      <c r="BF10" s="236"/>
      <c r="BG10" s="236"/>
      <c r="BH10" s="236"/>
      <c r="BI10" s="236"/>
      <c r="BJ10" s="236"/>
      <c r="BK10" s="236">
        <v>0</v>
      </c>
      <c r="BL10" s="236">
        <v>610280.42000000004</v>
      </c>
      <c r="CD10">
        <v>86</v>
      </c>
      <c r="CE10" t="s">
        <v>50</v>
      </c>
      <c r="CJ10">
        <v>13149800.0242</v>
      </c>
      <c r="CK10">
        <v>0</v>
      </c>
      <c r="CL10">
        <v>4109067.5584000004</v>
      </c>
      <c r="CM10">
        <v>0</v>
      </c>
      <c r="DE10">
        <v>670</v>
      </c>
      <c r="DF10" t="s">
        <v>178</v>
      </c>
      <c r="DG10">
        <v>2501201.5</v>
      </c>
    </row>
    <row r="11" spans="1:113">
      <c r="A11">
        <v>35</v>
      </c>
      <c r="B11" t="s">
        <v>43</v>
      </c>
      <c r="C11" s="236">
        <v>0</v>
      </c>
      <c r="D11" s="236">
        <v>827746.74</v>
      </c>
      <c r="E11" s="236">
        <v>6931.55</v>
      </c>
      <c r="F11" s="236">
        <v>0</v>
      </c>
      <c r="G11" s="236">
        <v>0</v>
      </c>
      <c r="H11" s="236">
        <v>1028428.4</v>
      </c>
      <c r="I11" s="236">
        <v>0</v>
      </c>
      <c r="J11" s="236">
        <v>305744.27</v>
      </c>
      <c r="AB11">
        <v>513</v>
      </c>
      <c r="AC11" t="s">
        <v>160</v>
      </c>
      <c r="AD11">
        <v>0</v>
      </c>
      <c r="AE11">
        <v>1038698.1900000001</v>
      </c>
      <c r="AF11">
        <v>0</v>
      </c>
      <c r="AG11">
        <v>416928.85</v>
      </c>
      <c r="AH11">
        <v>0</v>
      </c>
      <c r="AI11">
        <v>417038.61</v>
      </c>
      <c r="AJ11">
        <v>0</v>
      </c>
      <c r="AK11">
        <v>397051856</v>
      </c>
      <c r="BC11">
        <v>253</v>
      </c>
      <c r="BD11" t="s">
        <v>104</v>
      </c>
      <c r="BE11" s="236"/>
      <c r="BF11" s="236"/>
      <c r="BG11" s="236">
        <v>190771.94</v>
      </c>
      <c r="BH11" s="236">
        <v>0</v>
      </c>
      <c r="BI11" s="236"/>
      <c r="BJ11" s="236"/>
      <c r="BK11" s="236"/>
      <c r="BL11" s="236"/>
      <c r="CD11">
        <v>206</v>
      </c>
      <c r="CE11" t="s">
        <v>87</v>
      </c>
      <c r="CJ11">
        <v>96040000</v>
      </c>
      <c r="CK11">
        <v>0</v>
      </c>
      <c r="DE11">
        <v>25</v>
      </c>
      <c r="DF11" t="s">
        <v>42</v>
      </c>
      <c r="DG11">
        <v>108339.05</v>
      </c>
    </row>
    <row r="12" spans="1:113">
      <c r="A12">
        <v>41</v>
      </c>
      <c r="B12" t="s">
        <v>44</v>
      </c>
      <c r="C12" s="236"/>
      <c r="D12" s="236"/>
      <c r="E12" s="236"/>
      <c r="F12" s="236"/>
      <c r="G12" s="236">
        <v>0</v>
      </c>
      <c r="H12" s="236">
        <v>52379</v>
      </c>
      <c r="I12" s="236">
        <v>0</v>
      </c>
      <c r="J12" s="236">
        <v>474386.35000000003</v>
      </c>
      <c r="AB12">
        <v>86</v>
      </c>
      <c r="AC12" t="s">
        <v>50</v>
      </c>
      <c r="AF12">
        <v>50.01</v>
      </c>
      <c r="AG12">
        <v>14188215.719999999</v>
      </c>
      <c r="AJ12">
        <v>0</v>
      </c>
      <c r="AK12">
        <v>23787465.240000002</v>
      </c>
      <c r="BC12">
        <v>41</v>
      </c>
      <c r="BD12" t="s">
        <v>44</v>
      </c>
      <c r="BE12" s="236"/>
      <c r="BF12" s="236"/>
      <c r="BG12" s="236"/>
      <c r="BH12" s="236"/>
      <c r="BI12" s="236">
        <v>0</v>
      </c>
      <c r="BJ12" s="236">
        <v>759454</v>
      </c>
      <c r="BK12" s="236"/>
      <c r="BL12" s="236"/>
      <c r="CD12">
        <v>47</v>
      </c>
      <c r="CE12" t="s">
        <v>45</v>
      </c>
      <c r="CF12">
        <v>2247474.4347999999</v>
      </c>
      <c r="CG12">
        <v>0</v>
      </c>
      <c r="CL12">
        <v>3312712.3162000002</v>
      </c>
      <c r="CM12">
        <v>0</v>
      </c>
      <c r="DE12">
        <v>291</v>
      </c>
      <c r="DF12" t="s">
        <v>119</v>
      </c>
      <c r="DG12">
        <v>45202671.649999999</v>
      </c>
    </row>
    <row r="13" spans="1:113">
      <c r="A13">
        <v>46</v>
      </c>
      <c r="B13" t="s">
        <v>1371</v>
      </c>
      <c r="C13" s="236">
        <v>0</v>
      </c>
      <c r="D13" s="236">
        <v>44500.170000000006</v>
      </c>
      <c r="E13" s="236">
        <v>0</v>
      </c>
      <c r="F13" s="236">
        <v>42087.59</v>
      </c>
      <c r="G13" s="236">
        <v>0</v>
      </c>
      <c r="H13" s="236">
        <v>12729.039999999999</v>
      </c>
      <c r="I13" s="236">
        <v>0</v>
      </c>
      <c r="J13" s="236">
        <v>186061.39</v>
      </c>
      <c r="AB13">
        <v>206</v>
      </c>
      <c r="AC13" t="s">
        <v>87</v>
      </c>
      <c r="AH13">
        <v>50.01</v>
      </c>
      <c r="AI13">
        <v>68600000</v>
      </c>
      <c r="BC13">
        <v>66</v>
      </c>
      <c r="BD13" t="s">
        <v>46</v>
      </c>
      <c r="BE13" s="236"/>
      <c r="BF13" s="236"/>
      <c r="BG13" s="236"/>
      <c r="BH13" s="236"/>
      <c r="BI13" s="236"/>
      <c r="BJ13" s="236"/>
      <c r="BK13" s="236">
        <v>1413522.12</v>
      </c>
      <c r="BL13" s="236">
        <v>29990.54</v>
      </c>
      <c r="CD13">
        <v>514</v>
      </c>
      <c r="CE13" t="s">
        <v>161</v>
      </c>
      <c r="CL13">
        <v>5213600</v>
      </c>
      <c r="CM13">
        <v>0</v>
      </c>
      <c r="DE13">
        <v>81</v>
      </c>
      <c r="DF13" t="s">
        <v>49</v>
      </c>
      <c r="DG13">
        <v>3814258.58</v>
      </c>
    </row>
    <row r="14" spans="1:113">
      <c r="A14">
        <v>47</v>
      </c>
      <c r="B14" t="s">
        <v>45</v>
      </c>
      <c r="C14" s="236">
        <v>0</v>
      </c>
      <c r="D14" s="236">
        <v>35215.03</v>
      </c>
      <c r="E14" s="236">
        <v>0</v>
      </c>
      <c r="F14" s="236">
        <v>82930.740000000005</v>
      </c>
      <c r="G14" s="236">
        <v>0</v>
      </c>
      <c r="H14" s="236">
        <v>97365.38</v>
      </c>
      <c r="I14" s="236">
        <v>50</v>
      </c>
      <c r="J14" s="236">
        <v>94473.12</v>
      </c>
      <c r="AB14">
        <v>514</v>
      </c>
      <c r="AC14" t="s">
        <v>161</v>
      </c>
      <c r="AJ14">
        <v>50.01</v>
      </c>
      <c r="AK14">
        <v>5213600</v>
      </c>
      <c r="BC14">
        <v>20</v>
      </c>
      <c r="BD14" t="s">
        <v>41</v>
      </c>
      <c r="BE14" s="236"/>
      <c r="BF14" s="236"/>
      <c r="BG14" s="236">
        <v>2794</v>
      </c>
      <c r="BH14" s="236">
        <v>0</v>
      </c>
      <c r="BI14" s="236"/>
      <c r="BJ14" s="236"/>
      <c r="BK14" s="236"/>
      <c r="BL14" s="236"/>
      <c r="CD14">
        <v>590</v>
      </c>
      <c r="CE14" t="s">
        <v>1284</v>
      </c>
      <c r="CF14">
        <v>40241.857600000003</v>
      </c>
      <c r="CG14">
        <v>0</v>
      </c>
      <c r="DE14">
        <v>283</v>
      </c>
      <c r="DF14" t="s">
        <v>115</v>
      </c>
      <c r="DG14">
        <v>15981880.65</v>
      </c>
    </row>
    <row r="15" spans="1:113">
      <c r="A15">
        <v>81</v>
      </c>
      <c r="B15" t="s">
        <v>49</v>
      </c>
      <c r="C15" s="236"/>
      <c r="D15" s="236"/>
      <c r="E15" s="236"/>
      <c r="F15" s="236"/>
      <c r="G15" s="236"/>
      <c r="H15" s="236"/>
      <c r="I15" s="236">
        <v>0</v>
      </c>
      <c r="J15" s="236">
        <v>56847.71</v>
      </c>
      <c r="AB15">
        <v>650</v>
      </c>
      <c r="AC15" t="s">
        <v>175</v>
      </c>
      <c r="AH15">
        <v>72.44</v>
      </c>
      <c r="AI15">
        <v>0</v>
      </c>
      <c r="BC15">
        <v>132</v>
      </c>
      <c r="BD15" t="s">
        <v>59</v>
      </c>
      <c r="BE15" s="236"/>
      <c r="BF15" s="236"/>
      <c r="BG15" s="236"/>
      <c r="BH15" s="236"/>
      <c r="BI15" s="236"/>
      <c r="BJ15" s="236"/>
      <c r="BK15" s="236">
        <v>600</v>
      </c>
      <c r="BL15" s="236">
        <v>0</v>
      </c>
      <c r="CD15">
        <v>41</v>
      </c>
      <c r="CE15" t="s">
        <v>44</v>
      </c>
      <c r="CJ15">
        <v>759453.99880000006</v>
      </c>
      <c r="CK15">
        <v>0</v>
      </c>
      <c r="DE15">
        <v>78</v>
      </c>
      <c r="DF15" t="s">
        <v>1372</v>
      </c>
      <c r="DG15">
        <v>26356.460000000003</v>
      </c>
    </row>
    <row r="16" spans="1:113">
      <c r="A16">
        <v>86</v>
      </c>
      <c r="B16" t="s">
        <v>50</v>
      </c>
      <c r="C16" s="236"/>
      <c r="D16" s="236"/>
      <c r="E16" s="236">
        <v>0</v>
      </c>
      <c r="F16" s="236">
        <v>3902.2</v>
      </c>
      <c r="G16" s="236">
        <v>0</v>
      </c>
      <c r="H16" s="236">
        <v>1972885.4100000001</v>
      </c>
      <c r="I16" s="236">
        <v>0</v>
      </c>
      <c r="J16" s="236">
        <v>10578136.75</v>
      </c>
      <c r="AB16">
        <v>865</v>
      </c>
      <c r="AC16" t="s">
        <v>188</v>
      </c>
      <c r="AF16">
        <v>68600</v>
      </c>
      <c r="AG16">
        <v>0</v>
      </c>
      <c r="BC16">
        <v>15</v>
      </c>
      <c r="BD16" t="s">
        <v>39</v>
      </c>
      <c r="BE16" s="236"/>
      <c r="BF16" s="236"/>
      <c r="BG16" s="236"/>
      <c r="BH16" s="236"/>
      <c r="BI16" s="236">
        <v>161545.07999999999</v>
      </c>
      <c r="BJ16" s="236">
        <v>0</v>
      </c>
      <c r="BK16" s="236"/>
      <c r="BL16" s="236"/>
      <c r="DE16">
        <v>203</v>
      </c>
      <c r="DF16" t="s">
        <v>86</v>
      </c>
      <c r="DG16">
        <v>66164327.790000007</v>
      </c>
    </row>
    <row r="17" spans="1:111">
      <c r="A17">
        <v>117</v>
      </c>
      <c r="B17" t="s">
        <v>54</v>
      </c>
      <c r="C17" s="236"/>
      <c r="D17" s="236"/>
      <c r="E17" s="236"/>
      <c r="F17" s="236"/>
      <c r="G17" s="236"/>
      <c r="H17" s="236"/>
      <c r="I17" s="236">
        <v>2050</v>
      </c>
      <c r="J17" s="236">
        <v>0</v>
      </c>
      <c r="AB17">
        <v>47</v>
      </c>
      <c r="AC17" t="s">
        <v>45</v>
      </c>
      <c r="AJ17">
        <v>0</v>
      </c>
      <c r="AK17">
        <v>7546000</v>
      </c>
      <c r="BC17">
        <v>206</v>
      </c>
      <c r="BD17" t="s">
        <v>87</v>
      </c>
      <c r="BE17" s="236"/>
      <c r="BF17" s="236"/>
      <c r="BG17" s="236"/>
      <c r="BH17" s="236"/>
      <c r="BI17" s="236">
        <v>0</v>
      </c>
      <c r="BJ17" s="236">
        <v>96040000</v>
      </c>
      <c r="BK17" s="236"/>
      <c r="BL17" s="236"/>
      <c r="DE17">
        <v>294</v>
      </c>
      <c r="DF17" t="s">
        <v>122</v>
      </c>
      <c r="DG17">
        <v>86100.5</v>
      </c>
    </row>
    <row r="18" spans="1:111">
      <c r="A18">
        <v>132</v>
      </c>
      <c r="B18" t="s">
        <v>59</v>
      </c>
      <c r="C18" s="236"/>
      <c r="D18" s="236"/>
      <c r="E18" s="236"/>
      <c r="F18" s="236"/>
      <c r="G18" s="236">
        <v>150261382.63999999</v>
      </c>
      <c r="H18" s="236">
        <v>0</v>
      </c>
      <c r="I18" s="236">
        <v>3504.44</v>
      </c>
      <c r="J18" s="236">
        <v>231259753.16</v>
      </c>
      <c r="AB18">
        <v>346</v>
      </c>
      <c r="AC18" t="s">
        <v>141</v>
      </c>
      <c r="AH18">
        <v>0</v>
      </c>
      <c r="AI18">
        <v>63661.14</v>
      </c>
      <c r="BC18">
        <v>590</v>
      </c>
      <c r="BD18" t="s">
        <v>1284</v>
      </c>
      <c r="BE18" s="236">
        <v>0</v>
      </c>
      <c r="BF18" s="236">
        <v>40241.86</v>
      </c>
      <c r="BG18" s="236"/>
      <c r="BH18" s="236"/>
      <c r="BI18" s="236"/>
      <c r="BJ18" s="236"/>
      <c r="BK18" s="236"/>
      <c r="BL18" s="236"/>
      <c r="DE18">
        <v>134</v>
      </c>
      <c r="DF18" t="s">
        <v>61</v>
      </c>
      <c r="DG18">
        <v>20938429.839999996</v>
      </c>
    </row>
    <row r="19" spans="1:111">
      <c r="A19">
        <v>212</v>
      </c>
      <c r="B19" t="s">
        <v>90</v>
      </c>
      <c r="C19" s="236"/>
      <c r="D19" s="236"/>
      <c r="E19" s="236">
        <v>105727.24</v>
      </c>
      <c r="F19" s="236">
        <v>0</v>
      </c>
      <c r="G19" s="236"/>
      <c r="H19" s="236"/>
      <c r="I19" s="236">
        <v>0</v>
      </c>
      <c r="J19" s="236">
        <v>56713.79</v>
      </c>
      <c r="BC19">
        <v>514</v>
      </c>
      <c r="BD19" t="s">
        <v>161</v>
      </c>
      <c r="BE19" s="236"/>
      <c r="BF19" s="236"/>
      <c r="BG19" s="236"/>
      <c r="BH19" s="236"/>
      <c r="BI19" s="236"/>
      <c r="BJ19" s="236"/>
      <c r="BK19" s="236">
        <v>0</v>
      </c>
      <c r="BL19" s="236">
        <v>5213600</v>
      </c>
      <c r="DE19">
        <v>293</v>
      </c>
      <c r="DF19" t="s">
        <v>121</v>
      </c>
      <c r="DG19">
        <v>8426.3499999999985</v>
      </c>
    </row>
    <row r="20" spans="1:111">
      <c r="A20">
        <v>287</v>
      </c>
      <c r="B20" t="s">
        <v>116</v>
      </c>
      <c r="C20" s="236"/>
      <c r="D20" s="236"/>
      <c r="E20" s="236"/>
      <c r="F20" s="236"/>
      <c r="G20" s="236"/>
      <c r="H20" s="236"/>
      <c r="I20" s="236">
        <v>0</v>
      </c>
      <c r="J20" s="236">
        <v>618741.12</v>
      </c>
      <c r="BC20">
        <v>25</v>
      </c>
      <c r="BD20" t="s">
        <v>42</v>
      </c>
      <c r="BE20" s="236"/>
      <c r="BF20" s="236"/>
      <c r="BG20" s="236"/>
      <c r="BH20" s="236"/>
      <c r="BI20" s="236"/>
      <c r="BJ20" s="236"/>
      <c r="BK20" s="236">
        <v>0</v>
      </c>
      <c r="BL20" s="236">
        <v>1235271</v>
      </c>
      <c r="DE20">
        <v>586</v>
      </c>
      <c r="DF20" t="s">
        <v>172</v>
      </c>
      <c r="DG20">
        <v>499817</v>
      </c>
    </row>
    <row r="21" spans="1:111">
      <c r="A21">
        <v>291</v>
      </c>
      <c r="B21" t="s">
        <v>119</v>
      </c>
      <c r="C21" s="236"/>
      <c r="D21" s="236"/>
      <c r="E21" s="236"/>
      <c r="F21" s="236"/>
      <c r="G21" s="236"/>
      <c r="H21" s="236"/>
      <c r="I21" s="236">
        <v>1110</v>
      </c>
      <c r="J21" s="236">
        <v>4552</v>
      </c>
      <c r="BC21">
        <v>47</v>
      </c>
      <c r="BD21" t="s">
        <v>45</v>
      </c>
      <c r="BE21" s="236">
        <v>0</v>
      </c>
      <c r="BF21" s="236">
        <v>2247474.4300000002</v>
      </c>
      <c r="BG21" s="236"/>
      <c r="BH21" s="236"/>
      <c r="BI21" s="236"/>
      <c r="BJ21" s="236"/>
      <c r="BK21" s="236">
        <v>0</v>
      </c>
      <c r="BL21" s="236">
        <v>3312712.32</v>
      </c>
      <c r="DE21">
        <v>683</v>
      </c>
      <c r="DF21" t="s">
        <v>1249</v>
      </c>
      <c r="DG21">
        <v>7760</v>
      </c>
    </row>
    <row r="22" spans="1:111">
      <c r="A22">
        <v>340</v>
      </c>
      <c r="B22" t="s">
        <v>136</v>
      </c>
      <c r="C22" s="236"/>
      <c r="D22" s="236"/>
      <c r="E22" s="236"/>
      <c r="F22" s="236"/>
      <c r="G22" s="236"/>
      <c r="H22" s="236"/>
      <c r="I22" s="236">
        <v>400</v>
      </c>
      <c r="J22" s="236">
        <v>371600.97000000003</v>
      </c>
      <c r="BC22">
        <v>169</v>
      </c>
      <c r="BD22" t="s">
        <v>79</v>
      </c>
      <c r="BE22" s="236"/>
      <c r="BF22" s="236"/>
      <c r="BG22" s="236"/>
      <c r="BH22" s="236"/>
      <c r="BI22" s="236"/>
      <c r="BJ22" s="236"/>
      <c r="BK22" s="236">
        <v>8541.9699999999993</v>
      </c>
      <c r="BL22" s="236">
        <v>0</v>
      </c>
      <c r="DE22">
        <v>295</v>
      </c>
      <c r="DF22" t="s">
        <v>123</v>
      </c>
      <c r="DG22">
        <v>71407.010000000009</v>
      </c>
    </row>
    <row r="23" spans="1:111">
      <c r="A23">
        <v>383</v>
      </c>
      <c r="B23" t="s">
        <v>1244</v>
      </c>
      <c r="C23" s="236"/>
      <c r="D23" s="236"/>
      <c r="E23" s="236"/>
      <c r="F23" s="236"/>
      <c r="G23" s="236"/>
      <c r="H23" s="236"/>
      <c r="I23" s="236">
        <v>0</v>
      </c>
      <c r="J23" s="236">
        <v>687.88</v>
      </c>
      <c r="BC23" t="s">
        <v>539</v>
      </c>
      <c r="BD23" t="s">
        <v>590</v>
      </c>
      <c r="BE23" s="236"/>
      <c r="BF23" s="236"/>
      <c r="BG23" s="236">
        <v>0</v>
      </c>
      <c r="BH23" s="236">
        <v>1454.65</v>
      </c>
      <c r="BI23" s="236"/>
      <c r="BJ23" s="236"/>
      <c r="BK23" s="236">
        <v>887.55</v>
      </c>
      <c r="BL23" s="236">
        <v>0</v>
      </c>
      <c r="DE23">
        <v>133</v>
      </c>
      <c r="DF23" t="s">
        <v>60</v>
      </c>
      <c r="DG23">
        <v>152965.60999999999</v>
      </c>
    </row>
    <row r="24" spans="1:111">
      <c r="A24">
        <v>513</v>
      </c>
      <c r="B24" t="s">
        <v>160</v>
      </c>
      <c r="C24" s="236">
        <v>0</v>
      </c>
      <c r="D24" s="236">
        <v>25122.78</v>
      </c>
      <c r="E24" s="236">
        <v>0</v>
      </c>
      <c r="F24" s="236">
        <v>185.5</v>
      </c>
      <c r="G24" s="236">
        <v>50</v>
      </c>
      <c r="H24" s="236">
        <v>385</v>
      </c>
      <c r="I24" s="236">
        <v>402221728.92999995</v>
      </c>
      <c r="J24" s="236">
        <v>25303.59</v>
      </c>
      <c r="BC24">
        <v>283</v>
      </c>
      <c r="BD24" t="s">
        <v>115</v>
      </c>
      <c r="BE24" s="236"/>
      <c r="BF24" s="236"/>
      <c r="BG24" s="236">
        <v>149134.20000000001</v>
      </c>
      <c r="BH24" s="236">
        <v>0</v>
      </c>
      <c r="BI24" s="236"/>
      <c r="BJ24" s="236"/>
      <c r="BK24" s="236"/>
      <c r="BL24" s="236"/>
      <c r="DE24">
        <v>227</v>
      </c>
      <c r="DF24" t="s">
        <v>98</v>
      </c>
      <c r="DG24">
        <v>730</v>
      </c>
    </row>
    <row r="25" spans="1:111">
      <c r="A25">
        <v>578</v>
      </c>
      <c r="B25" t="s">
        <v>168</v>
      </c>
      <c r="C25" s="236"/>
      <c r="D25" s="236"/>
      <c r="E25" s="236"/>
      <c r="F25" s="236"/>
      <c r="G25" s="236"/>
      <c r="H25" s="236"/>
      <c r="I25" s="236">
        <v>0</v>
      </c>
      <c r="J25" s="236">
        <v>24505.72</v>
      </c>
      <c r="BC25">
        <v>599</v>
      </c>
      <c r="BD25" t="s">
        <v>1247</v>
      </c>
      <c r="BE25" s="236"/>
      <c r="BF25" s="236"/>
      <c r="BG25" s="236"/>
      <c r="BH25" s="236"/>
      <c r="BI25" s="236"/>
      <c r="BJ25" s="236"/>
      <c r="BK25" s="236">
        <v>0</v>
      </c>
      <c r="BL25" s="236">
        <v>887.55</v>
      </c>
      <c r="DE25">
        <v>269</v>
      </c>
      <c r="DF25" t="s">
        <v>109</v>
      </c>
      <c r="DG25">
        <v>725760</v>
      </c>
    </row>
    <row r="26" spans="1:111">
      <c r="A26">
        <v>587</v>
      </c>
      <c r="B26" t="s">
        <v>671</v>
      </c>
      <c r="C26" s="236">
        <v>0</v>
      </c>
      <c r="D26" s="236">
        <v>3140160.05</v>
      </c>
      <c r="E26" s="236">
        <v>0</v>
      </c>
      <c r="F26" s="236">
        <v>5035679.28</v>
      </c>
      <c r="G26" s="236"/>
      <c r="H26" s="236"/>
      <c r="I26" s="236">
        <v>0</v>
      </c>
      <c r="J26" s="236">
        <v>17918029.740000002</v>
      </c>
      <c r="DE26">
        <v>389</v>
      </c>
      <c r="DF26" t="s">
        <v>1405</v>
      </c>
      <c r="DG26">
        <v>4293676.919999999</v>
      </c>
    </row>
    <row r="27" spans="1:111">
      <c r="A27">
        <v>650</v>
      </c>
      <c r="B27" t="s">
        <v>175</v>
      </c>
      <c r="C27" s="236">
        <v>0</v>
      </c>
      <c r="D27" s="236">
        <v>19407.259999999998</v>
      </c>
      <c r="E27" s="236">
        <v>0</v>
      </c>
      <c r="F27" s="236">
        <v>58950.18</v>
      </c>
      <c r="G27" s="236">
        <v>0</v>
      </c>
      <c r="H27" s="236">
        <v>74859.539999999994</v>
      </c>
      <c r="I27" s="236">
        <v>0</v>
      </c>
      <c r="J27" s="236">
        <v>42948.72</v>
      </c>
      <c r="DE27">
        <v>576</v>
      </c>
      <c r="DF27" t="s">
        <v>1245</v>
      </c>
      <c r="DG27">
        <v>988798.58000000007</v>
      </c>
    </row>
    <row r="28" spans="1:111">
      <c r="A28">
        <v>660</v>
      </c>
      <c r="B28" t="s">
        <v>176</v>
      </c>
      <c r="C28" s="236"/>
      <c r="D28" s="236"/>
      <c r="E28" s="236"/>
      <c r="F28" s="236"/>
      <c r="G28" s="236">
        <v>0</v>
      </c>
      <c r="H28" s="236">
        <v>81915.509999999995</v>
      </c>
      <c r="I28" s="236">
        <v>0</v>
      </c>
      <c r="J28" s="236">
        <v>11186.76</v>
      </c>
      <c r="DE28">
        <v>660</v>
      </c>
      <c r="DF28" t="s">
        <v>176</v>
      </c>
      <c r="DG28">
        <v>16195470.620000001</v>
      </c>
    </row>
    <row r="29" spans="1:111">
      <c r="A29">
        <v>670</v>
      </c>
      <c r="B29" t="s">
        <v>178</v>
      </c>
      <c r="C29" s="236"/>
      <c r="D29" s="236"/>
      <c r="E29" s="236"/>
      <c r="F29" s="236"/>
      <c r="G29" s="236"/>
      <c r="H29" s="236"/>
      <c r="I29" s="236">
        <v>0</v>
      </c>
      <c r="J29" s="236">
        <v>91833</v>
      </c>
      <c r="DE29">
        <v>41</v>
      </c>
      <c r="DF29" t="s">
        <v>44</v>
      </c>
      <c r="DG29">
        <v>21530059.669999998</v>
      </c>
    </row>
    <row r="30" spans="1:111">
      <c r="A30">
        <v>902</v>
      </c>
      <c r="B30" t="s">
        <v>191</v>
      </c>
      <c r="C30" s="236">
        <v>0</v>
      </c>
      <c r="D30" s="236">
        <v>7008.7599999999993</v>
      </c>
      <c r="E30" s="236"/>
      <c r="F30" s="236"/>
      <c r="G30" s="236">
        <v>0</v>
      </c>
      <c r="H30" s="236">
        <v>270344.13</v>
      </c>
      <c r="I30" s="236"/>
      <c r="J30" s="236"/>
      <c r="DE30" t="s">
        <v>541</v>
      </c>
      <c r="DF30" t="s">
        <v>590</v>
      </c>
      <c r="DG30">
        <v>559521994.74000001</v>
      </c>
    </row>
    <row r="31" spans="1:111">
      <c r="A31" t="s">
        <v>541</v>
      </c>
      <c r="B31" t="s">
        <v>590</v>
      </c>
      <c r="C31" s="236">
        <v>50</v>
      </c>
      <c r="D31" s="236">
        <v>924592.84000000008</v>
      </c>
      <c r="E31" s="236">
        <v>0</v>
      </c>
      <c r="F31" s="236">
        <v>1675993.21</v>
      </c>
      <c r="G31" s="236">
        <v>0</v>
      </c>
      <c r="H31" s="236">
        <v>5402352.9900000002</v>
      </c>
      <c r="I31" s="236">
        <v>340000050</v>
      </c>
      <c r="J31" s="236">
        <v>340668064.78000027</v>
      </c>
      <c r="DE31">
        <v>312</v>
      </c>
      <c r="DF31" t="s">
        <v>133</v>
      </c>
      <c r="DG31">
        <v>9834430.5600000061</v>
      </c>
    </row>
    <row r="32" spans="1:111">
      <c r="A32" t="s">
        <v>544</v>
      </c>
      <c r="B32" t="s">
        <v>681</v>
      </c>
      <c r="C32" s="236">
        <v>0</v>
      </c>
      <c r="D32" s="236">
        <v>2981977</v>
      </c>
      <c r="E32" s="236">
        <v>0</v>
      </c>
      <c r="F32" s="236">
        <v>1607429.06</v>
      </c>
      <c r="G32" s="236">
        <v>0</v>
      </c>
      <c r="H32" s="236">
        <v>151279.91</v>
      </c>
      <c r="I32" s="236">
        <v>0</v>
      </c>
      <c r="J32" s="236">
        <v>325079.05</v>
      </c>
      <c r="DE32">
        <v>548</v>
      </c>
      <c r="DF32" t="s">
        <v>1283</v>
      </c>
      <c r="DG32">
        <v>680002.88</v>
      </c>
    </row>
    <row r="33" spans="1:111">
      <c r="A33" t="s">
        <v>550</v>
      </c>
      <c r="B33" t="s">
        <v>589</v>
      </c>
      <c r="C33" s="236">
        <v>0</v>
      </c>
      <c r="D33" s="236">
        <v>65890.070000000007</v>
      </c>
      <c r="E33" s="236">
        <v>0</v>
      </c>
      <c r="F33" s="236">
        <v>93374.249999999942</v>
      </c>
      <c r="G33" s="236">
        <v>0</v>
      </c>
      <c r="H33" s="236">
        <v>208813.22</v>
      </c>
      <c r="I33" s="236">
        <v>0</v>
      </c>
      <c r="J33" s="236">
        <v>3666594.99</v>
      </c>
      <c r="DE33">
        <v>599</v>
      </c>
      <c r="DF33" t="s">
        <v>1247</v>
      </c>
      <c r="DG33">
        <v>4100000</v>
      </c>
    </row>
    <row r="34" spans="1:111">
      <c r="A34">
        <v>597</v>
      </c>
      <c r="B34" t="s">
        <v>675</v>
      </c>
      <c r="C34" s="236">
        <v>0</v>
      </c>
      <c r="D34" s="236">
        <v>143.87</v>
      </c>
      <c r="E34" s="236">
        <v>0</v>
      </c>
      <c r="F34" s="236">
        <v>23048.57</v>
      </c>
      <c r="G34" s="236">
        <v>720</v>
      </c>
      <c r="H34" s="236">
        <v>4534799.84</v>
      </c>
      <c r="I34" s="236">
        <v>300</v>
      </c>
      <c r="J34" s="236">
        <v>3382462.8100000005</v>
      </c>
      <c r="DE34">
        <v>132</v>
      </c>
      <c r="DF34" t="s">
        <v>59</v>
      </c>
      <c r="DG34">
        <v>6893635.6500000004</v>
      </c>
    </row>
    <row r="35" spans="1:111">
      <c r="A35">
        <v>595</v>
      </c>
      <c r="B35" t="s">
        <v>611</v>
      </c>
      <c r="C35" s="236"/>
      <c r="D35" s="236"/>
      <c r="E35" s="236"/>
      <c r="F35" s="236"/>
      <c r="G35" s="236"/>
      <c r="H35" s="236"/>
      <c r="I35" s="236">
        <v>0</v>
      </c>
      <c r="J35" s="236">
        <v>3556931.8799999994</v>
      </c>
      <c r="DE35">
        <v>47</v>
      </c>
      <c r="DF35" t="s">
        <v>45</v>
      </c>
      <c r="DG35">
        <v>75593.840000000011</v>
      </c>
    </row>
    <row r="36" spans="1:111">
      <c r="A36">
        <v>78</v>
      </c>
      <c r="B36" t="s">
        <v>1372</v>
      </c>
      <c r="C36" s="236"/>
      <c r="D36" s="236"/>
      <c r="E36" s="236"/>
      <c r="F36" s="236"/>
      <c r="G36" s="236">
        <v>2295.62</v>
      </c>
      <c r="H36" s="236">
        <v>5088.29</v>
      </c>
      <c r="I36" s="236">
        <v>1620.39</v>
      </c>
      <c r="J36" s="236">
        <v>48532.31</v>
      </c>
      <c r="DE36">
        <v>681</v>
      </c>
      <c r="DF36" t="s">
        <v>180</v>
      </c>
      <c r="DG36">
        <v>333344</v>
      </c>
    </row>
    <row r="37" spans="1:111">
      <c r="A37">
        <v>283</v>
      </c>
      <c r="B37" t="s">
        <v>115</v>
      </c>
      <c r="C37" s="236"/>
      <c r="D37" s="236"/>
      <c r="E37" s="236"/>
      <c r="F37" s="236"/>
      <c r="G37" s="236"/>
      <c r="H37" s="236"/>
      <c r="I37" s="236">
        <v>0</v>
      </c>
      <c r="J37" s="236">
        <v>2822571.39</v>
      </c>
      <c r="DE37">
        <v>249</v>
      </c>
      <c r="DF37" t="s">
        <v>102</v>
      </c>
      <c r="DG37">
        <v>622226.15</v>
      </c>
    </row>
    <row r="38" spans="1:111">
      <c r="A38">
        <v>203</v>
      </c>
      <c r="B38" t="s">
        <v>86</v>
      </c>
      <c r="C38" s="236">
        <v>0</v>
      </c>
      <c r="D38" s="236">
        <v>966</v>
      </c>
      <c r="E38" s="236">
        <v>0</v>
      </c>
      <c r="F38" s="236">
        <v>5079.99</v>
      </c>
      <c r="G38" s="236">
        <v>0</v>
      </c>
      <c r="H38" s="236">
        <v>68</v>
      </c>
      <c r="I38" s="236">
        <v>0</v>
      </c>
      <c r="J38" s="236">
        <v>2012.99</v>
      </c>
      <c r="DE38">
        <v>20</v>
      </c>
      <c r="DF38" t="s">
        <v>41</v>
      </c>
      <c r="DG38">
        <v>4586200.24</v>
      </c>
    </row>
    <row r="39" spans="1:111">
      <c r="A39">
        <v>155</v>
      </c>
      <c r="B39" t="s">
        <v>75</v>
      </c>
      <c r="C39" s="236"/>
      <c r="D39" s="236"/>
      <c r="E39" s="236"/>
      <c r="F39" s="236"/>
      <c r="G39" s="236"/>
      <c r="H39" s="236"/>
      <c r="I39" s="236">
        <v>0</v>
      </c>
      <c r="J39" s="236">
        <v>56359.360000000001</v>
      </c>
      <c r="DE39">
        <v>324</v>
      </c>
      <c r="DF39" t="s">
        <v>135</v>
      </c>
      <c r="DG39">
        <v>592.20000000000005</v>
      </c>
    </row>
    <row r="40" spans="1:111">
      <c r="A40">
        <v>290</v>
      </c>
      <c r="B40" t="s">
        <v>118</v>
      </c>
      <c r="C40" s="236"/>
      <c r="D40" s="236"/>
      <c r="E40" s="236"/>
      <c r="F40" s="236"/>
      <c r="G40" s="236"/>
      <c r="H40" s="236"/>
      <c r="I40" s="236">
        <v>0</v>
      </c>
      <c r="J40" s="236">
        <v>420239.08</v>
      </c>
      <c r="DE40">
        <v>347</v>
      </c>
      <c r="DF40" t="s">
        <v>142</v>
      </c>
      <c r="DG40">
        <v>176019.32</v>
      </c>
    </row>
    <row r="41" spans="1:111">
      <c r="A41">
        <v>373</v>
      </c>
      <c r="B41" t="s">
        <v>607</v>
      </c>
      <c r="C41" s="236"/>
      <c r="D41" s="236"/>
      <c r="E41" s="236"/>
      <c r="F41" s="236"/>
      <c r="G41" s="236"/>
      <c r="H41" s="236"/>
      <c r="I41" s="236">
        <v>0</v>
      </c>
      <c r="J41" s="236">
        <v>43608145.439999998</v>
      </c>
      <c r="DE41">
        <v>343</v>
      </c>
      <c r="DF41" t="s">
        <v>138</v>
      </c>
      <c r="DG41">
        <v>691</v>
      </c>
    </row>
    <row r="42" spans="1:111">
      <c r="A42">
        <v>342</v>
      </c>
      <c r="B42" t="s">
        <v>137</v>
      </c>
      <c r="C42" s="236"/>
      <c r="D42" s="236"/>
      <c r="E42" s="236"/>
      <c r="F42" s="236"/>
      <c r="G42" s="236"/>
      <c r="H42" s="236"/>
      <c r="I42" s="236">
        <v>0</v>
      </c>
      <c r="J42" s="236">
        <v>6650355.6799999997</v>
      </c>
      <c r="DE42">
        <v>526</v>
      </c>
      <c r="DF42" t="s">
        <v>1264</v>
      </c>
      <c r="DG42">
        <v>4000</v>
      </c>
    </row>
    <row r="43" spans="1:111">
      <c r="A43">
        <v>378</v>
      </c>
      <c r="B43" t="s">
        <v>610</v>
      </c>
      <c r="C43" s="236"/>
      <c r="D43" s="236"/>
      <c r="E43" s="236"/>
      <c r="F43" s="236"/>
      <c r="G43" s="236">
        <v>0</v>
      </c>
      <c r="H43" s="236">
        <v>607.63</v>
      </c>
      <c r="I43" s="236"/>
      <c r="J43" s="236"/>
      <c r="DE43">
        <v>234</v>
      </c>
      <c r="DF43" t="s">
        <v>614</v>
      </c>
      <c r="DG43">
        <v>55830.43</v>
      </c>
    </row>
    <row r="44" spans="1:111">
      <c r="A44">
        <v>374</v>
      </c>
      <c r="B44" t="s">
        <v>608</v>
      </c>
      <c r="C44" s="236"/>
      <c r="D44" s="236"/>
      <c r="E44" s="236">
        <v>0</v>
      </c>
      <c r="F44" s="236">
        <v>15758.630000000001</v>
      </c>
      <c r="G44" s="236">
        <v>0</v>
      </c>
      <c r="H44" s="236">
        <v>14867.550000000001</v>
      </c>
      <c r="I44" s="236">
        <v>0</v>
      </c>
      <c r="J44" s="236">
        <v>11472</v>
      </c>
      <c r="DE44">
        <v>383</v>
      </c>
      <c r="DF44" t="s">
        <v>1244</v>
      </c>
      <c r="DG44">
        <v>2847293</v>
      </c>
    </row>
    <row r="45" spans="1:111">
      <c r="A45">
        <v>905</v>
      </c>
      <c r="B45" t="s">
        <v>194</v>
      </c>
      <c r="C45" s="236"/>
      <c r="D45" s="236"/>
      <c r="E45" s="236"/>
      <c r="F45" s="236"/>
      <c r="G45" s="236">
        <v>0</v>
      </c>
      <c r="H45" s="236">
        <v>212168.37999999998</v>
      </c>
      <c r="I45" s="236">
        <v>0</v>
      </c>
      <c r="J45" s="236">
        <v>5977.05</v>
      </c>
      <c r="DE45">
        <v>573</v>
      </c>
      <c r="DF45" t="s">
        <v>167</v>
      </c>
      <c r="DG45">
        <v>358760</v>
      </c>
    </row>
    <row r="46" spans="1:111">
      <c r="A46">
        <v>580</v>
      </c>
      <c r="B46" t="s">
        <v>169</v>
      </c>
      <c r="C46" s="236"/>
      <c r="D46" s="236"/>
      <c r="E46" s="236"/>
      <c r="F46" s="236"/>
      <c r="G46" s="236"/>
      <c r="H46" s="236"/>
      <c r="I46" s="236">
        <v>0</v>
      </c>
      <c r="J46" s="236">
        <v>29731.149999999998</v>
      </c>
      <c r="DE46">
        <v>253</v>
      </c>
      <c r="DF46" t="s">
        <v>104</v>
      </c>
      <c r="DG46">
        <v>2850000</v>
      </c>
    </row>
    <row r="47" spans="1:111">
      <c r="A47">
        <v>66</v>
      </c>
      <c r="B47" t="s">
        <v>46</v>
      </c>
      <c r="C47" s="236"/>
      <c r="D47" s="236"/>
      <c r="E47" s="236"/>
      <c r="F47" s="236"/>
      <c r="G47" s="236"/>
      <c r="H47" s="236"/>
      <c r="I47" s="236">
        <v>0</v>
      </c>
      <c r="J47" s="236">
        <v>10051566.530000001</v>
      </c>
      <c r="DE47">
        <v>310</v>
      </c>
      <c r="DF47" t="s">
        <v>131</v>
      </c>
      <c r="DG47">
        <v>2874427.6400000006</v>
      </c>
    </row>
    <row r="48" spans="1:111">
      <c r="A48">
        <v>206</v>
      </c>
      <c r="B48" t="s">
        <v>87</v>
      </c>
      <c r="C48" s="236">
        <v>0</v>
      </c>
      <c r="D48" s="236">
        <v>4853.2</v>
      </c>
      <c r="E48" s="236">
        <v>0</v>
      </c>
      <c r="F48" s="236">
        <v>896</v>
      </c>
      <c r="G48" s="236">
        <v>0</v>
      </c>
      <c r="H48" s="236">
        <v>7.4</v>
      </c>
      <c r="I48" s="236">
        <v>0</v>
      </c>
      <c r="J48" s="236">
        <v>6606765.9300000006</v>
      </c>
      <c r="DE48">
        <v>387</v>
      </c>
      <c r="DF48" t="s">
        <v>1265</v>
      </c>
      <c r="DG48">
        <v>7308</v>
      </c>
    </row>
    <row r="49" spans="1:111">
      <c r="A49">
        <v>53</v>
      </c>
      <c r="B49" t="s">
        <v>1376</v>
      </c>
      <c r="C49" s="236"/>
      <c r="D49" s="236"/>
      <c r="E49" s="236"/>
      <c r="F49" s="236"/>
      <c r="G49" s="236"/>
      <c r="H49" s="236"/>
      <c r="I49" s="236">
        <v>0</v>
      </c>
      <c r="J49" s="236">
        <v>185.5</v>
      </c>
      <c r="DE49">
        <v>572</v>
      </c>
      <c r="DF49" t="s">
        <v>166</v>
      </c>
      <c r="DG49">
        <v>56315082.640000001</v>
      </c>
    </row>
    <row r="50" spans="1:111">
      <c r="A50">
        <v>514</v>
      </c>
      <c r="B50" t="s">
        <v>161</v>
      </c>
      <c r="C50" s="236"/>
      <c r="D50" s="236"/>
      <c r="E50" s="236"/>
      <c r="F50" s="236"/>
      <c r="G50" s="236"/>
      <c r="H50" s="236"/>
      <c r="I50" s="236">
        <v>50</v>
      </c>
      <c r="J50" s="236">
        <v>460063585.07000005</v>
      </c>
      <c r="DE50">
        <v>587</v>
      </c>
      <c r="DF50" t="s">
        <v>671</v>
      </c>
      <c r="DG50">
        <v>7830768.5300000003</v>
      </c>
    </row>
    <row r="51" spans="1:111">
      <c r="A51">
        <v>862</v>
      </c>
      <c r="B51" t="s">
        <v>187</v>
      </c>
      <c r="C51" s="236"/>
      <c r="D51" s="236"/>
      <c r="E51" s="236">
        <v>50</v>
      </c>
      <c r="F51" s="236">
        <v>200</v>
      </c>
      <c r="G51" s="236">
        <v>0</v>
      </c>
      <c r="H51" s="236">
        <v>3144.42</v>
      </c>
      <c r="I51" s="236">
        <v>0</v>
      </c>
      <c r="J51" s="236">
        <v>1054995.5900000001</v>
      </c>
      <c r="DE51">
        <v>281</v>
      </c>
      <c r="DF51" t="s">
        <v>114</v>
      </c>
      <c r="DG51">
        <v>400550</v>
      </c>
    </row>
    <row r="52" spans="1:111">
      <c r="A52">
        <v>70</v>
      </c>
      <c r="B52" t="s">
        <v>47</v>
      </c>
      <c r="C52" s="236"/>
      <c r="D52" s="236"/>
      <c r="E52" s="236"/>
      <c r="F52" s="236"/>
      <c r="G52" s="236"/>
      <c r="H52" s="236"/>
      <c r="I52" s="236">
        <v>0</v>
      </c>
      <c r="J52" s="236">
        <v>992.93999999999994</v>
      </c>
      <c r="DE52">
        <v>130</v>
      </c>
      <c r="DF52" t="s">
        <v>58</v>
      </c>
      <c r="DG52">
        <v>5000</v>
      </c>
    </row>
    <row r="53" spans="1:111">
      <c r="A53">
        <v>951</v>
      </c>
      <c r="B53" t="s">
        <v>199</v>
      </c>
      <c r="C53" s="236"/>
      <c r="D53" s="236"/>
      <c r="E53" s="236">
        <v>0</v>
      </c>
      <c r="F53" s="236">
        <v>691.4</v>
      </c>
      <c r="G53" s="236"/>
      <c r="H53" s="236"/>
      <c r="I53" s="236"/>
      <c r="J53" s="236"/>
      <c r="DE53">
        <v>525</v>
      </c>
      <c r="DF53" t="s">
        <v>164</v>
      </c>
      <c r="DG53">
        <v>3950000</v>
      </c>
    </row>
    <row r="54" spans="1:111">
      <c r="A54">
        <v>526</v>
      </c>
      <c r="B54" t="s">
        <v>1264</v>
      </c>
      <c r="C54" s="236"/>
      <c r="D54" s="236"/>
      <c r="E54" s="236">
        <v>0</v>
      </c>
      <c r="F54" s="236">
        <v>2202.5</v>
      </c>
      <c r="G54" s="236">
        <v>0</v>
      </c>
      <c r="H54" s="236">
        <v>1204.0999999999999</v>
      </c>
      <c r="I54" s="236">
        <v>0</v>
      </c>
      <c r="J54" s="236">
        <v>1865</v>
      </c>
      <c r="DE54">
        <v>590</v>
      </c>
      <c r="DF54" t="s">
        <v>1284</v>
      </c>
      <c r="DG54">
        <v>7467.94</v>
      </c>
    </row>
    <row r="55" spans="1:111">
      <c r="A55">
        <v>681</v>
      </c>
      <c r="B55" t="s">
        <v>180</v>
      </c>
      <c r="C55" s="236">
        <v>0</v>
      </c>
      <c r="D55" s="236">
        <v>0.47</v>
      </c>
      <c r="E55" s="236">
        <v>0</v>
      </c>
      <c r="F55" s="236">
        <v>7.07</v>
      </c>
      <c r="G55" s="236">
        <v>0</v>
      </c>
      <c r="H55" s="236">
        <v>76843.210000000006</v>
      </c>
      <c r="I55" s="236"/>
      <c r="J55" s="236"/>
      <c r="DE55">
        <v>580</v>
      </c>
      <c r="DF55" t="s">
        <v>169</v>
      </c>
      <c r="DG55">
        <v>542149.27999999991</v>
      </c>
    </row>
    <row r="56" spans="1:111">
      <c r="A56">
        <v>389</v>
      </c>
      <c r="B56" t="s">
        <v>1405</v>
      </c>
      <c r="C56" s="236"/>
      <c r="D56" s="236"/>
      <c r="E56" s="236"/>
      <c r="F56" s="236"/>
      <c r="G56" s="236"/>
      <c r="H56" s="236"/>
      <c r="I56" s="236">
        <v>1424436.18</v>
      </c>
      <c r="J56" s="236">
        <v>53023.18</v>
      </c>
      <c r="DE56">
        <v>867</v>
      </c>
      <c r="DF56" t="s">
        <v>189</v>
      </c>
      <c r="DG56">
        <v>131002.75</v>
      </c>
    </row>
    <row r="57" spans="1:111">
      <c r="A57" t="s">
        <v>542</v>
      </c>
      <c r="B57" t="s">
        <v>689</v>
      </c>
      <c r="C57" s="236">
        <v>432857383.2700001</v>
      </c>
      <c r="D57" s="236">
        <v>0</v>
      </c>
      <c r="E57" s="236">
        <v>206003662.66999996</v>
      </c>
      <c r="F57" s="236">
        <v>33013857.670000009</v>
      </c>
      <c r="G57" s="236">
        <v>328655371.71999991</v>
      </c>
      <c r="H57" s="236">
        <v>18705682.529999994</v>
      </c>
      <c r="I57" s="236">
        <v>225677.58999999994</v>
      </c>
      <c r="J57" s="236">
        <v>9722410.5800000001</v>
      </c>
    </row>
    <row r="58" spans="1:111">
      <c r="A58">
        <v>253</v>
      </c>
      <c r="B58" t="s">
        <v>104</v>
      </c>
      <c r="C58" s="236"/>
      <c r="D58" s="236"/>
      <c r="E58" s="236"/>
      <c r="F58" s="236"/>
      <c r="G58" s="236"/>
      <c r="H58" s="236"/>
      <c r="I58" s="236">
        <v>0</v>
      </c>
      <c r="J58" s="236">
        <v>366363.83</v>
      </c>
    </row>
    <row r="59" spans="1:111">
      <c r="A59">
        <v>423</v>
      </c>
      <c r="B59" t="s">
        <v>150</v>
      </c>
      <c r="C59" s="236">
        <v>0</v>
      </c>
      <c r="D59" s="236">
        <v>7516.8</v>
      </c>
      <c r="E59" s="236">
        <v>0</v>
      </c>
      <c r="F59" s="236">
        <v>7516.8</v>
      </c>
      <c r="G59" s="236">
        <v>0</v>
      </c>
      <c r="H59" s="236">
        <v>126743.8</v>
      </c>
      <c r="I59" s="236">
        <v>0</v>
      </c>
      <c r="J59" s="236">
        <v>7766.8</v>
      </c>
    </row>
    <row r="60" spans="1:111">
      <c r="A60">
        <v>266</v>
      </c>
      <c r="B60" t="s">
        <v>1266</v>
      </c>
      <c r="C60" s="236">
        <v>0</v>
      </c>
      <c r="D60" s="236">
        <v>6616.58</v>
      </c>
      <c r="E60" s="236"/>
      <c r="F60" s="236"/>
      <c r="G60" s="236">
        <v>0</v>
      </c>
      <c r="H60" s="236">
        <v>29299.599999999999</v>
      </c>
      <c r="I60" s="236">
        <v>0</v>
      </c>
      <c r="J60" s="236">
        <v>1853.85</v>
      </c>
    </row>
    <row r="61" spans="1:111">
      <c r="A61">
        <v>548</v>
      </c>
      <c r="B61" t="s">
        <v>1283</v>
      </c>
      <c r="C61" s="236">
        <v>0</v>
      </c>
      <c r="D61" s="236">
        <v>483</v>
      </c>
      <c r="E61" s="236">
        <v>519.29</v>
      </c>
      <c r="F61" s="236">
        <v>59</v>
      </c>
      <c r="G61" s="236">
        <v>717.48</v>
      </c>
      <c r="H61" s="236">
        <v>236</v>
      </c>
      <c r="I61" s="236">
        <v>0</v>
      </c>
      <c r="J61" s="236">
        <v>118</v>
      </c>
    </row>
    <row r="62" spans="1:111">
      <c r="A62">
        <v>382</v>
      </c>
      <c r="B62" t="s">
        <v>1243</v>
      </c>
      <c r="C62" s="236"/>
      <c r="D62" s="236"/>
      <c r="E62" s="236"/>
      <c r="F62" s="236"/>
      <c r="G62" s="236"/>
      <c r="H62" s="236"/>
      <c r="I62" s="236">
        <v>0</v>
      </c>
      <c r="J62" s="236">
        <v>208</v>
      </c>
    </row>
    <row r="63" spans="1:111">
      <c r="A63">
        <v>213</v>
      </c>
      <c r="B63" t="s">
        <v>91</v>
      </c>
      <c r="C63" s="236"/>
      <c r="D63" s="236"/>
      <c r="E63" s="236">
        <v>0</v>
      </c>
      <c r="F63" s="236">
        <v>1.48</v>
      </c>
      <c r="G63" s="236">
        <v>0</v>
      </c>
      <c r="H63" s="236">
        <v>290</v>
      </c>
      <c r="I63" s="236"/>
      <c r="J63" s="236"/>
    </row>
    <row r="64" spans="1:111">
      <c r="A64">
        <v>344</v>
      </c>
      <c r="B64" t="s">
        <v>139</v>
      </c>
      <c r="C64" s="236">
        <v>0</v>
      </c>
      <c r="D64" s="236">
        <v>210</v>
      </c>
      <c r="E64" s="236"/>
      <c r="F64" s="236"/>
      <c r="G64" s="236"/>
      <c r="H64" s="236"/>
      <c r="I64" s="236">
        <v>0</v>
      </c>
      <c r="J64" s="236">
        <v>1012</v>
      </c>
    </row>
    <row r="65" spans="1:10">
      <c r="A65">
        <v>190</v>
      </c>
      <c r="B65" t="s">
        <v>82</v>
      </c>
      <c r="C65" s="236"/>
      <c r="D65" s="236"/>
      <c r="E65" s="236"/>
      <c r="F65" s="236"/>
      <c r="G65" s="236"/>
      <c r="H65" s="236"/>
      <c r="I65" s="236">
        <v>0</v>
      </c>
      <c r="J65" s="236">
        <v>2801.5</v>
      </c>
    </row>
    <row r="66" spans="1:10">
      <c r="A66">
        <v>682</v>
      </c>
      <c r="B66" t="s">
        <v>1248</v>
      </c>
      <c r="C66" s="236"/>
      <c r="D66" s="236"/>
      <c r="E66" s="236"/>
      <c r="F66" s="236"/>
      <c r="G66" s="236"/>
      <c r="H66" s="236"/>
      <c r="I66" s="236">
        <v>0</v>
      </c>
      <c r="J66" s="236">
        <v>340.88</v>
      </c>
    </row>
    <row r="67" spans="1:10">
      <c r="A67">
        <v>601</v>
      </c>
      <c r="B67" t="s">
        <v>1457</v>
      </c>
      <c r="C67" s="236"/>
      <c r="D67" s="236"/>
      <c r="E67" s="236"/>
      <c r="F67" s="236"/>
      <c r="G67" s="236">
        <v>0</v>
      </c>
      <c r="H67" s="236">
        <v>404</v>
      </c>
      <c r="I67" s="236"/>
      <c r="J67" s="236"/>
    </row>
    <row r="68" spans="1:10">
      <c r="A68">
        <v>590</v>
      </c>
      <c r="B68" t="s">
        <v>1284</v>
      </c>
      <c r="C68" s="236"/>
      <c r="D68" s="236"/>
      <c r="E68" s="236"/>
      <c r="F68" s="236"/>
      <c r="G68" s="236"/>
      <c r="H68" s="236"/>
      <c r="I68" s="236">
        <v>0</v>
      </c>
      <c r="J68" s="236">
        <v>18718.8</v>
      </c>
    </row>
    <row r="69" spans="1:10">
      <c r="A69" t="s">
        <v>665</v>
      </c>
      <c r="B69" t="s">
        <v>1254</v>
      </c>
      <c r="C69" s="236">
        <v>374600838.04999965</v>
      </c>
      <c r="D69" s="236">
        <v>0</v>
      </c>
      <c r="E69" s="236">
        <v>345085830.33999997</v>
      </c>
      <c r="F69" s="236">
        <v>0</v>
      </c>
      <c r="G69" s="236">
        <v>373246983.07999998</v>
      </c>
      <c r="H69" s="236">
        <v>0</v>
      </c>
      <c r="I69" s="236">
        <v>348863979.67000014</v>
      </c>
      <c r="J69" s="236">
        <v>0</v>
      </c>
    </row>
    <row r="70" spans="1:10">
      <c r="A70">
        <v>512</v>
      </c>
      <c r="B70" t="s">
        <v>691</v>
      </c>
      <c r="C70" s="236"/>
      <c r="D70" s="236"/>
      <c r="E70" s="236"/>
      <c r="F70" s="236"/>
      <c r="G70" s="236">
        <v>0</v>
      </c>
      <c r="H70" s="236">
        <v>3986.48</v>
      </c>
      <c r="I70" s="236"/>
      <c r="J70" s="236"/>
    </row>
    <row r="71" spans="1:10">
      <c r="A71">
        <v>192</v>
      </c>
      <c r="B71" t="s">
        <v>83</v>
      </c>
      <c r="C71" s="236">
        <v>0</v>
      </c>
      <c r="D71" s="236">
        <v>6786</v>
      </c>
      <c r="E71" s="236"/>
      <c r="F71" s="236"/>
      <c r="G71" s="236"/>
      <c r="H71" s="236"/>
      <c r="I71" s="236"/>
      <c r="J71" s="236"/>
    </row>
    <row r="72" spans="1:10">
      <c r="A72">
        <v>903</v>
      </c>
      <c r="B72" t="s">
        <v>192</v>
      </c>
      <c r="C72" s="236"/>
      <c r="D72" s="236"/>
      <c r="E72" s="236">
        <v>0</v>
      </c>
      <c r="F72" s="236">
        <v>14163.260000000002</v>
      </c>
      <c r="G72" s="236"/>
      <c r="H72" s="236"/>
      <c r="I72" s="236">
        <v>0</v>
      </c>
      <c r="J72" s="236">
        <v>26391.41</v>
      </c>
    </row>
    <row r="73" spans="1:10">
      <c r="A73">
        <v>140</v>
      </c>
      <c r="B73" t="s">
        <v>1277</v>
      </c>
      <c r="C73" s="236">
        <v>0</v>
      </c>
      <c r="D73" s="236">
        <v>2781</v>
      </c>
      <c r="E73" s="236"/>
      <c r="F73" s="236"/>
      <c r="G73" s="236">
        <v>0</v>
      </c>
      <c r="H73" s="236">
        <v>104112.15</v>
      </c>
      <c r="I73" s="236"/>
      <c r="J73" s="236"/>
    </row>
    <row r="74" spans="1:10">
      <c r="A74">
        <v>572</v>
      </c>
      <c r="B74" t="s">
        <v>166</v>
      </c>
      <c r="C74" s="236"/>
      <c r="D74" s="236"/>
      <c r="E74" s="236"/>
      <c r="F74" s="236"/>
      <c r="G74" s="236"/>
      <c r="H74" s="236"/>
      <c r="I74" s="236">
        <v>0</v>
      </c>
      <c r="J74" s="236">
        <v>14031172.5</v>
      </c>
    </row>
    <row r="75" spans="1:10">
      <c r="A75">
        <v>585</v>
      </c>
      <c r="B75" t="s">
        <v>171</v>
      </c>
      <c r="C75" s="236"/>
      <c r="D75" s="236"/>
      <c r="E75" s="236"/>
      <c r="F75" s="236"/>
      <c r="G75" s="236"/>
      <c r="H75" s="236"/>
      <c r="I75" s="236">
        <v>194.61</v>
      </c>
      <c r="J75" s="236">
        <v>149753.79999999999</v>
      </c>
    </row>
    <row r="76" spans="1:10">
      <c r="A76">
        <v>525</v>
      </c>
      <c r="B76" t="s">
        <v>164</v>
      </c>
      <c r="C76" s="236">
        <v>0</v>
      </c>
      <c r="D76" s="236">
        <v>490326.73</v>
      </c>
      <c r="E76" s="236">
        <v>0</v>
      </c>
      <c r="F76" s="236">
        <v>788900</v>
      </c>
      <c r="G76" s="236">
        <v>0</v>
      </c>
      <c r="H76" s="236">
        <v>357584.5</v>
      </c>
      <c r="I76" s="236">
        <v>0</v>
      </c>
      <c r="J76" s="236">
        <v>488637.80000000005</v>
      </c>
    </row>
    <row r="77" spans="1:10">
      <c r="A77">
        <v>802</v>
      </c>
      <c r="B77" t="s">
        <v>184</v>
      </c>
      <c r="C77" s="236"/>
      <c r="D77" s="236"/>
      <c r="E77" s="236">
        <v>0</v>
      </c>
      <c r="F77" s="236">
        <v>87555.48</v>
      </c>
      <c r="G77" s="236"/>
      <c r="H77" s="236"/>
      <c r="I77" s="236"/>
      <c r="J77" s="236"/>
    </row>
    <row r="78" spans="1:10">
      <c r="A78">
        <v>310</v>
      </c>
      <c r="B78" t="s">
        <v>131</v>
      </c>
      <c r="C78" s="236">
        <v>1526.45</v>
      </c>
      <c r="D78" s="236">
        <v>0</v>
      </c>
      <c r="E78" s="236"/>
      <c r="F78" s="236"/>
      <c r="G78" s="236">
        <v>0</v>
      </c>
      <c r="H78" s="236">
        <v>9916.0400000000009</v>
      </c>
      <c r="I78" s="236">
        <v>65.61</v>
      </c>
      <c r="J78" s="236">
        <v>2918545.73</v>
      </c>
    </row>
    <row r="79" spans="1:10">
      <c r="A79">
        <v>680</v>
      </c>
      <c r="B79" t="s">
        <v>179</v>
      </c>
      <c r="C79" s="236"/>
      <c r="D79" s="236"/>
      <c r="E79" s="236"/>
      <c r="F79" s="236"/>
      <c r="G79" s="236"/>
      <c r="H79" s="236"/>
      <c r="I79" s="236">
        <v>0</v>
      </c>
      <c r="J79" s="236">
        <v>1166.5899999999999</v>
      </c>
    </row>
    <row r="80" spans="1:10">
      <c r="A80">
        <v>865</v>
      </c>
      <c r="B80" t="s">
        <v>188</v>
      </c>
      <c r="C80" s="236"/>
      <c r="D80" s="236"/>
      <c r="E80" s="236"/>
      <c r="F80" s="236"/>
      <c r="G80" s="236"/>
      <c r="H80" s="236"/>
      <c r="I80" s="236">
        <v>0</v>
      </c>
      <c r="J80" s="236">
        <v>51399.81</v>
      </c>
    </row>
    <row r="81" spans="1:10">
      <c r="A81">
        <v>348</v>
      </c>
      <c r="B81" t="s">
        <v>143</v>
      </c>
      <c r="C81" s="236"/>
      <c r="D81" s="236"/>
      <c r="E81" s="236"/>
      <c r="F81" s="236"/>
      <c r="G81" s="236">
        <v>0</v>
      </c>
      <c r="H81" s="236">
        <v>968.81</v>
      </c>
      <c r="I81" s="236"/>
      <c r="J81" s="236"/>
    </row>
    <row r="82" spans="1:10">
      <c r="A82">
        <v>222</v>
      </c>
      <c r="B82" t="s">
        <v>93</v>
      </c>
      <c r="C82" s="236"/>
      <c r="D82" s="236"/>
      <c r="E82" s="236"/>
      <c r="F82" s="236"/>
      <c r="G82" s="236">
        <v>0</v>
      </c>
      <c r="H82" s="236">
        <v>1439</v>
      </c>
      <c r="I82" s="236">
        <v>7.46</v>
      </c>
      <c r="J82" s="236">
        <v>211714.86999999997</v>
      </c>
    </row>
    <row r="83" spans="1:10">
      <c r="A83">
        <v>599</v>
      </c>
      <c r="B83" t="s">
        <v>1247</v>
      </c>
      <c r="C83" s="236"/>
      <c r="D83" s="236"/>
      <c r="E83" s="236"/>
      <c r="F83" s="236"/>
      <c r="G83" s="236"/>
      <c r="H83" s="236"/>
      <c r="I83" s="236">
        <v>0</v>
      </c>
      <c r="J83" s="236">
        <v>9715.9500000000007</v>
      </c>
    </row>
    <row r="84" spans="1:10">
      <c r="A84">
        <v>293</v>
      </c>
      <c r="B84" t="s">
        <v>121</v>
      </c>
      <c r="C84" s="236"/>
      <c r="D84" s="236"/>
      <c r="E84" s="236"/>
      <c r="F84" s="236"/>
      <c r="G84" s="236"/>
      <c r="H84" s="236"/>
      <c r="I84" s="236">
        <v>0</v>
      </c>
      <c r="J84" s="236">
        <v>11680612.709999999</v>
      </c>
    </row>
    <row r="85" spans="1:10">
      <c r="A85">
        <v>591</v>
      </c>
      <c r="B85" t="s">
        <v>672</v>
      </c>
      <c r="C85" s="236"/>
      <c r="D85" s="236"/>
      <c r="E85" s="236"/>
      <c r="F85" s="236"/>
      <c r="G85" s="236"/>
      <c r="H85" s="236"/>
      <c r="I85" s="236">
        <v>0</v>
      </c>
      <c r="J85" s="236">
        <v>3362284.46</v>
      </c>
    </row>
    <row r="86" spans="1:10">
      <c r="A86">
        <v>311</v>
      </c>
      <c r="B86" t="s">
        <v>132</v>
      </c>
      <c r="C86" s="236"/>
      <c r="D86" s="236"/>
      <c r="E86" s="236">
        <v>0</v>
      </c>
      <c r="F86" s="236">
        <v>779.93</v>
      </c>
      <c r="G86" s="236">
        <v>0</v>
      </c>
      <c r="H86" s="236">
        <v>927.5</v>
      </c>
      <c r="I86" s="236">
        <v>0</v>
      </c>
      <c r="J86" s="236">
        <v>1081.5</v>
      </c>
    </row>
    <row r="87" spans="1:10">
      <c r="A87">
        <v>156</v>
      </c>
      <c r="B87" t="s">
        <v>76</v>
      </c>
      <c r="C87" s="236"/>
      <c r="D87" s="236"/>
      <c r="E87" s="236"/>
      <c r="F87" s="236"/>
      <c r="G87" s="236"/>
      <c r="H87" s="236"/>
      <c r="I87" s="236">
        <v>0</v>
      </c>
      <c r="J87" s="236">
        <v>397.84</v>
      </c>
    </row>
    <row r="88" spans="1:10">
      <c r="A88">
        <v>269</v>
      </c>
      <c r="B88" t="s">
        <v>109</v>
      </c>
      <c r="C88" s="236"/>
      <c r="D88" s="236"/>
      <c r="E88" s="236">
        <v>0</v>
      </c>
      <c r="F88" s="236">
        <v>3167.45</v>
      </c>
      <c r="G88" s="236">
        <v>0</v>
      </c>
      <c r="H88" s="236">
        <v>73178.679999999993</v>
      </c>
      <c r="I88" s="236"/>
      <c r="J88" s="236"/>
    </row>
    <row r="89" spans="1:10">
      <c r="A89">
        <v>386</v>
      </c>
      <c r="B89" t="s">
        <v>1280</v>
      </c>
      <c r="C89" s="236"/>
      <c r="D89" s="236"/>
      <c r="E89" s="236"/>
      <c r="F89" s="236"/>
      <c r="G89" s="236"/>
      <c r="H89" s="236"/>
      <c r="I89" s="236">
        <v>0</v>
      </c>
      <c r="J89" s="236">
        <v>476.49</v>
      </c>
    </row>
    <row r="90" spans="1:10">
      <c r="A90">
        <v>347</v>
      </c>
      <c r="B90" t="s">
        <v>142</v>
      </c>
      <c r="C90" s="236"/>
      <c r="D90" s="236"/>
      <c r="E90" s="236"/>
      <c r="F90" s="236"/>
      <c r="G90" s="236"/>
      <c r="H90" s="236"/>
      <c r="I90" s="236">
        <v>0</v>
      </c>
      <c r="J90" s="236">
        <v>14.4</v>
      </c>
    </row>
    <row r="91" spans="1:10">
      <c r="A91">
        <v>573</v>
      </c>
      <c r="B91" t="s">
        <v>167</v>
      </c>
      <c r="C91" s="236"/>
      <c r="D91" s="236"/>
      <c r="E91" s="236"/>
      <c r="F91" s="236"/>
      <c r="G91" s="236"/>
      <c r="H91" s="236"/>
      <c r="I91" s="236">
        <v>0</v>
      </c>
      <c r="J91" s="236">
        <v>321888565.63999999</v>
      </c>
    </row>
    <row r="92" spans="1:10">
      <c r="A92">
        <v>292</v>
      </c>
      <c r="B92" t="s">
        <v>120</v>
      </c>
      <c r="C92" s="236"/>
      <c r="D92" s="236"/>
      <c r="E92" s="236"/>
      <c r="F92" s="236"/>
      <c r="G92" s="236"/>
      <c r="H92" s="236"/>
      <c r="I92" s="236">
        <v>0</v>
      </c>
      <c r="J92" s="236">
        <v>38358.01</v>
      </c>
    </row>
    <row r="93" spans="1:10">
      <c r="A93">
        <v>254</v>
      </c>
      <c r="B93" t="s">
        <v>105</v>
      </c>
      <c r="C93" s="236"/>
      <c r="D93" s="236"/>
      <c r="E93" s="236"/>
      <c r="F93" s="236"/>
      <c r="G93" s="236"/>
      <c r="H93" s="236"/>
      <c r="I93" s="236">
        <v>0</v>
      </c>
      <c r="J93" s="236">
        <v>4878267</v>
      </c>
    </row>
    <row r="94" spans="1:10">
      <c r="A94">
        <v>576</v>
      </c>
      <c r="B94" t="s">
        <v>1245</v>
      </c>
      <c r="C94" s="236"/>
      <c r="D94" s="236"/>
      <c r="E94" s="236"/>
      <c r="F94" s="236"/>
      <c r="G94" s="236">
        <v>0</v>
      </c>
      <c r="H94" s="236">
        <v>2506.64</v>
      </c>
      <c r="I94" s="236"/>
      <c r="J94" s="236"/>
    </row>
    <row r="95" spans="1:10">
      <c r="A95">
        <v>30</v>
      </c>
      <c r="B95" t="s">
        <v>640</v>
      </c>
      <c r="C95" s="236"/>
      <c r="D95" s="236"/>
      <c r="E95" s="236"/>
      <c r="F95" s="236"/>
      <c r="G95" s="236"/>
      <c r="H95" s="236"/>
      <c r="I95" s="236">
        <v>0</v>
      </c>
      <c r="J95" s="236">
        <v>400</v>
      </c>
    </row>
    <row r="96" spans="1:10">
      <c r="A96">
        <v>661</v>
      </c>
      <c r="B96" t="s">
        <v>177</v>
      </c>
      <c r="C96" s="236"/>
      <c r="D96" s="236"/>
      <c r="E96" s="236">
        <v>0</v>
      </c>
      <c r="F96" s="236">
        <v>0.3</v>
      </c>
      <c r="G96" s="236"/>
      <c r="H96" s="236"/>
      <c r="I96" s="236"/>
      <c r="J96" s="236"/>
    </row>
    <row r="97" spans="1:10">
      <c r="A97">
        <v>270</v>
      </c>
      <c r="B97" t="s">
        <v>110</v>
      </c>
      <c r="C97" s="236"/>
      <c r="D97" s="236"/>
      <c r="E97" s="236"/>
      <c r="F97" s="236"/>
      <c r="G97" s="236">
        <v>0</v>
      </c>
      <c r="H97" s="236">
        <v>176257.82</v>
      </c>
      <c r="I97" s="236"/>
      <c r="J97" s="236"/>
    </row>
    <row r="98" spans="1:10">
      <c r="A98">
        <v>159</v>
      </c>
      <c r="B98" t="s">
        <v>1279</v>
      </c>
      <c r="C98" s="236"/>
      <c r="D98" s="236"/>
      <c r="E98" s="236"/>
      <c r="F98" s="236"/>
      <c r="G98" s="236"/>
      <c r="H98" s="236"/>
      <c r="I98" s="236">
        <v>0</v>
      </c>
      <c r="J98" s="236">
        <v>658.16</v>
      </c>
    </row>
    <row r="99" spans="1:10">
      <c r="A99">
        <v>315</v>
      </c>
      <c r="B99" t="s">
        <v>1241</v>
      </c>
      <c r="C99" s="236"/>
      <c r="D99" s="236"/>
      <c r="E99" s="236"/>
      <c r="F99" s="236"/>
      <c r="G99" s="236">
        <v>0</v>
      </c>
      <c r="H99" s="236">
        <v>6275.07</v>
      </c>
      <c r="I99" s="236">
        <v>0</v>
      </c>
      <c r="J99" s="236">
        <v>4851.3</v>
      </c>
    </row>
    <row r="100" spans="1:10">
      <c r="A100">
        <v>169</v>
      </c>
      <c r="B100" t="s">
        <v>79</v>
      </c>
      <c r="C100" s="236"/>
      <c r="D100" s="236"/>
      <c r="E100" s="236"/>
      <c r="F100" s="236"/>
      <c r="G100" s="236">
        <v>0</v>
      </c>
      <c r="H100" s="236">
        <v>742</v>
      </c>
      <c r="I100" s="236">
        <v>0</v>
      </c>
      <c r="J100" s="236">
        <v>8456.18</v>
      </c>
    </row>
    <row r="101" spans="1:10">
      <c r="A101">
        <v>294</v>
      </c>
      <c r="B101" t="s">
        <v>122</v>
      </c>
      <c r="C101" s="236"/>
      <c r="D101" s="236"/>
      <c r="E101" s="236"/>
      <c r="F101" s="236"/>
      <c r="G101" s="236"/>
      <c r="H101" s="236"/>
      <c r="I101" s="236">
        <v>0</v>
      </c>
      <c r="J101" s="236">
        <v>2720</v>
      </c>
    </row>
    <row r="102" spans="1:10">
      <c r="A102">
        <v>683</v>
      </c>
      <c r="B102" t="s">
        <v>1249</v>
      </c>
      <c r="C102" s="236"/>
      <c r="D102" s="236"/>
      <c r="E102" s="236"/>
      <c r="F102" s="236"/>
      <c r="G102" s="236"/>
      <c r="H102" s="236"/>
      <c r="I102" s="236">
        <v>0</v>
      </c>
      <c r="J102" s="236">
        <v>5011.59</v>
      </c>
    </row>
    <row r="103" spans="1:10">
      <c r="A103">
        <v>596</v>
      </c>
      <c r="B103" t="s">
        <v>1246</v>
      </c>
      <c r="C103" s="236"/>
      <c r="D103" s="236"/>
      <c r="E103" s="236"/>
      <c r="F103" s="236"/>
      <c r="G103" s="236"/>
      <c r="H103" s="236"/>
      <c r="I103" s="236">
        <v>730.55</v>
      </c>
      <c r="J103" s="236">
        <v>0</v>
      </c>
    </row>
    <row r="104" spans="1:10">
      <c r="A104">
        <v>312</v>
      </c>
      <c r="B104" t="s">
        <v>133</v>
      </c>
      <c r="C104" s="236"/>
      <c r="D104" s="236"/>
      <c r="E104" s="236"/>
      <c r="F104" s="236"/>
      <c r="G104" s="236"/>
      <c r="H104" s="236"/>
      <c r="I104" s="236">
        <v>0</v>
      </c>
      <c r="J104" s="236">
        <v>4485.32</v>
      </c>
    </row>
    <row r="105" spans="1:10">
      <c r="A105">
        <v>299</v>
      </c>
      <c r="B105" t="s">
        <v>126</v>
      </c>
      <c r="C105" s="236"/>
      <c r="D105" s="236"/>
      <c r="E105" s="236"/>
      <c r="F105" s="236"/>
      <c r="G105" s="236"/>
      <c r="H105" s="236"/>
      <c r="I105" s="236">
        <v>0</v>
      </c>
      <c r="J105" s="236">
        <v>675377.4</v>
      </c>
    </row>
    <row r="106" spans="1:10">
      <c r="A106">
        <v>309</v>
      </c>
      <c r="B106" t="s">
        <v>1240</v>
      </c>
      <c r="C106" s="236">
        <v>0</v>
      </c>
      <c r="D106" s="236">
        <v>18</v>
      </c>
      <c r="E106" s="236">
        <v>0</v>
      </c>
      <c r="F106" s="236">
        <v>159.04</v>
      </c>
      <c r="G106" s="236">
        <v>0</v>
      </c>
      <c r="H106" s="236">
        <v>481.51</v>
      </c>
      <c r="I106" s="236">
        <v>0</v>
      </c>
      <c r="J106" s="236">
        <v>9535.43</v>
      </c>
    </row>
    <row r="107" spans="1:10">
      <c r="A107">
        <v>385</v>
      </c>
      <c r="B107" t="s">
        <v>690</v>
      </c>
      <c r="C107" s="236"/>
      <c r="D107" s="236"/>
      <c r="E107" s="236"/>
      <c r="F107" s="236"/>
      <c r="G107" s="236"/>
      <c r="H107" s="236"/>
      <c r="I107" s="236">
        <v>0</v>
      </c>
      <c r="J107" s="236">
        <v>823.76</v>
      </c>
    </row>
    <row r="108" spans="1:10">
      <c r="A108">
        <v>224</v>
      </c>
      <c r="B108" t="s">
        <v>95</v>
      </c>
      <c r="C108" s="236">
        <v>0</v>
      </c>
      <c r="D108" s="236">
        <v>423</v>
      </c>
      <c r="E108" s="236">
        <v>0</v>
      </c>
      <c r="F108" s="236">
        <v>6</v>
      </c>
      <c r="G108" s="236"/>
      <c r="H108" s="236"/>
      <c r="I108" s="236"/>
      <c r="J108" s="236"/>
    </row>
    <row r="109" spans="1:10">
      <c r="A109">
        <v>522</v>
      </c>
      <c r="B109" t="s">
        <v>163</v>
      </c>
      <c r="C109" s="236"/>
      <c r="D109" s="236"/>
      <c r="E109" s="236"/>
      <c r="F109" s="236"/>
      <c r="G109" s="236">
        <v>0</v>
      </c>
      <c r="H109" s="236">
        <v>588</v>
      </c>
      <c r="I109" s="236"/>
      <c r="J109" s="236"/>
    </row>
    <row r="110" spans="1:10">
      <c r="A110">
        <v>908</v>
      </c>
      <c r="B110" t="s">
        <v>197</v>
      </c>
      <c r="C110" s="236"/>
      <c r="D110" s="236"/>
      <c r="E110" s="236">
        <v>0</v>
      </c>
      <c r="F110" s="236">
        <v>4508.7</v>
      </c>
      <c r="G110" s="236"/>
      <c r="H110" s="236"/>
      <c r="I110" s="236"/>
      <c r="J110" s="236"/>
    </row>
    <row r="111" spans="1:10">
      <c r="A111">
        <v>170</v>
      </c>
      <c r="B111" t="s">
        <v>80</v>
      </c>
      <c r="C111" s="236"/>
      <c r="D111" s="236"/>
      <c r="E111" s="236"/>
      <c r="F111" s="236"/>
      <c r="G111" s="236"/>
      <c r="H111" s="236"/>
      <c r="I111" s="236">
        <v>0</v>
      </c>
      <c r="J111" s="236">
        <v>1500</v>
      </c>
    </row>
    <row r="112" spans="1:10">
      <c r="A112">
        <v>153</v>
      </c>
      <c r="B112" t="s">
        <v>73</v>
      </c>
      <c r="C112" s="236"/>
      <c r="D112" s="236"/>
      <c r="E112" s="236"/>
      <c r="F112" s="236"/>
      <c r="G112" s="236"/>
      <c r="H112" s="236"/>
      <c r="I112" s="236">
        <v>0</v>
      </c>
      <c r="J112" s="236">
        <v>203018</v>
      </c>
    </row>
    <row r="149" spans="1:115">
      <c r="C149" t="s">
        <v>1308</v>
      </c>
      <c r="D149" t="s">
        <v>1309</v>
      </c>
      <c r="E149" t="s">
        <v>1308</v>
      </c>
      <c r="F149" t="s">
        <v>1309</v>
      </c>
      <c r="G149" t="s">
        <v>1308</v>
      </c>
      <c r="H149" t="s">
        <v>1309</v>
      </c>
      <c r="I149" t="s">
        <v>1308</v>
      </c>
      <c r="J149" t="s">
        <v>1309</v>
      </c>
      <c r="K149" t="s">
        <v>1308</v>
      </c>
      <c r="L149" t="s">
        <v>1309</v>
      </c>
      <c r="M149" t="s">
        <v>1308</v>
      </c>
      <c r="N149" t="s">
        <v>1309</v>
      </c>
      <c r="O149" t="s">
        <v>1308</v>
      </c>
      <c r="P149" t="s">
        <v>1309</v>
      </c>
      <c r="Q149" t="s">
        <v>1308</v>
      </c>
      <c r="R149" t="s">
        <v>1309</v>
      </c>
      <c r="S149" t="s">
        <v>1308</v>
      </c>
      <c r="T149" t="s">
        <v>1309</v>
      </c>
      <c r="U149" t="s">
        <v>1308</v>
      </c>
      <c r="V149" t="s">
        <v>1309</v>
      </c>
      <c r="W149" t="s">
        <v>1308</v>
      </c>
      <c r="X149" t="s">
        <v>1309</v>
      </c>
      <c r="Y149" t="s">
        <v>1308</v>
      </c>
      <c r="Z149" t="s">
        <v>1309</v>
      </c>
      <c r="AD149" t="s">
        <v>1308</v>
      </c>
      <c r="AE149" t="s">
        <v>1309</v>
      </c>
      <c r="AF149" t="s">
        <v>1308</v>
      </c>
      <c r="AG149" t="s">
        <v>1309</v>
      </c>
      <c r="AH149" t="s">
        <v>1308</v>
      </c>
      <c r="AI149" t="s">
        <v>1309</v>
      </c>
      <c r="AJ149" t="s">
        <v>1308</v>
      </c>
      <c r="AK149" t="s">
        <v>1309</v>
      </c>
      <c r="AL149" t="s">
        <v>1308</v>
      </c>
      <c r="AM149" t="s">
        <v>1309</v>
      </c>
      <c r="AN149" t="s">
        <v>1308</v>
      </c>
      <c r="AO149" t="s">
        <v>1309</v>
      </c>
      <c r="AP149" t="s">
        <v>1308</v>
      </c>
      <c r="AQ149" t="s">
        <v>1309</v>
      </c>
      <c r="AR149" t="s">
        <v>1308</v>
      </c>
      <c r="AS149" t="s">
        <v>1309</v>
      </c>
      <c r="AT149" t="s">
        <v>1308</v>
      </c>
      <c r="AU149" t="s">
        <v>1309</v>
      </c>
      <c r="AV149" t="s">
        <v>1308</v>
      </c>
      <c r="AW149" t="s">
        <v>1309</v>
      </c>
      <c r="AX149" t="s">
        <v>1308</v>
      </c>
      <c r="AY149" t="s">
        <v>1309</v>
      </c>
      <c r="AZ149" t="s">
        <v>1308</v>
      </c>
      <c r="BA149" t="s">
        <v>1309</v>
      </c>
      <c r="BE149" t="s">
        <v>1308</v>
      </c>
      <c r="BF149" t="s">
        <v>1309</v>
      </c>
      <c r="BG149" t="s">
        <v>1308</v>
      </c>
      <c r="BH149" t="s">
        <v>1309</v>
      </c>
      <c r="BI149" t="s">
        <v>1308</v>
      </c>
      <c r="BJ149" t="s">
        <v>1309</v>
      </c>
      <c r="BK149" t="s">
        <v>1308</v>
      </c>
      <c r="BL149" t="s">
        <v>1309</v>
      </c>
      <c r="BM149" t="s">
        <v>1308</v>
      </c>
      <c r="BN149" t="s">
        <v>1309</v>
      </c>
      <c r="BO149" t="s">
        <v>1308</v>
      </c>
      <c r="BP149" t="s">
        <v>1309</v>
      </c>
      <c r="BQ149" t="s">
        <v>1308</v>
      </c>
      <c r="BR149" t="s">
        <v>1309</v>
      </c>
      <c r="BS149" t="s">
        <v>1308</v>
      </c>
      <c r="BT149" t="s">
        <v>1309</v>
      </c>
      <c r="BU149" t="s">
        <v>1308</v>
      </c>
      <c r="BV149" t="s">
        <v>1309</v>
      </c>
      <c r="BW149" t="s">
        <v>1308</v>
      </c>
      <c r="BX149" t="s">
        <v>1309</v>
      </c>
      <c r="BY149" t="s">
        <v>1308</v>
      </c>
      <c r="BZ149" t="s">
        <v>1309</v>
      </c>
      <c r="CA149" t="s">
        <v>1308</v>
      </c>
      <c r="CB149" t="s">
        <v>1309</v>
      </c>
      <c r="CF149" t="s">
        <v>1308</v>
      </c>
      <c r="CG149" t="s">
        <v>1309</v>
      </c>
      <c r="CH149" t="s">
        <v>1308</v>
      </c>
      <c r="CI149" t="s">
        <v>1309</v>
      </c>
      <c r="CJ149" t="s">
        <v>1308</v>
      </c>
      <c r="CK149" t="s">
        <v>1309</v>
      </c>
      <c r="CL149" t="s">
        <v>1308</v>
      </c>
      <c r="CM149" t="s">
        <v>1309</v>
      </c>
      <c r="CN149" t="s">
        <v>1308</v>
      </c>
      <c r="CO149" t="s">
        <v>1309</v>
      </c>
      <c r="CP149" t="s">
        <v>1308</v>
      </c>
      <c r="CQ149" t="s">
        <v>1309</v>
      </c>
      <c r="CR149" t="s">
        <v>1308</v>
      </c>
      <c r="CS149" t="s">
        <v>1309</v>
      </c>
      <c r="CT149" t="s">
        <v>1308</v>
      </c>
      <c r="CU149" t="s">
        <v>1309</v>
      </c>
      <c r="CV149" t="s">
        <v>1308</v>
      </c>
      <c r="CW149" t="s">
        <v>1309</v>
      </c>
      <c r="CX149" t="s">
        <v>1308</v>
      </c>
      <c r="CY149" t="s">
        <v>1309</v>
      </c>
      <c r="CZ149" t="s">
        <v>1308</v>
      </c>
      <c r="DA149" t="s">
        <v>1309</v>
      </c>
      <c r="DB149" t="s">
        <v>1308</v>
      </c>
      <c r="DC149" t="s">
        <v>1309</v>
      </c>
      <c r="DG149" t="s">
        <v>1309</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Aún no hay mesDébitos</v>
      </c>
      <c r="L151" t="str">
        <f t="shared" si="0"/>
        <v>Aún no hay mesCréditos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Aún no hay mesDébitos</v>
      </c>
      <c r="AM151" t="str">
        <f t="shared" si="0"/>
        <v>Aún no hay mesCréditos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Aún no hay mesDébitos</v>
      </c>
      <c r="BN151" t="str">
        <f t="shared" si="0"/>
        <v>Aún no hay mesCréditos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MarzoDébitos</v>
      </c>
      <c r="CK151" t="str">
        <f t="shared" si="1"/>
        <v>MarzoCréditos</v>
      </c>
      <c r="CL151" t="str">
        <f t="shared" si="1"/>
        <v>AbrilDébitos</v>
      </c>
      <c r="CM151" t="str">
        <f t="shared" si="1"/>
        <v>AbrilCréditos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AbrilCréditos</v>
      </c>
      <c r="DH151" t="str">
        <f ca="1">DG2</f>
        <v>Abril</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abr</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f t="shared" si="6"/>
        <v>0</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f t="shared" si="7"/>
        <v>0</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f t="shared" ref="BM153:CR153" si="8">BM4</f>
        <v>0</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t="str">
        <f t="shared" si="8"/>
        <v>mar</v>
      </c>
      <c r="CK153">
        <f t="shared" si="8"/>
        <v>0</v>
      </c>
      <c r="CL153" t="str">
        <f t="shared" si="8"/>
        <v>abr</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11445653.110000001</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Aún no hay mesDébitos</v>
      </c>
      <c r="L154" t="str">
        <f t="shared" si="10"/>
        <v>Aún no hay mesCréditos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Aún no hay mesDébitos</v>
      </c>
      <c r="AM154" t="str">
        <f t="shared" si="10"/>
        <v>Aún no hay mesCréditos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Aún no hay mesDébitos</v>
      </c>
      <c r="BN154" t="str">
        <f t="shared" si="10"/>
        <v>Aún no hay mesCréditos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Suma de Débitos
(Bs)MarzoDébitos</v>
      </c>
      <c r="CK154" t="str">
        <f t="shared" si="11"/>
        <v>Suma de Créditos
(Bs)MarzoCréditos</v>
      </c>
      <c r="CL154" t="str">
        <f t="shared" si="11"/>
        <v>Suma de Débitos
(Bs)AbrilDébitos</v>
      </c>
      <c r="CM154" t="str">
        <f t="shared" si="11"/>
        <v>Suma de Créditos
(Bs)AbrilCréditos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149115</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417.6</v>
      </c>
      <c r="H155">
        <f t="shared" si="12"/>
        <v>14076.41</v>
      </c>
      <c r="I155">
        <f t="shared" si="12"/>
        <v>1900.06</v>
      </c>
      <c r="J155">
        <f t="shared" si="12"/>
        <v>8665</v>
      </c>
      <c r="K155">
        <f t="shared" si="12"/>
        <v>0</v>
      </c>
      <c r="L155">
        <f t="shared" si="12"/>
        <v>0</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0.10999999999999999</v>
      </c>
      <c r="AE155">
        <f t="shared" si="12"/>
        <v>0.08</v>
      </c>
      <c r="AF155">
        <f t="shared" si="12"/>
        <v>0.09</v>
      </c>
      <c r="AG155">
        <f t="shared" ref="AG155:BL155" si="13">AG6</f>
        <v>6.0000000000000005E-2</v>
      </c>
      <c r="AH155">
        <f t="shared" si="13"/>
        <v>68.72999999999999</v>
      </c>
      <c r="AI155">
        <f t="shared" si="13"/>
        <v>0.08</v>
      </c>
      <c r="AJ155">
        <f t="shared" si="13"/>
        <v>7.0000000000000007E-2</v>
      </c>
      <c r="AK155">
        <f t="shared" si="13"/>
        <v>165084.08000000002</v>
      </c>
      <c r="AL155">
        <f t="shared" si="13"/>
        <v>0</v>
      </c>
      <c r="AM155">
        <f t="shared" si="13"/>
        <v>0</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f t="shared" si="13"/>
        <v>86</v>
      </c>
      <c r="BD155" t="str">
        <f t="shared" si="13"/>
        <v>Ministerio de Medio Ambiente y Agua</v>
      </c>
      <c r="BE155">
        <f t="shared" si="13"/>
        <v>14815.75</v>
      </c>
      <c r="BF155">
        <f t="shared" si="13"/>
        <v>0</v>
      </c>
      <c r="BG155">
        <f t="shared" si="13"/>
        <v>0</v>
      </c>
      <c r="BH155">
        <f t="shared" si="13"/>
        <v>0</v>
      </c>
      <c r="BI155">
        <f t="shared" si="13"/>
        <v>3772055.5000000005</v>
      </c>
      <c r="BJ155">
        <f t="shared" si="13"/>
        <v>13149800.02</v>
      </c>
      <c r="BK155">
        <f t="shared" si="13"/>
        <v>48390.46</v>
      </c>
      <c r="BL155">
        <f t="shared" si="13"/>
        <v>4287318.68</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0</v>
      </c>
      <c r="CG155">
        <f t="shared" si="14"/>
        <v>0</v>
      </c>
      <c r="CH155">
        <f t="shared" si="14"/>
        <v>0</v>
      </c>
      <c r="CI155">
        <f t="shared" si="14"/>
        <v>0</v>
      </c>
      <c r="CJ155">
        <f t="shared" si="14"/>
        <v>0</v>
      </c>
      <c r="CK155">
        <f t="shared" si="14"/>
        <v>0</v>
      </c>
      <c r="CL155">
        <f t="shared" si="14"/>
        <v>0</v>
      </c>
      <c r="CM155">
        <f t="shared" si="14"/>
        <v>36147605.172000006</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5822903.379999999</v>
      </c>
      <c r="DH155">
        <f t="shared" si="15"/>
        <v>0</v>
      </c>
      <c r="DK155" t="e">
        <f ca="1">+MATCH(DH151,C151:DC151,0)</f>
        <v>#N/A</v>
      </c>
    </row>
    <row r="156" spans="1:115">
      <c r="A156">
        <f t="shared" ref="A156:AF156" si="16">A7</f>
        <v>15</v>
      </c>
      <c r="B156" t="str">
        <f t="shared" si="16"/>
        <v>Ministerio de Gobierno</v>
      </c>
      <c r="C156">
        <f t="shared" si="16"/>
        <v>0</v>
      </c>
      <c r="D156">
        <f t="shared" si="16"/>
        <v>3141.18</v>
      </c>
      <c r="E156">
        <f t="shared" si="16"/>
        <v>557.16</v>
      </c>
      <c r="F156">
        <f t="shared" si="16"/>
        <v>2140.9899999999998</v>
      </c>
      <c r="G156">
        <f t="shared" si="16"/>
        <v>495.15</v>
      </c>
      <c r="H156">
        <f t="shared" si="16"/>
        <v>99825.840000000011</v>
      </c>
      <c r="I156">
        <f t="shared" si="16"/>
        <v>1138.5999999999999</v>
      </c>
      <c r="J156">
        <f t="shared" si="16"/>
        <v>21017.929999999997</v>
      </c>
      <c r="K156">
        <f t="shared" si="16"/>
        <v>0</v>
      </c>
      <c r="L156">
        <f t="shared" si="16"/>
        <v>0</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10</v>
      </c>
      <c r="AC156" t="str">
        <f t="shared" si="16"/>
        <v>Ministerio de Relaciones Exteriores</v>
      </c>
      <c r="AD156">
        <f t="shared" si="16"/>
        <v>0</v>
      </c>
      <c r="AE156">
        <f t="shared" si="16"/>
        <v>0</v>
      </c>
      <c r="AF156">
        <f t="shared" si="16"/>
        <v>0</v>
      </c>
      <c r="AG156">
        <f t="shared" ref="AG156:BL156" si="17">AG7</f>
        <v>0</v>
      </c>
      <c r="AH156">
        <f t="shared" si="17"/>
        <v>0</v>
      </c>
      <c r="AI156">
        <f t="shared" si="17"/>
        <v>14401.34</v>
      </c>
      <c r="AJ156">
        <f t="shared" si="17"/>
        <v>0</v>
      </c>
      <c r="AK156">
        <f t="shared" si="17"/>
        <v>3294306.82</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291</v>
      </c>
      <c r="BD156" t="str">
        <f t="shared" si="17"/>
        <v>Administradora Boliviana de Carreteras</v>
      </c>
      <c r="BE156">
        <f t="shared" si="17"/>
        <v>1993353.21</v>
      </c>
      <c r="BF156">
        <f t="shared" si="17"/>
        <v>0</v>
      </c>
      <c r="BG156">
        <f t="shared" si="17"/>
        <v>27241.4</v>
      </c>
      <c r="BH156">
        <f t="shared" si="17"/>
        <v>0</v>
      </c>
      <c r="BI156">
        <f t="shared" si="17"/>
        <v>2720255.56</v>
      </c>
      <c r="BJ156">
        <f t="shared" si="17"/>
        <v>0</v>
      </c>
      <c r="BK156">
        <f t="shared" si="17"/>
        <v>0</v>
      </c>
      <c r="BL156">
        <f t="shared" si="17"/>
        <v>198595998.03000003</v>
      </c>
      <c r="BM156">
        <f t="shared" ref="BM156:CR156" si="18">BM7</f>
        <v>0</v>
      </c>
      <c r="BN156">
        <f t="shared" si="18"/>
        <v>0</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291</v>
      </c>
      <c r="CE156" t="str">
        <f t="shared" si="18"/>
        <v>Administradora Boliviana de Carreteras</v>
      </c>
      <c r="CF156">
        <f t="shared" si="18"/>
        <v>0</v>
      </c>
      <c r="CG156">
        <f t="shared" si="18"/>
        <v>0</v>
      </c>
      <c r="CH156">
        <f t="shared" si="18"/>
        <v>0</v>
      </c>
      <c r="CI156">
        <f t="shared" si="18"/>
        <v>0</v>
      </c>
      <c r="CJ156">
        <f t="shared" si="18"/>
        <v>0</v>
      </c>
      <c r="CK156">
        <f t="shared" si="18"/>
        <v>0</v>
      </c>
      <c r="CL156">
        <f t="shared" si="18"/>
        <v>198595998.0284</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5639062.3600000003</v>
      </c>
      <c r="DH156">
        <f t="shared" si="19"/>
        <v>0</v>
      </c>
    </row>
    <row r="157" spans="1:115">
      <c r="A157">
        <f t="shared" ref="A157:AF157" si="20">A8</f>
        <v>16</v>
      </c>
      <c r="B157" t="str">
        <f t="shared" si="20"/>
        <v>Ministerio de Educación</v>
      </c>
      <c r="C157">
        <f t="shared" si="20"/>
        <v>0</v>
      </c>
      <c r="D157">
        <f t="shared" si="20"/>
        <v>11547.58</v>
      </c>
      <c r="E157">
        <f t="shared" si="20"/>
        <v>0</v>
      </c>
      <c r="F157">
        <f t="shared" si="20"/>
        <v>0</v>
      </c>
      <c r="G157">
        <f t="shared" si="20"/>
        <v>0</v>
      </c>
      <c r="H157">
        <f t="shared" si="20"/>
        <v>26291.83</v>
      </c>
      <c r="I157">
        <f t="shared" si="20"/>
        <v>0</v>
      </c>
      <c r="J157">
        <f t="shared" si="20"/>
        <v>1132642.33</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20</v>
      </c>
      <c r="AC157" t="str">
        <f t="shared" si="20"/>
        <v>Ministerio de Defensa</v>
      </c>
      <c r="AD157">
        <f t="shared" si="20"/>
        <v>0</v>
      </c>
      <c r="AE157">
        <f t="shared" si="20"/>
        <v>0</v>
      </c>
      <c r="AF157">
        <f t="shared" si="20"/>
        <v>0</v>
      </c>
      <c r="AG157">
        <f t="shared" ref="AG157:BL157" si="21">AG8</f>
        <v>0</v>
      </c>
      <c r="AH157">
        <f t="shared" si="21"/>
        <v>0</v>
      </c>
      <c r="AI157">
        <f t="shared" si="21"/>
        <v>0</v>
      </c>
      <c r="AJ157">
        <f t="shared" si="21"/>
        <v>150.03</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t="str">
        <f t="shared" si="21"/>
        <v>99 - 02</v>
      </c>
      <c r="BD157" t="str">
        <f t="shared" si="21"/>
        <v>Dirección General de Programación y Operaciones del Tesoro</v>
      </c>
      <c r="BE157">
        <f t="shared" si="21"/>
        <v>0</v>
      </c>
      <c r="BF157">
        <f t="shared" si="21"/>
        <v>0</v>
      </c>
      <c r="BG157">
        <f t="shared" si="21"/>
        <v>27309.4</v>
      </c>
      <c r="BH157">
        <f t="shared" si="21"/>
        <v>149134.20000000001</v>
      </c>
      <c r="BI157">
        <f t="shared" si="21"/>
        <v>0</v>
      </c>
      <c r="BJ157">
        <f t="shared" si="21"/>
        <v>6653856.1400000006</v>
      </c>
      <c r="BK157">
        <f t="shared" si="21"/>
        <v>36147605.179999992</v>
      </c>
      <c r="BL157">
        <f t="shared" si="21"/>
        <v>161670.16</v>
      </c>
      <c r="BM157">
        <f t="shared" ref="BM157:CR157" si="22">BM8</f>
        <v>0</v>
      </c>
      <c r="BN157">
        <f t="shared" si="22"/>
        <v>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46</v>
      </c>
      <c r="CE157" t="str">
        <f t="shared" si="22"/>
        <v>Ministerio de Salud y Deportes</v>
      </c>
      <c r="CF157">
        <f t="shared" si="22"/>
        <v>757006.48800000001</v>
      </c>
      <c r="CG157">
        <f t="shared" si="22"/>
        <v>0</v>
      </c>
      <c r="CH157">
        <f t="shared" si="22"/>
        <v>23726.270400000001</v>
      </c>
      <c r="CI157">
        <f t="shared" si="22"/>
        <v>0</v>
      </c>
      <c r="CJ157">
        <f t="shared" si="22"/>
        <v>578709.6</v>
      </c>
      <c r="CK157">
        <f t="shared" si="22"/>
        <v>0</v>
      </c>
      <c r="CL157">
        <f t="shared" si="22"/>
        <v>1097600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2980229.3399999989</v>
      </c>
      <c r="DH157">
        <f t="shared" si="23"/>
        <v>0</v>
      </c>
    </row>
    <row r="158" spans="1:115">
      <c r="A158">
        <f t="shared" ref="A158:AF158" si="24">A9</f>
        <v>20</v>
      </c>
      <c r="B158" t="str">
        <f t="shared" si="24"/>
        <v>Ministerio de Defensa</v>
      </c>
      <c r="C158">
        <f t="shared" si="24"/>
        <v>0</v>
      </c>
      <c r="D158">
        <f t="shared" si="24"/>
        <v>0</v>
      </c>
      <c r="E158">
        <f t="shared" si="24"/>
        <v>0</v>
      </c>
      <c r="F158">
        <f t="shared" si="24"/>
        <v>0</v>
      </c>
      <c r="G158">
        <f t="shared" si="24"/>
        <v>0</v>
      </c>
      <c r="H158">
        <f t="shared" si="24"/>
        <v>0</v>
      </c>
      <c r="I158">
        <f t="shared" si="24"/>
        <v>0</v>
      </c>
      <c r="J158">
        <f t="shared" si="24"/>
        <v>158854.27000000002</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181749947.47999999</v>
      </c>
      <c r="AE158">
        <f t="shared" si="24"/>
        <v>339041.3</v>
      </c>
      <c r="AF158">
        <f t="shared" si="24"/>
        <v>16876419.43</v>
      </c>
      <c r="AG158">
        <f t="shared" ref="AG158:BL158" si="25">AG9</f>
        <v>0</v>
      </c>
      <c r="AH158">
        <f t="shared" si="25"/>
        <v>7684927.8999999985</v>
      </c>
      <c r="AI158">
        <f t="shared" si="25"/>
        <v>60.03</v>
      </c>
      <c r="AJ158">
        <f t="shared" si="25"/>
        <v>310439658.34000003</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46</v>
      </c>
      <c r="BD158" t="str">
        <f t="shared" si="25"/>
        <v>Ministerio de Salud y Deportes</v>
      </c>
      <c r="BE158">
        <f t="shared" si="25"/>
        <v>0</v>
      </c>
      <c r="BF158">
        <f t="shared" si="25"/>
        <v>757006.49</v>
      </c>
      <c r="BG158">
        <f t="shared" si="25"/>
        <v>0</v>
      </c>
      <c r="BH158">
        <f t="shared" si="25"/>
        <v>0</v>
      </c>
      <c r="BI158">
        <f t="shared" si="25"/>
        <v>4464.87</v>
      </c>
      <c r="BJ158">
        <f t="shared" si="25"/>
        <v>578709.6</v>
      </c>
      <c r="BK158">
        <f t="shared" si="25"/>
        <v>0</v>
      </c>
      <c r="BL158">
        <f t="shared" si="25"/>
        <v>1097600</v>
      </c>
      <c r="BM158">
        <f t="shared" ref="BM158:CR158" si="26">BM9</f>
        <v>0</v>
      </c>
      <c r="BN158">
        <f t="shared" si="26"/>
        <v>0</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117</v>
      </c>
      <c r="CE158" t="str">
        <f t="shared" si="26"/>
        <v>Dirección General de Aeronáutica Civil</v>
      </c>
      <c r="CF158">
        <f t="shared" si="26"/>
        <v>0</v>
      </c>
      <c r="CG158">
        <f t="shared" si="26"/>
        <v>0</v>
      </c>
      <c r="CH158">
        <f t="shared" si="26"/>
        <v>0</v>
      </c>
      <c r="CI158">
        <f t="shared" si="26"/>
        <v>0</v>
      </c>
      <c r="CJ158">
        <f t="shared" si="26"/>
        <v>0</v>
      </c>
      <c r="CK158">
        <f t="shared" si="26"/>
        <v>0</v>
      </c>
      <c r="CL158">
        <f t="shared" si="26"/>
        <v>610280.41760000004</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545411</v>
      </c>
      <c r="DH158">
        <f t="shared" si="27"/>
        <v>0</v>
      </c>
    </row>
    <row r="159" spans="1:115">
      <c r="A159">
        <f t="shared" ref="A159:AF159" si="28">A10</f>
        <v>25</v>
      </c>
      <c r="B159" t="str">
        <f t="shared" si="28"/>
        <v>Ministerio de la Presidencia</v>
      </c>
      <c r="C159">
        <f t="shared" si="28"/>
        <v>0</v>
      </c>
      <c r="D159">
        <f t="shared" si="28"/>
        <v>0</v>
      </c>
      <c r="E159">
        <f t="shared" si="28"/>
        <v>0</v>
      </c>
      <c r="F159">
        <f t="shared" si="28"/>
        <v>0</v>
      </c>
      <c r="G159">
        <f t="shared" si="28"/>
        <v>0</v>
      </c>
      <c r="H159">
        <f t="shared" si="28"/>
        <v>0</v>
      </c>
      <c r="I159">
        <f t="shared" si="28"/>
        <v>0</v>
      </c>
      <c r="J159">
        <f t="shared" si="28"/>
        <v>6160.7099999999991</v>
      </c>
      <c r="K159">
        <f t="shared" si="28"/>
        <v>0</v>
      </c>
      <c r="L159">
        <f t="shared" si="28"/>
        <v>0</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291</v>
      </c>
      <c r="AC159" t="str">
        <f t="shared" si="28"/>
        <v>Administradora Boliviana de Carreteras</v>
      </c>
      <c r="AD159">
        <f t="shared" si="28"/>
        <v>0</v>
      </c>
      <c r="AE159">
        <f t="shared" si="28"/>
        <v>0</v>
      </c>
      <c r="AF159">
        <f t="shared" si="28"/>
        <v>0</v>
      </c>
      <c r="AG159">
        <f t="shared" ref="AG159:BL159" si="29">AG10</f>
        <v>0</v>
      </c>
      <c r="AH159">
        <f t="shared" si="29"/>
        <v>0</v>
      </c>
      <c r="AI159">
        <f t="shared" si="29"/>
        <v>0</v>
      </c>
      <c r="AJ159">
        <f t="shared" si="29"/>
        <v>0</v>
      </c>
      <c r="AK159">
        <f t="shared" si="29"/>
        <v>102488545.43999998</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117</v>
      </c>
      <c r="BD159" t="str">
        <f t="shared" si="29"/>
        <v>Dirección General de Aeronáutica Civil</v>
      </c>
      <c r="BE159">
        <f t="shared" si="29"/>
        <v>0</v>
      </c>
      <c r="BF159">
        <f t="shared" si="29"/>
        <v>0</v>
      </c>
      <c r="BG159">
        <f t="shared" si="29"/>
        <v>0</v>
      </c>
      <c r="BH159">
        <f t="shared" si="29"/>
        <v>0</v>
      </c>
      <c r="BI159">
        <f t="shared" si="29"/>
        <v>0</v>
      </c>
      <c r="BJ159">
        <f t="shared" si="29"/>
        <v>0</v>
      </c>
      <c r="BK159">
        <f t="shared" si="29"/>
        <v>0</v>
      </c>
      <c r="BL159">
        <f t="shared" si="29"/>
        <v>610280.42000000004</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86</v>
      </c>
      <c r="CE159" t="str">
        <f t="shared" si="30"/>
        <v>Ministerio de Medio Ambiente y Agua</v>
      </c>
      <c r="CF159">
        <f t="shared" si="30"/>
        <v>0</v>
      </c>
      <c r="CG159">
        <f t="shared" si="30"/>
        <v>0</v>
      </c>
      <c r="CH159">
        <f t="shared" si="30"/>
        <v>0</v>
      </c>
      <c r="CI159">
        <f t="shared" si="30"/>
        <v>0</v>
      </c>
      <c r="CJ159">
        <f t="shared" si="30"/>
        <v>13149800.0242</v>
      </c>
      <c r="CK159">
        <f t="shared" si="30"/>
        <v>0</v>
      </c>
      <c r="CL159">
        <f t="shared" si="30"/>
        <v>4109067.5584000004</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670</v>
      </c>
      <c r="DF159" t="str">
        <f t="shared" si="31"/>
        <v>Órgano Electoral Plurinacional</v>
      </c>
      <c r="DG159">
        <f t="shared" si="31"/>
        <v>2501201.5</v>
      </c>
      <c r="DH159">
        <f t="shared" si="31"/>
        <v>0</v>
      </c>
    </row>
    <row r="160" spans="1:115">
      <c r="A160">
        <f t="shared" ref="A160:AF160" si="32">A11</f>
        <v>35</v>
      </c>
      <c r="B160" t="str">
        <f t="shared" si="32"/>
        <v>Ministerio de Economía y Finanzas Públicas</v>
      </c>
      <c r="C160">
        <f t="shared" si="32"/>
        <v>0</v>
      </c>
      <c r="D160">
        <f t="shared" si="32"/>
        <v>827746.74</v>
      </c>
      <c r="E160">
        <f t="shared" si="32"/>
        <v>6931.55</v>
      </c>
      <c r="F160">
        <f t="shared" si="32"/>
        <v>0</v>
      </c>
      <c r="G160">
        <f t="shared" si="32"/>
        <v>0</v>
      </c>
      <c r="H160">
        <f t="shared" si="32"/>
        <v>1028428.4</v>
      </c>
      <c r="I160">
        <f t="shared" si="32"/>
        <v>0</v>
      </c>
      <c r="J160">
        <f t="shared" si="32"/>
        <v>305744.27</v>
      </c>
      <c r="K160">
        <f t="shared" si="32"/>
        <v>0</v>
      </c>
      <c r="L160">
        <f t="shared" si="32"/>
        <v>0</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513</v>
      </c>
      <c r="AC160" t="str">
        <f t="shared" si="32"/>
        <v>Yacimientos Petrolíferos Fiscales Bolivianos</v>
      </c>
      <c r="AD160">
        <f t="shared" si="32"/>
        <v>0</v>
      </c>
      <c r="AE160">
        <f t="shared" si="32"/>
        <v>1038698.1900000001</v>
      </c>
      <c r="AF160">
        <f t="shared" si="32"/>
        <v>0</v>
      </c>
      <c r="AG160">
        <f t="shared" ref="AG160:BL160" si="33">AG11</f>
        <v>416928.85</v>
      </c>
      <c r="AH160">
        <f t="shared" si="33"/>
        <v>0</v>
      </c>
      <c r="AI160">
        <f t="shared" si="33"/>
        <v>417038.61</v>
      </c>
      <c r="AJ160">
        <f t="shared" si="33"/>
        <v>0</v>
      </c>
      <c r="AK160">
        <f t="shared" si="33"/>
        <v>397051856</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253</v>
      </c>
      <c r="BD160" t="str">
        <f t="shared" si="33"/>
        <v>Entidad Ejecutora de Medio Ambiente y Agua</v>
      </c>
      <c r="BE160">
        <f t="shared" si="33"/>
        <v>0</v>
      </c>
      <c r="BF160">
        <f t="shared" si="33"/>
        <v>0</v>
      </c>
      <c r="BG160">
        <f t="shared" si="33"/>
        <v>190771.94</v>
      </c>
      <c r="BH160">
        <f t="shared" si="33"/>
        <v>0</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206</v>
      </c>
      <c r="CE160" t="str">
        <f t="shared" si="34"/>
        <v>Instituto Nacional de Estadística</v>
      </c>
      <c r="CF160">
        <f t="shared" si="34"/>
        <v>0</v>
      </c>
      <c r="CG160">
        <f t="shared" si="34"/>
        <v>0</v>
      </c>
      <c r="CH160">
        <f t="shared" si="34"/>
        <v>0</v>
      </c>
      <c r="CI160">
        <f t="shared" si="34"/>
        <v>0</v>
      </c>
      <c r="CJ160">
        <f t="shared" si="34"/>
        <v>96040000</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25</v>
      </c>
      <c r="DF160" t="str">
        <f t="shared" si="35"/>
        <v>Ministerio de la Presidencia</v>
      </c>
      <c r="DG160">
        <f t="shared" si="35"/>
        <v>108339.05</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0</v>
      </c>
      <c r="G161">
        <f t="shared" si="36"/>
        <v>0</v>
      </c>
      <c r="H161">
        <f t="shared" si="36"/>
        <v>52379</v>
      </c>
      <c r="I161">
        <f t="shared" si="36"/>
        <v>0</v>
      </c>
      <c r="J161">
        <f t="shared" si="36"/>
        <v>474386.35000000003</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86</v>
      </c>
      <c r="AC161" t="str">
        <f t="shared" si="36"/>
        <v>Ministerio de Medio Ambiente y Agua</v>
      </c>
      <c r="AD161">
        <f t="shared" si="36"/>
        <v>0</v>
      </c>
      <c r="AE161">
        <f t="shared" si="36"/>
        <v>0</v>
      </c>
      <c r="AF161">
        <f t="shared" si="36"/>
        <v>50.01</v>
      </c>
      <c r="AG161">
        <f t="shared" ref="AG161:BL161" si="37">AG12</f>
        <v>14188215.719999999</v>
      </c>
      <c r="AH161">
        <f t="shared" si="37"/>
        <v>0</v>
      </c>
      <c r="AI161">
        <f t="shared" si="37"/>
        <v>0</v>
      </c>
      <c r="AJ161">
        <f t="shared" si="37"/>
        <v>0</v>
      </c>
      <c r="AK161">
        <f t="shared" si="37"/>
        <v>23787465.240000002</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41</v>
      </c>
      <c r="BD161" t="str">
        <f t="shared" si="37"/>
        <v>Ministerio de Desarrollo Productivo y Economía Plural</v>
      </c>
      <c r="BE161">
        <f t="shared" si="37"/>
        <v>0</v>
      </c>
      <c r="BF161">
        <f t="shared" si="37"/>
        <v>0</v>
      </c>
      <c r="BG161">
        <f t="shared" si="37"/>
        <v>0</v>
      </c>
      <c r="BH161">
        <f t="shared" si="37"/>
        <v>0</v>
      </c>
      <c r="BI161">
        <f t="shared" si="37"/>
        <v>0</v>
      </c>
      <c r="BJ161">
        <f t="shared" si="37"/>
        <v>759454</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47</v>
      </c>
      <c r="CE161" t="str">
        <f t="shared" si="38"/>
        <v>Ministerio de Desarrollo Rural y Tierras</v>
      </c>
      <c r="CF161">
        <f t="shared" si="38"/>
        <v>2247474.4347999999</v>
      </c>
      <c r="CG161">
        <f t="shared" si="38"/>
        <v>0</v>
      </c>
      <c r="CH161">
        <f t="shared" si="38"/>
        <v>0</v>
      </c>
      <c r="CI161">
        <f t="shared" si="38"/>
        <v>0</v>
      </c>
      <c r="CJ161">
        <f t="shared" si="38"/>
        <v>0</v>
      </c>
      <c r="CK161">
        <f t="shared" si="38"/>
        <v>0</v>
      </c>
      <c r="CL161">
        <f t="shared" si="38"/>
        <v>3312712.3162000002</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291</v>
      </c>
      <c r="DF161" t="str">
        <f t="shared" si="39"/>
        <v>Administradora Boliviana de Carreteras</v>
      </c>
      <c r="DG161">
        <f t="shared" si="39"/>
        <v>45202671.649999999</v>
      </c>
      <c r="DH161">
        <f t="shared" si="39"/>
        <v>0</v>
      </c>
    </row>
    <row r="162" spans="1:112">
      <c r="A162">
        <f t="shared" ref="A162:AF162" si="40">A13</f>
        <v>46</v>
      </c>
      <c r="B162" t="str">
        <f t="shared" si="40"/>
        <v>Ministerio de Salud y Deportes</v>
      </c>
      <c r="C162">
        <f t="shared" si="40"/>
        <v>0</v>
      </c>
      <c r="D162">
        <f t="shared" si="40"/>
        <v>44500.170000000006</v>
      </c>
      <c r="E162">
        <f t="shared" si="40"/>
        <v>0</v>
      </c>
      <c r="F162">
        <f t="shared" si="40"/>
        <v>42087.59</v>
      </c>
      <c r="G162">
        <f t="shared" si="40"/>
        <v>0</v>
      </c>
      <c r="H162">
        <f t="shared" si="40"/>
        <v>12729.039999999999</v>
      </c>
      <c r="I162">
        <f t="shared" si="40"/>
        <v>0</v>
      </c>
      <c r="J162">
        <f t="shared" si="40"/>
        <v>186061.39</v>
      </c>
      <c r="K162">
        <f t="shared" si="40"/>
        <v>0</v>
      </c>
      <c r="L162">
        <f t="shared" si="40"/>
        <v>0</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206</v>
      </c>
      <c r="AC162" t="str">
        <f t="shared" si="40"/>
        <v>Instituto Nacional de Estadística</v>
      </c>
      <c r="AD162">
        <f t="shared" si="40"/>
        <v>0</v>
      </c>
      <c r="AE162">
        <f t="shared" si="40"/>
        <v>0</v>
      </c>
      <c r="AF162">
        <f t="shared" si="40"/>
        <v>0</v>
      </c>
      <c r="AG162">
        <f t="shared" ref="AG162:BL162" si="41">AG13</f>
        <v>0</v>
      </c>
      <c r="AH162">
        <f t="shared" si="41"/>
        <v>50.01</v>
      </c>
      <c r="AI162">
        <f t="shared" si="41"/>
        <v>68600000</v>
      </c>
      <c r="AJ162">
        <f t="shared" si="41"/>
        <v>0</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66</v>
      </c>
      <c r="BD162" t="str">
        <f t="shared" si="41"/>
        <v>Ministerio de Planificación del Desarrollo</v>
      </c>
      <c r="BE162">
        <f t="shared" si="41"/>
        <v>0</v>
      </c>
      <c r="BF162">
        <f t="shared" si="41"/>
        <v>0</v>
      </c>
      <c r="BG162">
        <f t="shared" si="41"/>
        <v>0</v>
      </c>
      <c r="BH162">
        <f t="shared" si="41"/>
        <v>0</v>
      </c>
      <c r="BI162">
        <f t="shared" si="41"/>
        <v>0</v>
      </c>
      <c r="BJ162">
        <f t="shared" si="41"/>
        <v>0</v>
      </c>
      <c r="BK162">
        <f t="shared" si="41"/>
        <v>1413522.12</v>
      </c>
      <c r="BL162">
        <f t="shared" si="41"/>
        <v>29990.54</v>
      </c>
      <c r="BM162">
        <f t="shared" ref="BM162:CR162" si="42">BM13</f>
        <v>0</v>
      </c>
      <c r="BN162">
        <f t="shared" si="42"/>
        <v>0</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514</v>
      </c>
      <c r="CE162" t="str">
        <f t="shared" si="42"/>
        <v>Empresa Nacional de Electricidad</v>
      </c>
      <c r="CF162">
        <f t="shared" si="42"/>
        <v>0</v>
      </c>
      <c r="CG162">
        <f t="shared" si="42"/>
        <v>0</v>
      </c>
      <c r="CH162">
        <f t="shared" si="42"/>
        <v>0</v>
      </c>
      <c r="CI162">
        <f t="shared" si="42"/>
        <v>0</v>
      </c>
      <c r="CJ162">
        <f t="shared" si="42"/>
        <v>0</v>
      </c>
      <c r="CK162">
        <f t="shared" si="42"/>
        <v>0</v>
      </c>
      <c r="CL162">
        <f t="shared" si="42"/>
        <v>5213600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81</v>
      </c>
      <c r="DF162" t="str">
        <f t="shared" si="43"/>
        <v>Ministerio de Obras Públicas, Servicios y Vivienda</v>
      </c>
      <c r="DG162">
        <f t="shared" si="43"/>
        <v>3814258.58</v>
      </c>
      <c r="DH162">
        <f t="shared" si="43"/>
        <v>0</v>
      </c>
    </row>
    <row r="163" spans="1:112">
      <c r="A163">
        <f t="shared" ref="A163:AF163" si="44">A14</f>
        <v>47</v>
      </c>
      <c r="B163" t="str">
        <f t="shared" si="44"/>
        <v>Ministerio de Desarrollo Rural y Tierras</v>
      </c>
      <c r="C163">
        <f t="shared" si="44"/>
        <v>0</v>
      </c>
      <c r="D163">
        <f t="shared" si="44"/>
        <v>35215.03</v>
      </c>
      <c r="E163">
        <f t="shared" si="44"/>
        <v>0</v>
      </c>
      <c r="F163">
        <f t="shared" si="44"/>
        <v>82930.740000000005</v>
      </c>
      <c r="G163">
        <f t="shared" si="44"/>
        <v>0</v>
      </c>
      <c r="H163">
        <f t="shared" si="44"/>
        <v>97365.38</v>
      </c>
      <c r="I163">
        <f t="shared" si="44"/>
        <v>50</v>
      </c>
      <c r="J163">
        <f t="shared" si="44"/>
        <v>94473.12</v>
      </c>
      <c r="K163">
        <f t="shared" si="44"/>
        <v>0</v>
      </c>
      <c r="L163">
        <f t="shared" si="44"/>
        <v>0</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514</v>
      </c>
      <c r="AC163" t="str">
        <f t="shared" si="44"/>
        <v>Empresa Nacional de Electricidad</v>
      </c>
      <c r="AD163">
        <f t="shared" si="44"/>
        <v>0</v>
      </c>
      <c r="AE163">
        <f t="shared" si="44"/>
        <v>0</v>
      </c>
      <c r="AF163">
        <f t="shared" si="44"/>
        <v>0</v>
      </c>
      <c r="AG163">
        <f t="shared" ref="AG163:BL163" si="45">AG14</f>
        <v>0</v>
      </c>
      <c r="AH163">
        <f t="shared" si="45"/>
        <v>0</v>
      </c>
      <c r="AI163">
        <f t="shared" si="45"/>
        <v>0</v>
      </c>
      <c r="AJ163">
        <f t="shared" si="45"/>
        <v>50.01</v>
      </c>
      <c r="AK163">
        <f t="shared" si="45"/>
        <v>5213600</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20</v>
      </c>
      <c r="BD163" t="str">
        <f t="shared" si="45"/>
        <v>Ministerio de Defensa</v>
      </c>
      <c r="BE163">
        <f t="shared" si="45"/>
        <v>0</v>
      </c>
      <c r="BF163">
        <f t="shared" si="45"/>
        <v>0</v>
      </c>
      <c r="BG163">
        <f t="shared" si="45"/>
        <v>2794</v>
      </c>
      <c r="BH163">
        <f t="shared" si="45"/>
        <v>0</v>
      </c>
      <c r="BI163">
        <f t="shared" si="45"/>
        <v>0</v>
      </c>
      <c r="BJ163">
        <f t="shared" si="45"/>
        <v>0</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590</v>
      </c>
      <c r="CE163" t="str">
        <f t="shared" si="46"/>
        <v>Empresa Pública "QUIPUS"</v>
      </c>
      <c r="CF163">
        <f t="shared" si="46"/>
        <v>40241.857600000003</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283</v>
      </c>
      <c r="DF163" t="str">
        <f t="shared" si="47"/>
        <v>Aduana Nacional</v>
      </c>
      <c r="DG163">
        <f t="shared" si="47"/>
        <v>15981880.65</v>
      </c>
      <c r="DH163">
        <f t="shared" si="47"/>
        <v>0</v>
      </c>
    </row>
    <row r="164" spans="1:112">
      <c r="A164">
        <f t="shared" ref="A164:AF164" si="48">A15</f>
        <v>81</v>
      </c>
      <c r="B164" t="str">
        <f t="shared" si="48"/>
        <v>Ministerio de Obras Públicas, Servicios y Vivienda</v>
      </c>
      <c r="C164">
        <f t="shared" si="48"/>
        <v>0</v>
      </c>
      <c r="D164">
        <f t="shared" si="48"/>
        <v>0</v>
      </c>
      <c r="E164">
        <f t="shared" si="48"/>
        <v>0</v>
      </c>
      <c r="F164">
        <f t="shared" si="48"/>
        <v>0</v>
      </c>
      <c r="G164">
        <f t="shared" si="48"/>
        <v>0</v>
      </c>
      <c r="H164">
        <f t="shared" si="48"/>
        <v>0</v>
      </c>
      <c r="I164">
        <f t="shared" si="48"/>
        <v>0</v>
      </c>
      <c r="J164">
        <f t="shared" si="48"/>
        <v>56847.71</v>
      </c>
      <c r="K164">
        <f t="shared" si="48"/>
        <v>0</v>
      </c>
      <c r="L164">
        <f t="shared" si="48"/>
        <v>0</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650</v>
      </c>
      <c r="AC164" t="str">
        <f t="shared" si="48"/>
        <v>Asamblea Legislativa Plurinacional</v>
      </c>
      <c r="AD164">
        <f t="shared" si="48"/>
        <v>0</v>
      </c>
      <c r="AE164">
        <f t="shared" si="48"/>
        <v>0</v>
      </c>
      <c r="AF164">
        <f t="shared" si="48"/>
        <v>0</v>
      </c>
      <c r="AG164">
        <f t="shared" ref="AG164:BL164" si="49">AG15</f>
        <v>0</v>
      </c>
      <c r="AH164">
        <f t="shared" si="49"/>
        <v>72.44</v>
      </c>
      <c r="AI164">
        <f t="shared" si="49"/>
        <v>0</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132</v>
      </c>
      <c r="BD164" t="str">
        <f t="shared" si="49"/>
        <v>Servicio de Desarrollo de las Empresas Púb. Productivas</v>
      </c>
      <c r="BE164">
        <f t="shared" si="49"/>
        <v>0</v>
      </c>
      <c r="BF164">
        <f t="shared" si="49"/>
        <v>0</v>
      </c>
      <c r="BG164">
        <f t="shared" si="49"/>
        <v>0</v>
      </c>
      <c r="BH164">
        <f t="shared" si="49"/>
        <v>0</v>
      </c>
      <c r="BI164">
        <f t="shared" si="49"/>
        <v>0</v>
      </c>
      <c r="BJ164">
        <f t="shared" si="49"/>
        <v>0</v>
      </c>
      <c r="BK164">
        <f t="shared" si="49"/>
        <v>600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41</v>
      </c>
      <c r="CE164" t="str">
        <f t="shared" si="50"/>
        <v>Ministerio de Desarrollo Productivo y Economía Plural</v>
      </c>
      <c r="CF164">
        <f t="shared" si="50"/>
        <v>0</v>
      </c>
      <c r="CG164">
        <f t="shared" si="50"/>
        <v>0</v>
      </c>
      <c r="CH164">
        <f t="shared" si="50"/>
        <v>0</v>
      </c>
      <c r="CI164">
        <f t="shared" si="50"/>
        <v>0</v>
      </c>
      <c r="CJ164">
        <f t="shared" si="50"/>
        <v>759453.99880000006</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78</v>
      </c>
      <c r="DF164" t="str">
        <f t="shared" si="51"/>
        <v>Ministerio de Hidrocarburos y Energías</v>
      </c>
      <c r="DG164">
        <f t="shared" si="51"/>
        <v>26356.460000000003</v>
      </c>
      <c r="DH164">
        <f t="shared" si="51"/>
        <v>0</v>
      </c>
    </row>
    <row r="165" spans="1:112">
      <c r="A165">
        <f t="shared" ref="A165:AF165" si="52">A16</f>
        <v>86</v>
      </c>
      <c r="B165" t="str">
        <f t="shared" si="52"/>
        <v>Ministerio de Medio Ambiente y Agua</v>
      </c>
      <c r="C165">
        <f t="shared" si="52"/>
        <v>0</v>
      </c>
      <c r="D165">
        <f t="shared" si="52"/>
        <v>0</v>
      </c>
      <c r="E165">
        <f t="shared" si="52"/>
        <v>0</v>
      </c>
      <c r="F165">
        <f t="shared" si="52"/>
        <v>3902.2</v>
      </c>
      <c r="G165">
        <f t="shared" si="52"/>
        <v>0</v>
      </c>
      <c r="H165">
        <f t="shared" si="52"/>
        <v>1972885.4100000001</v>
      </c>
      <c r="I165">
        <f t="shared" si="52"/>
        <v>0</v>
      </c>
      <c r="J165">
        <f t="shared" si="52"/>
        <v>10578136.75</v>
      </c>
      <c r="K165">
        <f t="shared" si="52"/>
        <v>0</v>
      </c>
      <c r="L165">
        <f t="shared" si="52"/>
        <v>0</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865</v>
      </c>
      <c r="AC165" t="str">
        <f t="shared" si="52"/>
        <v>Fondo de Desarrollo del Sist.Fin. y Apoyo al Sec.Productivo</v>
      </c>
      <c r="AD165">
        <f t="shared" si="52"/>
        <v>0</v>
      </c>
      <c r="AE165">
        <f t="shared" si="52"/>
        <v>0</v>
      </c>
      <c r="AF165">
        <f t="shared" si="52"/>
        <v>68600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15</v>
      </c>
      <c r="BD165" t="str">
        <f t="shared" si="53"/>
        <v>Ministerio de Gobierno</v>
      </c>
      <c r="BE165">
        <f t="shared" si="53"/>
        <v>0</v>
      </c>
      <c r="BF165">
        <f t="shared" si="53"/>
        <v>0</v>
      </c>
      <c r="BG165">
        <f t="shared" si="53"/>
        <v>0</v>
      </c>
      <c r="BH165">
        <f t="shared" si="53"/>
        <v>0</v>
      </c>
      <c r="BI165">
        <f t="shared" si="53"/>
        <v>161545.07999999999</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203</v>
      </c>
      <c r="DF165" t="str">
        <f t="shared" si="55"/>
        <v>Autoridad de Supervisión del Sistema Financiero</v>
      </c>
      <c r="DG165">
        <f t="shared" si="55"/>
        <v>66164327.790000007</v>
      </c>
      <c r="DH165">
        <f t="shared" si="55"/>
        <v>0</v>
      </c>
    </row>
    <row r="166" spans="1:112">
      <c r="A166">
        <f t="shared" ref="A166:AF166" si="56">A17</f>
        <v>117</v>
      </c>
      <c r="B166" t="str">
        <f t="shared" si="56"/>
        <v>Dirección General de Aeronáutica Civil</v>
      </c>
      <c r="C166">
        <f t="shared" si="56"/>
        <v>0</v>
      </c>
      <c r="D166">
        <f t="shared" si="56"/>
        <v>0</v>
      </c>
      <c r="E166">
        <f t="shared" si="56"/>
        <v>0</v>
      </c>
      <c r="F166">
        <f t="shared" si="56"/>
        <v>0</v>
      </c>
      <c r="G166">
        <f t="shared" si="56"/>
        <v>0</v>
      </c>
      <c r="H166">
        <f t="shared" si="56"/>
        <v>0</v>
      </c>
      <c r="I166">
        <f t="shared" si="56"/>
        <v>2050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47</v>
      </c>
      <c r="AC166" t="str">
        <f t="shared" si="56"/>
        <v>Ministerio de Desarrollo Rural y Tierras</v>
      </c>
      <c r="AD166">
        <f t="shared" si="56"/>
        <v>0</v>
      </c>
      <c r="AE166">
        <f t="shared" si="56"/>
        <v>0</v>
      </c>
      <c r="AF166">
        <f t="shared" si="56"/>
        <v>0</v>
      </c>
      <c r="AG166">
        <f t="shared" ref="AG166:BL166" si="57">AG17</f>
        <v>0</v>
      </c>
      <c r="AH166">
        <f t="shared" si="57"/>
        <v>0</v>
      </c>
      <c r="AI166">
        <f t="shared" si="57"/>
        <v>0</v>
      </c>
      <c r="AJ166">
        <f t="shared" si="57"/>
        <v>0</v>
      </c>
      <c r="AK166">
        <f t="shared" si="57"/>
        <v>7546000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206</v>
      </c>
      <c r="BD166" t="str">
        <f t="shared" si="57"/>
        <v>Instituto Nacional de Estadística</v>
      </c>
      <c r="BE166">
        <f t="shared" si="57"/>
        <v>0</v>
      </c>
      <c r="BF166">
        <f t="shared" si="57"/>
        <v>0</v>
      </c>
      <c r="BG166">
        <f t="shared" si="57"/>
        <v>0</v>
      </c>
      <c r="BH166">
        <f t="shared" si="57"/>
        <v>0</v>
      </c>
      <c r="BI166">
        <f t="shared" si="57"/>
        <v>0</v>
      </c>
      <c r="BJ166">
        <f t="shared" si="57"/>
        <v>96040000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294</v>
      </c>
      <c r="DF166" t="str">
        <f t="shared" si="59"/>
        <v>Univ. Indígena Bol. Comun. Intercultl Prod. Tupak Katari</v>
      </c>
      <c r="DG166">
        <f t="shared" si="59"/>
        <v>86100.5</v>
      </c>
      <c r="DH166">
        <f t="shared" si="59"/>
        <v>0</v>
      </c>
    </row>
    <row r="167" spans="1:112">
      <c r="A167">
        <f t="shared" ref="A167:AF167" si="60">A18</f>
        <v>132</v>
      </c>
      <c r="B167" t="str">
        <f t="shared" si="60"/>
        <v>Servicio de Desarrollo de las Empresas Púb. Productivas</v>
      </c>
      <c r="C167">
        <f t="shared" si="60"/>
        <v>0</v>
      </c>
      <c r="D167">
        <f t="shared" si="60"/>
        <v>0</v>
      </c>
      <c r="E167">
        <f t="shared" si="60"/>
        <v>0</v>
      </c>
      <c r="F167">
        <f t="shared" si="60"/>
        <v>0</v>
      </c>
      <c r="G167">
        <f t="shared" si="60"/>
        <v>150261382.63999999</v>
      </c>
      <c r="H167">
        <f t="shared" si="60"/>
        <v>0</v>
      </c>
      <c r="I167">
        <f t="shared" si="60"/>
        <v>3504.44</v>
      </c>
      <c r="J167">
        <f t="shared" si="60"/>
        <v>231259753.16</v>
      </c>
      <c r="K167">
        <f t="shared" si="60"/>
        <v>0</v>
      </c>
      <c r="L167">
        <f t="shared" si="60"/>
        <v>0</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346</v>
      </c>
      <c r="AC167" t="str">
        <f t="shared" si="60"/>
        <v>Unidad de Investigaciones Financieras</v>
      </c>
      <c r="AD167">
        <f t="shared" si="60"/>
        <v>0</v>
      </c>
      <c r="AE167">
        <f t="shared" si="60"/>
        <v>0</v>
      </c>
      <c r="AF167">
        <f t="shared" si="60"/>
        <v>0</v>
      </c>
      <c r="AG167">
        <f t="shared" ref="AG167:BL167" si="61">AG18</f>
        <v>0</v>
      </c>
      <c r="AH167">
        <f t="shared" si="61"/>
        <v>0</v>
      </c>
      <c r="AI167">
        <f t="shared" si="61"/>
        <v>63661.14</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590</v>
      </c>
      <c r="BD167" t="str">
        <f t="shared" si="61"/>
        <v>Empresa Pública "QUIPUS"</v>
      </c>
      <c r="BE167">
        <f t="shared" si="61"/>
        <v>0</v>
      </c>
      <c r="BF167">
        <f t="shared" si="61"/>
        <v>40241.86</v>
      </c>
      <c r="BG167">
        <f t="shared" si="61"/>
        <v>0</v>
      </c>
      <c r="BH167">
        <f t="shared" si="61"/>
        <v>0</v>
      </c>
      <c r="BI167">
        <f t="shared" si="61"/>
        <v>0</v>
      </c>
      <c r="BJ167">
        <f t="shared" si="61"/>
        <v>0</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134</v>
      </c>
      <c r="DF167" t="str">
        <f t="shared" si="63"/>
        <v>Consejo Nacional de Vivienda Policial</v>
      </c>
      <c r="DG167">
        <f t="shared" si="63"/>
        <v>20938429.839999996</v>
      </c>
      <c r="DH167">
        <f t="shared" si="63"/>
        <v>0</v>
      </c>
    </row>
    <row r="168" spans="1:112">
      <c r="A168">
        <f t="shared" ref="A168:AF168" si="64">A19</f>
        <v>212</v>
      </c>
      <c r="B168" t="str">
        <f t="shared" si="64"/>
        <v>Instituto Nacional de Reforma Agraria</v>
      </c>
      <c r="C168">
        <f t="shared" si="64"/>
        <v>0</v>
      </c>
      <c r="D168">
        <f t="shared" si="64"/>
        <v>0</v>
      </c>
      <c r="E168">
        <f t="shared" si="64"/>
        <v>105727.24</v>
      </c>
      <c r="F168">
        <f t="shared" si="64"/>
        <v>0</v>
      </c>
      <c r="G168">
        <f t="shared" si="64"/>
        <v>0</v>
      </c>
      <c r="H168">
        <f t="shared" si="64"/>
        <v>0</v>
      </c>
      <c r="I168">
        <f t="shared" si="64"/>
        <v>0</v>
      </c>
      <c r="J168">
        <f t="shared" si="64"/>
        <v>56713.79</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0</v>
      </c>
      <c r="AC168">
        <f t="shared" si="64"/>
        <v>0</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514</v>
      </c>
      <c r="BD168" t="str">
        <f t="shared" si="65"/>
        <v>Empresa Nacional de Electricidad</v>
      </c>
      <c r="BE168">
        <f t="shared" si="65"/>
        <v>0</v>
      </c>
      <c r="BF168">
        <f t="shared" si="65"/>
        <v>0</v>
      </c>
      <c r="BG168">
        <f t="shared" si="65"/>
        <v>0</v>
      </c>
      <c r="BH168">
        <f t="shared" si="65"/>
        <v>0</v>
      </c>
      <c r="BI168">
        <f t="shared" si="65"/>
        <v>0</v>
      </c>
      <c r="BJ168">
        <f t="shared" si="65"/>
        <v>0</v>
      </c>
      <c r="BK168">
        <f t="shared" si="65"/>
        <v>0</v>
      </c>
      <c r="BL168">
        <f t="shared" si="65"/>
        <v>5213600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293</v>
      </c>
      <c r="DF168" t="str">
        <f t="shared" si="67"/>
        <v>Fundación Cultural del Banco Central de Bolivia</v>
      </c>
      <c r="DG168">
        <f t="shared" si="67"/>
        <v>8426.3499999999985</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0</v>
      </c>
      <c r="G169">
        <f t="shared" si="68"/>
        <v>0</v>
      </c>
      <c r="H169">
        <f t="shared" si="68"/>
        <v>0</v>
      </c>
      <c r="I169">
        <f t="shared" si="68"/>
        <v>0</v>
      </c>
      <c r="J169">
        <f t="shared" si="68"/>
        <v>618741.12</v>
      </c>
      <c r="K169">
        <f t="shared" si="68"/>
        <v>0</v>
      </c>
      <c r="L169">
        <f t="shared" si="68"/>
        <v>0</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0</v>
      </c>
      <c r="AC169">
        <f t="shared" si="68"/>
        <v>0</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25</v>
      </c>
      <c r="BD169" t="str">
        <f t="shared" si="69"/>
        <v>Ministerio de la Presidencia</v>
      </c>
      <c r="BE169">
        <f t="shared" si="69"/>
        <v>0</v>
      </c>
      <c r="BF169">
        <f t="shared" si="69"/>
        <v>0</v>
      </c>
      <c r="BG169">
        <f t="shared" si="69"/>
        <v>0</v>
      </c>
      <c r="BH169">
        <f t="shared" si="69"/>
        <v>0</v>
      </c>
      <c r="BI169">
        <f t="shared" si="69"/>
        <v>0</v>
      </c>
      <c r="BJ169">
        <f t="shared" si="69"/>
        <v>0</v>
      </c>
      <c r="BK169">
        <f t="shared" si="69"/>
        <v>0</v>
      </c>
      <c r="BL169">
        <f t="shared" si="69"/>
        <v>1235271</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586</v>
      </c>
      <c r="DF169" t="str">
        <f t="shared" si="71"/>
        <v>Empresa Azucarera San Buenaventura</v>
      </c>
      <c r="DG169">
        <f t="shared" si="71"/>
        <v>499817</v>
      </c>
      <c r="DH169">
        <f t="shared" si="71"/>
        <v>0</v>
      </c>
    </row>
    <row r="170" spans="1:112">
      <c r="A170">
        <f t="shared" ref="A170:AF170" si="72">A21</f>
        <v>291</v>
      </c>
      <c r="B170" t="str">
        <f t="shared" si="72"/>
        <v>Administradora Boliviana de Carreteras</v>
      </c>
      <c r="C170">
        <f t="shared" si="72"/>
        <v>0</v>
      </c>
      <c r="D170">
        <f t="shared" si="72"/>
        <v>0</v>
      </c>
      <c r="E170">
        <f t="shared" si="72"/>
        <v>0</v>
      </c>
      <c r="F170">
        <f t="shared" si="72"/>
        <v>0</v>
      </c>
      <c r="G170">
        <f t="shared" si="72"/>
        <v>0</v>
      </c>
      <c r="H170">
        <f t="shared" si="72"/>
        <v>0</v>
      </c>
      <c r="I170">
        <f t="shared" si="72"/>
        <v>1110</v>
      </c>
      <c r="J170">
        <f t="shared" si="72"/>
        <v>4552</v>
      </c>
      <c r="K170">
        <f t="shared" si="72"/>
        <v>0</v>
      </c>
      <c r="L170">
        <f t="shared" si="72"/>
        <v>0</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47</v>
      </c>
      <c r="BD170" t="str">
        <f t="shared" si="73"/>
        <v>Ministerio de Desarrollo Rural y Tierras</v>
      </c>
      <c r="BE170">
        <f t="shared" si="73"/>
        <v>0</v>
      </c>
      <c r="BF170">
        <f t="shared" si="73"/>
        <v>2247474.4300000002</v>
      </c>
      <c r="BG170">
        <f t="shared" si="73"/>
        <v>0</v>
      </c>
      <c r="BH170">
        <f t="shared" si="73"/>
        <v>0</v>
      </c>
      <c r="BI170">
        <f t="shared" si="73"/>
        <v>0</v>
      </c>
      <c r="BJ170">
        <f t="shared" si="73"/>
        <v>0</v>
      </c>
      <c r="BK170">
        <f t="shared" si="73"/>
        <v>0</v>
      </c>
      <c r="BL170">
        <f t="shared" si="73"/>
        <v>3312712.32</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683</v>
      </c>
      <c r="DF170" t="str">
        <f t="shared" si="75"/>
        <v>Procuraduria General del Estado</v>
      </c>
      <c r="DG170">
        <f t="shared" si="75"/>
        <v>7760</v>
      </c>
      <c r="DH170">
        <f t="shared" si="75"/>
        <v>0</v>
      </c>
    </row>
    <row r="171" spans="1:112">
      <c r="A171">
        <f t="shared" ref="A171:AF171" si="76">A22</f>
        <v>340</v>
      </c>
      <c r="B171" t="str">
        <f t="shared" si="76"/>
        <v>Servicio General de Identificación Personal</v>
      </c>
      <c r="C171">
        <f t="shared" si="76"/>
        <v>0</v>
      </c>
      <c r="D171">
        <f t="shared" si="76"/>
        <v>0</v>
      </c>
      <c r="E171">
        <f t="shared" si="76"/>
        <v>0</v>
      </c>
      <c r="F171">
        <f t="shared" si="76"/>
        <v>0</v>
      </c>
      <c r="G171">
        <f t="shared" si="76"/>
        <v>0</v>
      </c>
      <c r="H171">
        <f t="shared" si="76"/>
        <v>0</v>
      </c>
      <c r="I171">
        <f t="shared" si="76"/>
        <v>400</v>
      </c>
      <c r="J171">
        <f t="shared" si="76"/>
        <v>371600.97000000003</v>
      </c>
      <c r="K171">
        <f t="shared" si="76"/>
        <v>0</v>
      </c>
      <c r="L171">
        <f t="shared" si="76"/>
        <v>0</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169</v>
      </c>
      <c r="BD171" t="str">
        <f t="shared" si="77"/>
        <v>Autoridad General de Impugnación Tributaria</v>
      </c>
      <c r="BE171">
        <f t="shared" si="77"/>
        <v>0</v>
      </c>
      <c r="BF171">
        <f t="shared" si="77"/>
        <v>0</v>
      </c>
      <c r="BG171">
        <f t="shared" si="77"/>
        <v>0</v>
      </c>
      <c r="BH171">
        <f t="shared" si="77"/>
        <v>0</v>
      </c>
      <c r="BI171">
        <f t="shared" si="77"/>
        <v>0</v>
      </c>
      <c r="BJ171">
        <f t="shared" si="77"/>
        <v>0</v>
      </c>
      <c r="BK171">
        <f t="shared" si="77"/>
        <v>8541.9699999999993</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295</v>
      </c>
      <c r="DF171" t="str">
        <f t="shared" si="79"/>
        <v>Univ. Indígena Bol. Comun. Intercult Prod. Casimiro Huanca</v>
      </c>
      <c r="DG171">
        <f t="shared" si="79"/>
        <v>71407.010000000009</v>
      </c>
      <c r="DH171">
        <f t="shared" si="79"/>
        <v>0</v>
      </c>
    </row>
    <row r="172" spans="1:112">
      <c r="A172">
        <f t="shared" ref="A172:AF172" si="80">A23</f>
        <v>383</v>
      </c>
      <c r="B172" t="str">
        <f t="shared" si="80"/>
        <v>Agencia Boliviana de Correos "Correos de Bolivia"</v>
      </c>
      <c r="C172">
        <f t="shared" si="80"/>
        <v>0</v>
      </c>
      <c r="D172">
        <f t="shared" si="80"/>
        <v>0</v>
      </c>
      <c r="E172">
        <f t="shared" si="80"/>
        <v>0</v>
      </c>
      <c r="F172">
        <f t="shared" si="80"/>
        <v>0</v>
      </c>
      <c r="G172">
        <f t="shared" si="80"/>
        <v>0</v>
      </c>
      <c r="H172">
        <f t="shared" si="80"/>
        <v>0</v>
      </c>
      <c r="I172">
        <f t="shared" si="80"/>
        <v>0</v>
      </c>
      <c r="J172">
        <f t="shared" si="80"/>
        <v>687.88</v>
      </c>
      <c r="K172">
        <f t="shared" si="80"/>
        <v>0</v>
      </c>
      <c r="L172">
        <f t="shared" si="80"/>
        <v>0</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t="str">
        <f t="shared" si="81"/>
        <v>99 - 01</v>
      </c>
      <c r="BD172" t="str">
        <f t="shared" si="81"/>
        <v>Dirección General de Programación y Operaciones del Tesoro</v>
      </c>
      <c r="BE172">
        <f t="shared" si="81"/>
        <v>0</v>
      </c>
      <c r="BF172">
        <f t="shared" si="81"/>
        <v>0</v>
      </c>
      <c r="BG172">
        <f t="shared" si="81"/>
        <v>0</v>
      </c>
      <c r="BH172">
        <f t="shared" si="81"/>
        <v>1454.65</v>
      </c>
      <c r="BI172">
        <f t="shared" si="81"/>
        <v>0</v>
      </c>
      <c r="BJ172">
        <f t="shared" si="81"/>
        <v>0</v>
      </c>
      <c r="BK172">
        <f t="shared" si="81"/>
        <v>887.55</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133</v>
      </c>
      <c r="DF172" t="str">
        <f t="shared" si="83"/>
        <v>Lotería Nacional de Beneficencia y Salubridad</v>
      </c>
      <c r="DG172">
        <f t="shared" si="83"/>
        <v>152965.60999999999</v>
      </c>
      <c r="DH172">
        <f t="shared" si="83"/>
        <v>0</v>
      </c>
    </row>
    <row r="173" spans="1:112">
      <c r="A173">
        <f t="shared" ref="A173:AF173" si="84">A24</f>
        <v>513</v>
      </c>
      <c r="B173" t="str">
        <f t="shared" si="84"/>
        <v>Yacimientos Petrolíferos Fiscales Bolivianos</v>
      </c>
      <c r="C173">
        <f t="shared" si="84"/>
        <v>0</v>
      </c>
      <c r="D173">
        <f t="shared" si="84"/>
        <v>25122.78</v>
      </c>
      <c r="E173">
        <f t="shared" si="84"/>
        <v>0</v>
      </c>
      <c r="F173">
        <f t="shared" si="84"/>
        <v>185.5</v>
      </c>
      <c r="G173">
        <f t="shared" si="84"/>
        <v>50</v>
      </c>
      <c r="H173">
        <f t="shared" si="84"/>
        <v>385</v>
      </c>
      <c r="I173">
        <f t="shared" si="84"/>
        <v>402221728.92999995</v>
      </c>
      <c r="J173">
        <f t="shared" si="84"/>
        <v>25303.59</v>
      </c>
      <c r="K173">
        <f t="shared" si="84"/>
        <v>0</v>
      </c>
      <c r="L173">
        <f t="shared" si="84"/>
        <v>0</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283</v>
      </c>
      <c r="BD173" t="str">
        <f t="shared" si="85"/>
        <v>Aduana Nacional</v>
      </c>
      <c r="BE173">
        <f t="shared" si="85"/>
        <v>0</v>
      </c>
      <c r="BF173">
        <f t="shared" si="85"/>
        <v>0</v>
      </c>
      <c r="BG173">
        <f t="shared" si="85"/>
        <v>149134.20000000001</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227</v>
      </c>
      <c r="DF173" t="str">
        <f t="shared" si="87"/>
        <v>Zona Franca Comercial e Industrial de Cobija</v>
      </c>
      <c r="DG173">
        <f t="shared" si="87"/>
        <v>730</v>
      </c>
      <c r="DH173">
        <f t="shared" si="87"/>
        <v>0</v>
      </c>
    </row>
    <row r="174" spans="1:112">
      <c r="A174">
        <f t="shared" ref="A174:AF174" si="88">A25</f>
        <v>578</v>
      </c>
      <c r="B174" t="str">
        <f t="shared" si="88"/>
        <v>Boliviana de Aviación</v>
      </c>
      <c r="C174">
        <f t="shared" si="88"/>
        <v>0</v>
      </c>
      <c r="D174">
        <f t="shared" si="88"/>
        <v>0</v>
      </c>
      <c r="E174">
        <f t="shared" si="88"/>
        <v>0</v>
      </c>
      <c r="F174">
        <f t="shared" si="88"/>
        <v>0</v>
      </c>
      <c r="G174">
        <f t="shared" si="88"/>
        <v>0</v>
      </c>
      <c r="H174">
        <f t="shared" si="88"/>
        <v>0</v>
      </c>
      <c r="I174">
        <f t="shared" si="88"/>
        <v>0</v>
      </c>
      <c r="J174">
        <f t="shared" si="88"/>
        <v>24505.72</v>
      </c>
      <c r="K174">
        <f t="shared" si="88"/>
        <v>0</v>
      </c>
      <c r="L174">
        <f t="shared" si="88"/>
        <v>0</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599</v>
      </c>
      <c r="BD174" t="str">
        <f t="shared" si="89"/>
        <v>Empresa Boliviana de Alimentos y Derivados</v>
      </c>
      <c r="BE174">
        <f t="shared" si="89"/>
        <v>0</v>
      </c>
      <c r="BF174">
        <f t="shared" si="89"/>
        <v>0</v>
      </c>
      <c r="BG174">
        <f t="shared" si="89"/>
        <v>0</v>
      </c>
      <c r="BH174">
        <f t="shared" si="89"/>
        <v>0</v>
      </c>
      <c r="BI174">
        <f t="shared" si="89"/>
        <v>0</v>
      </c>
      <c r="BJ174">
        <f t="shared" si="89"/>
        <v>0</v>
      </c>
      <c r="BK174">
        <f t="shared" si="89"/>
        <v>0</v>
      </c>
      <c r="BL174">
        <f t="shared" si="89"/>
        <v>887.55</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269</v>
      </c>
      <c r="DF174" t="str">
        <f t="shared" si="91"/>
        <v>Direc. Dptal. de Educación Potosí</v>
      </c>
      <c r="DG174">
        <f t="shared" si="91"/>
        <v>725760</v>
      </c>
      <c r="DH174">
        <f t="shared" si="91"/>
        <v>0</v>
      </c>
    </row>
    <row r="175" spans="1:112">
      <c r="A175">
        <f t="shared" ref="A175:AF175" si="92">A26</f>
        <v>587</v>
      </c>
      <c r="B175" t="str">
        <f t="shared" si="92"/>
        <v>Empresa Estratégica Boliviana de Construcción y Conservación de Infraestructura Civil</v>
      </c>
      <c r="C175">
        <f t="shared" si="92"/>
        <v>0</v>
      </c>
      <c r="D175">
        <f t="shared" si="92"/>
        <v>3140160.05</v>
      </c>
      <c r="E175">
        <f t="shared" si="92"/>
        <v>0</v>
      </c>
      <c r="F175">
        <f t="shared" si="92"/>
        <v>5035679.28</v>
      </c>
      <c r="G175">
        <f t="shared" si="92"/>
        <v>0</v>
      </c>
      <c r="H175">
        <f t="shared" si="92"/>
        <v>0</v>
      </c>
      <c r="I175">
        <f t="shared" si="92"/>
        <v>0</v>
      </c>
      <c r="J175">
        <f t="shared" si="92"/>
        <v>17918029.740000002</v>
      </c>
      <c r="K175">
        <f t="shared" si="92"/>
        <v>0</v>
      </c>
      <c r="L175">
        <f t="shared" si="92"/>
        <v>0</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0</v>
      </c>
      <c r="BD175">
        <f t="shared" si="93"/>
        <v>0</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389</v>
      </c>
      <c r="DF175" t="str">
        <f t="shared" si="95"/>
        <v>Navegación Aérea y Aeropuertos Bolivianos</v>
      </c>
      <c r="DG175">
        <f t="shared" si="95"/>
        <v>4293676.919999999</v>
      </c>
      <c r="DH175">
        <f t="shared" si="95"/>
        <v>0</v>
      </c>
    </row>
    <row r="176" spans="1:112">
      <c r="A176">
        <f t="shared" ref="A176:AF176" si="96">A27</f>
        <v>650</v>
      </c>
      <c r="B176" t="str">
        <f t="shared" si="96"/>
        <v>Asamblea Legislativa Plurinacional</v>
      </c>
      <c r="C176">
        <f t="shared" si="96"/>
        <v>0</v>
      </c>
      <c r="D176">
        <f t="shared" si="96"/>
        <v>19407.259999999998</v>
      </c>
      <c r="E176">
        <f t="shared" si="96"/>
        <v>0</v>
      </c>
      <c r="F176">
        <f t="shared" si="96"/>
        <v>58950.18</v>
      </c>
      <c r="G176">
        <f t="shared" si="96"/>
        <v>0</v>
      </c>
      <c r="H176">
        <f t="shared" si="96"/>
        <v>74859.539999999994</v>
      </c>
      <c r="I176">
        <f t="shared" si="96"/>
        <v>0</v>
      </c>
      <c r="J176">
        <f t="shared" si="96"/>
        <v>42948.72</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576</v>
      </c>
      <c r="DF176" t="str">
        <f t="shared" si="99"/>
        <v>Empresa Pública Nacional Estratégica Cartones de Bolivia</v>
      </c>
      <c r="DG176">
        <f t="shared" si="99"/>
        <v>988798.58000000007</v>
      </c>
      <c r="DH176">
        <f t="shared" si="99"/>
        <v>0</v>
      </c>
    </row>
    <row r="177" spans="1:112">
      <c r="A177">
        <f t="shared" ref="A177:AF177" si="100">A28</f>
        <v>660</v>
      </c>
      <c r="B177" t="str">
        <f t="shared" si="100"/>
        <v>Órgano Judicial</v>
      </c>
      <c r="C177">
        <f t="shared" si="100"/>
        <v>0</v>
      </c>
      <c r="D177">
        <f t="shared" si="100"/>
        <v>0</v>
      </c>
      <c r="E177">
        <f t="shared" si="100"/>
        <v>0</v>
      </c>
      <c r="F177">
        <f t="shared" si="100"/>
        <v>0</v>
      </c>
      <c r="G177">
        <f t="shared" si="100"/>
        <v>0</v>
      </c>
      <c r="H177">
        <f t="shared" si="100"/>
        <v>81915.509999999995</v>
      </c>
      <c r="I177">
        <f t="shared" si="100"/>
        <v>0</v>
      </c>
      <c r="J177">
        <f t="shared" si="100"/>
        <v>11186.76</v>
      </c>
      <c r="K177">
        <f t="shared" si="100"/>
        <v>0</v>
      </c>
      <c r="L177">
        <f t="shared" si="100"/>
        <v>0</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660</v>
      </c>
      <c r="DF177" t="str">
        <f t="shared" si="103"/>
        <v>Órgano Judicial</v>
      </c>
      <c r="DG177">
        <f t="shared" si="103"/>
        <v>16195470.620000001</v>
      </c>
      <c r="DH177">
        <f t="shared" si="103"/>
        <v>0</v>
      </c>
    </row>
    <row r="178" spans="1:112">
      <c r="A178">
        <f t="shared" ref="A178:AF178" si="104">A29</f>
        <v>670</v>
      </c>
      <c r="B178" t="str">
        <f t="shared" si="104"/>
        <v>Órgano Electoral Plurinacional</v>
      </c>
      <c r="C178">
        <f t="shared" si="104"/>
        <v>0</v>
      </c>
      <c r="D178">
        <f t="shared" si="104"/>
        <v>0</v>
      </c>
      <c r="E178">
        <f t="shared" si="104"/>
        <v>0</v>
      </c>
      <c r="F178">
        <f t="shared" si="104"/>
        <v>0</v>
      </c>
      <c r="G178">
        <f t="shared" si="104"/>
        <v>0</v>
      </c>
      <c r="H178">
        <f t="shared" si="104"/>
        <v>0</v>
      </c>
      <c r="I178">
        <f t="shared" si="104"/>
        <v>0</v>
      </c>
      <c r="J178">
        <f t="shared" si="104"/>
        <v>91833</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41</v>
      </c>
      <c r="DF178" t="str">
        <f t="shared" si="107"/>
        <v>Ministerio de Desarrollo Productivo y Economía Plural</v>
      </c>
      <c r="DG178">
        <f t="shared" si="107"/>
        <v>21530059.669999998</v>
      </c>
      <c r="DH178">
        <f t="shared" si="107"/>
        <v>0</v>
      </c>
    </row>
    <row r="179" spans="1:112">
      <c r="A179">
        <f t="shared" ref="A179:AF179" si="108">A30</f>
        <v>902</v>
      </c>
      <c r="B179" t="str">
        <f t="shared" si="108"/>
        <v>Gobierno Autónomo Departamental de La Paz</v>
      </c>
      <c r="C179">
        <f t="shared" si="108"/>
        <v>0</v>
      </c>
      <c r="D179">
        <f t="shared" si="108"/>
        <v>7008.7599999999993</v>
      </c>
      <c r="E179">
        <f t="shared" si="108"/>
        <v>0</v>
      </c>
      <c r="F179">
        <f t="shared" si="108"/>
        <v>0</v>
      </c>
      <c r="G179">
        <f t="shared" si="108"/>
        <v>0</v>
      </c>
      <c r="H179">
        <f t="shared" si="108"/>
        <v>270344.13</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t="str">
        <f t="shared" si="111"/>
        <v>99 - 02</v>
      </c>
      <c r="DF179" t="str">
        <f t="shared" si="111"/>
        <v>Dirección General de Programación y Operaciones del Tesoro</v>
      </c>
      <c r="DG179">
        <f t="shared" si="111"/>
        <v>559521994.74000001</v>
      </c>
      <c r="DH179">
        <f t="shared" si="111"/>
        <v>0</v>
      </c>
    </row>
    <row r="180" spans="1:112">
      <c r="A180" t="str">
        <f t="shared" ref="A180:AF180" si="112">A31</f>
        <v>99 - 02</v>
      </c>
      <c r="B180" t="str">
        <f t="shared" si="112"/>
        <v>Dirección General de Programación y Operaciones del Tesoro</v>
      </c>
      <c r="C180">
        <f t="shared" si="112"/>
        <v>50</v>
      </c>
      <c r="D180">
        <f t="shared" si="112"/>
        <v>924592.84000000008</v>
      </c>
      <c r="E180">
        <f t="shared" si="112"/>
        <v>0</v>
      </c>
      <c r="F180">
        <f t="shared" si="112"/>
        <v>1675993.21</v>
      </c>
      <c r="G180">
        <f t="shared" si="112"/>
        <v>0</v>
      </c>
      <c r="H180">
        <f t="shared" si="112"/>
        <v>5402352.9900000002</v>
      </c>
      <c r="I180">
        <f t="shared" si="112"/>
        <v>340000050</v>
      </c>
      <c r="J180">
        <f t="shared" si="112"/>
        <v>340668064.78000027</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312</v>
      </c>
      <c r="DF180" t="str">
        <f t="shared" si="115"/>
        <v>Autoridad de Fiscalizac. y Control Soc de Bosques y Tierras</v>
      </c>
      <c r="DG180">
        <f t="shared" si="115"/>
        <v>9834430.5600000061</v>
      </c>
      <c r="DH180">
        <f t="shared" si="115"/>
        <v>0</v>
      </c>
    </row>
    <row r="181" spans="1:112">
      <c r="A181" t="str">
        <f t="shared" ref="A181:AF181" si="116">A32</f>
        <v>99 - 04</v>
      </c>
      <c r="B181" t="str">
        <f t="shared" si="116"/>
        <v>Dirección General de Administración y Finanzas Territoriales</v>
      </c>
      <c r="C181">
        <f t="shared" si="116"/>
        <v>0</v>
      </c>
      <c r="D181">
        <f t="shared" si="116"/>
        <v>2981977</v>
      </c>
      <c r="E181">
        <f t="shared" si="116"/>
        <v>0</v>
      </c>
      <c r="F181">
        <f t="shared" si="116"/>
        <v>1607429.06</v>
      </c>
      <c r="G181">
        <f t="shared" si="116"/>
        <v>0</v>
      </c>
      <c r="H181">
        <f t="shared" si="116"/>
        <v>151279.91</v>
      </c>
      <c r="I181">
        <f t="shared" si="116"/>
        <v>0</v>
      </c>
      <c r="J181">
        <f t="shared" si="116"/>
        <v>325079.05</v>
      </c>
      <c r="K181">
        <f t="shared" si="116"/>
        <v>0</v>
      </c>
      <c r="L181">
        <f t="shared" si="116"/>
        <v>0</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548</v>
      </c>
      <c r="DF181" t="str">
        <f t="shared" si="119"/>
        <v>Corporación de las Fuerzas Armadas p/ el Des. Nacional</v>
      </c>
      <c r="DG181">
        <f t="shared" si="119"/>
        <v>680002.88</v>
      </c>
      <c r="DH181">
        <f t="shared" si="119"/>
        <v>0</v>
      </c>
    </row>
    <row r="182" spans="1:112">
      <c r="A182" t="str">
        <f t="shared" ref="A182:AF182" si="120">A33</f>
        <v>N/I</v>
      </c>
      <c r="B182" t="str">
        <f t="shared" si="120"/>
        <v>No Identificado</v>
      </c>
      <c r="C182">
        <f t="shared" si="120"/>
        <v>0</v>
      </c>
      <c r="D182">
        <f t="shared" si="120"/>
        <v>65890.070000000007</v>
      </c>
      <c r="E182">
        <f t="shared" si="120"/>
        <v>0</v>
      </c>
      <c r="F182">
        <f t="shared" si="120"/>
        <v>93374.249999999942</v>
      </c>
      <c r="G182">
        <f t="shared" si="120"/>
        <v>0</v>
      </c>
      <c r="H182">
        <f t="shared" si="120"/>
        <v>208813.22</v>
      </c>
      <c r="I182">
        <f t="shared" si="120"/>
        <v>0</v>
      </c>
      <c r="J182">
        <f t="shared" si="120"/>
        <v>3666594.99</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599</v>
      </c>
      <c r="DF182" t="str">
        <f t="shared" si="123"/>
        <v>Empresa Boliviana de Alimentos y Derivados</v>
      </c>
      <c r="DG182">
        <f t="shared" si="123"/>
        <v>4100000</v>
      </c>
      <c r="DH182">
        <f t="shared" si="123"/>
        <v>0</v>
      </c>
    </row>
    <row r="183" spans="1:112">
      <c r="A183">
        <f t="shared" ref="A183:AF183" si="124">A34</f>
        <v>597</v>
      </c>
      <c r="B183" t="str">
        <f t="shared" si="124"/>
        <v>Empresa Pública Nacional Estratégica de Yacimientos de Litio Bolivianos</v>
      </c>
      <c r="C183">
        <f t="shared" si="124"/>
        <v>0</v>
      </c>
      <c r="D183">
        <f t="shared" si="124"/>
        <v>143.87</v>
      </c>
      <c r="E183">
        <f t="shared" si="124"/>
        <v>0</v>
      </c>
      <c r="F183">
        <f t="shared" si="124"/>
        <v>23048.57</v>
      </c>
      <c r="G183">
        <f t="shared" si="124"/>
        <v>720</v>
      </c>
      <c r="H183">
        <f t="shared" si="124"/>
        <v>4534799.84</v>
      </c>
      <c r="I183">
        <f t="shared" si="124"/>
        <v>300</v>
      </c>
      <c r="J183">
        <f t="shared" si="124"/>
        <v>3382462.8100000005</v>
      </c>
      <c r="K183">
        <f t="shared" si="124"/>
        <v>0</v>
      </c>
      <c r="L183">
        <f t="shared" si="124"/>
        <v>0</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132</v>
      </c>
      <c r="DF183" t="str">
        <f t="shared" si="127"/>
        <v>Servicio de Desarrollo de las Empresas Púb. Productivas</v>
      </c>
      <c r="DG183">
        <f t="shared" si="127"/>
        <v>6893635.6500000004</v>
      </c>
      <c r="DH183">
        <f t="shared" si="127"/>
        <v>0</v>
      </c>
    </row>
    <row r="184" spans="1:112">
      <c r="A184">
        <f t="shared" ref="A184:AF184" si="128">A35</f>
        <v>595</v>
      </c>
      <c r="B184" t="str">
        <f t="shared" si="128"/>
        <v>Gestora Pública de la Seguridad Social de Largo Plazo</v>
      </c>
      <c r="C184">
        <f t="shared" si="128"/>
        <v>0</v>
      </c>
      <c r="D184">
        <f t="shared" si="128"/>
        <v>0</v>
      </c>
      <c r="E184">
        <f t="shared" si="128"/>
        <v>0</v>
      </c>
      <c r="F184">
        <f t="shared" si="128"/>
        <v>0</v>
      </c>
      <c r="G184">
        <f t="shared" si="128"/>
        <v>0</v>
      </c>
      <c r="H184">
        <f t="shared" si="128"/>
        <v>0</v>
      </c>
      <c r="I184">
        <f t="shared" si="128"/>
        <v>0</v>
      </c>
      <c r="J184">
        <f t="shared" si="128"/>
        <v>3556931.8799999994</v>
      </c>
      <c r="K184">
        <f t="shared" si="128"/>
        <v>0</v>
      </c>
      <c r="L184">
        <f t="shared" si="128"/>
        <v>0</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47</v>
      </c>
      <c r="DF184" t="str">
        <f t="shared" si="131"/>
        <v>Ministerio de Desarrollo Rural y Tierras</v>
      </c>
      <c r="DG184">
        <f t="shared" si="131"/>
        <v>75593.840000000011</v>
      </c>
      <c r="DH184">
        <f t="shared" si="131"/>
        <v>0</v>
      </c>
    </row>
    <row r="185" spans="1:112">
      <c r="A185">
        <f t="shared" ref="A185:AF185" si="132">A36</f>
        <v>78</v>
      </c>
      <c r="B185" t="str">
        <f t="shared" si="132"/>
        <v>Ministerio de Hidrocarburos y Energías</v>
      </c>
      <c r="C185">
        <f t="shared" si="132"/>
        <v>0</v>
      </c>
      <c r="D185">
        <f t="shared" si="132"/>
        <v>0</v>
      </c>
      <c r="E185">
        <f t="shared" si="132"/>
        <v>0</v>
      </c>
      <c r="F185">
        <f t="shared" si="132"/>
        <v>0</v>
      </c>
      <c r="G185">
        <f t="shared" si="132"/>
        <v>2295.62</v>
      </c>
      <c r="H185">
        <f t="shared" si="132"/>
        <v>5088.29</v>
      </c>
      <c r="I185">
        <f t="shared" si="132"/>
        <v>1620.39</v>
      </c>
      <c r="J185">
        <f t="shared" si="132"/>
        <v>48532.31</v>
      </c>
      <c r="K185">
        <f t="shared" si="132"/>
        <v>0</v>
      </c>
      <c r="L185">
        <f t="shared" si="132"/>
        <v>0</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681</v>
      </c>
      <c r="DF185" t="str">
        <f t="shared" si="135"/>
        <v>Ministerio Público</v>
      </c>
      <c r="DG185">
        <f t="shared" si="135"/>
        <v>333344</v>
      </c>
      <c r="DH185">
        <f t="shared" si="135"/>
        <v>0</v>
      </c>
    </row>
    <row r="186" spans="1:112">
      <c r="A186">
        <f t="shared" ref="A186:AF186" si="136">A37</f>
        <v>283</v>
      </c>
      <c r="B186" t="str">
        <f t="shared" si="136"/>
        <v>Aduana Nacional</v>
      </c>
      <c r="C186">
        <f t="shared" si="136"/>
        <v>0</v>
      </c>
      <c r="D186">
        <f t="shared" si="136"/>
        <v>0</v>
      </c>
      <c r="E186">
        <f t="shared" si="136"/>
        <v>0</v>
      </c>
      <c r="F186">
        <f t="shared" si="136"/>
        <v>0</v>
      </c>
      <c r="G186">
        <f t="shared" si="136"/>
        <v>0</v>
      </c>
      <c r="H186">
        <f t="shared" si="136"/>
        <v>0</v>
      </c>
      <c r="I186">
        <f t="shared" si="136"/>
        <v>0</v>
      </c>
      <c r="J186">
        <f t="shared" si="136"/>
        <v>2822571.39</v>
      </c>
      <c r="K186">
        <f t="shared" si="136"/>
        <v>0</v>
      </c>
      <c r="L186">
        <f t="shared" si="136"/>
        <v>0</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249</v>
      </c>
      <c r="DF186" t="str">
        <f t="shared" si="139"/>
        <v>Central de Abastecimiento y Suministros de Salud</v>
      </c>
      <c r="DG186">
        <f t="shared" si="139"/>
        <v>622226.15</v>
      </c>
      <c r="DH186">
        <f t="shared" si="139"/>
        <v>0</v>
      </c>
    </row>
    <row r="187" spans="1:112">
      <c r="A187">
        <f t="shared" ref="A187:AF187" si="140">A38</f>
        <v>203</v>
      </c>
      <c r="B187" t="str">
        <f t="shared" si="140"/>
        <v>Autoridad de Supervisión del Sistema Financiero</v>
      </c>
      <c r="C187">
        <f t="shared" si="140"/>
        <v>0</v>
      </c>
      <c r="D187">
        <f t="shared" si="140"/>
        <v>966</v>
      </c>
      <c r="E187">
        <f t="shared" si="140"/>
        <v>0</v>
      </c>
      <c r="F187">
        <f t="shared" si="140"/>
        <v>5079.99</v>
      </c>
      <c r="G187">
        <f t="shared" si="140"/>
        <v>0</v>
      </c>
      <c r="H187">
        <f t="shared" si="140"/>
        <v>68</v>
      </c>
      <c r="I187">
        <f t="shared" si="140"/>
        <v>0</v>
      </c>
      <c r="J187">
        <f t="shared" si="140"/>
        <v>2012.99</v>
      </c>
      <c r="K187">
        <f t="shared" si="140"/>
        <v>0</v>
      </c>
      <c r="L187">
        <f t="shared" si="140"/>
        <v>0</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20</v>
      </c>
      <c r="DF187" t="str">
        <f t="shared" si="143"/>
        <v>Ministerio de Defensa</v>
      </c>
      <c r="DG187">
        <f t="shared" si="143"/>
        <v>4586200.24</v>
      </c>
      <c r="DH187">
        <f t="shared" si="143"/>
        <v>0</v>
      </c>
    </row>
    <row r="188" spans="1:112">
      <c r="A188">
        <f t="shared" ref="A188:AF188" si="144">A39</f>
        <v>155</v>
      </c>
      <c r="B188" t="str">
        <f t="shared" si="144"/>
        <v>Dirección del Notariado Plurinacional</v>
      </c>
      <c r="C188">
        <f t="shared" si="144"/>
        <v>0</v>
      </c>
      <c r="D188">
        <f t="shared" si="144"/>
        <v>0</v>
      </c>
      <c r="E188">
        <f t="shared" si="144"/>
        <v>0</v>
      </c>
      <c r="F188">
        <f t="shared" si="144"/>
        <v>0</v>
      </c>
      <c r="G188">
        <f t="shared" si="144"/>
        <v>0</v>
      </c>
      <c r="H188">
        <f t="shared" si="144"/>
        <v>0</v>
      </c>
      <c r="I188">
        <f t="shared" si="144"/>
        <v>0</v>
      </c>
      <c r="J188">
        <f t="shared" si="144"/>
        <v>56359.360000000001</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324</v>
      </c>
      <c r="DF188" t="str">
        <f t="shared" si="147"/>
        <v>Escuela Boliviana Intercultural de Música</v>
      </c>
      <c r="DG188">
        <f t="shared" si="147"/>
        <v>592.20000000000005</v>
      </c>
      <c r="DH188">
        <f t="shared" si="147"/>
        <v>0</v>
      </c>
    </row>
    <row r="189" spans="1:112">
      <c r="A189">
        <f t="shared" ref="A189:AF189" si="148">A40</f>
        <v>290</v>
      </c>
      <c r="B189" t="str">
        <f t="shared" si="148"/>
        <v>Servicio de Impuestos Nacionales</v>
      </c>
      <c r="C189">
        <f t="shared" si="148"/>
        <v>0</v>
      </c>
      <c r="D189">
        <f t="shared" si="148"/>
        <v>0</v>
      </c>
      <c r="E189">
        <f t="shared" si="148"/>
        <v>0</v>
      </c>
      <c r="F189">
        <f t="shared" si="148"/>
        <v>0</v>
      </c>
      <c r="G189">
        <f t="shared" si="148"/>
        <v>0</v>
      </c>
      <c r="H189">
        <f t="shared" si="148"/>
        <v>0</v>
      </c>
      <c r="I189">
        <f t="shared" si="148"/>
        <v>0</v>
      </c>
      <c r="J189">
        <f t="shared" si="148"/>
        <v>420239.08</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347</v>
      </c>
      <c r="DF189" t="str">
        <f t="shared" si="151"/>
        <v>Autoridad de Fiscalización y Control de Cooperativas</v>
      </c>
      <c r="DG189">
        <f t="shared" si="151"/>
        <v>176019.32</v>
      </c>
      <c r="DH189">
        <f t="shared" si="151"/>
        <v>0</v>
      </c>
    </row>
    <row r="190" spans="1:112">
      <c r="A190">
        <f t="shared" ref="A190:AF190" si="152">A41</f>
        <v>373</v>
      </c>
      <c r="B190" t="str">
        <f t="shared" si="152"/>
        <v>Fondo de Desarrollo Indigena</v>
      </c>
      <c r="C190">
        <f t="shared" si="152"/>
        <v>0</v>
      </c>
      <c r="D190">
        <f t="shared" si="152"/>
        <v>0</v>
      </c>
      <c r="E190">
        <f t="shared" si="152"/>
        <v>0</v>
      </c>
      <c r="F190">
        <f t="shared" si="152"/>
        <v>0</v>
      </c>
      <c r="G190">
        <f t="shared" si="152"/>
        <v>0</v>
      </c>
      <c r="H190">
        <f t="shared" si="152"/>
        <v>0</v>
      </c>
      <c r="I190">
        <f t="shared" si="152"/>
        <v>0</v>
      </c>
      <c r="J190">
        <f t="shared" si="152"/>
        <v>43608145.439999998</v>
      </c>
      <c r="K190">
        <f t="shared" si="152"/>
        <v>0</v>
      </c>
      <c r="L190">
        <f t="shared" si="152"/>
        <v>0</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343</v>
      </c>
      <c r="DF190" t="str">
        <f t="shared" si="155"/>
        <v>Escuela de Jueces del Estado</v>
      </c>
      <c r="DG190">
        <f t="shared" si="155"/>
        <v>691</v>
      </c>
      <c r="DH190">
        <f t="shared" si="155"/>
        <v>0</v>
      </c>
    </row>
    <row r="191" spans="1:112">
      <c r="A191">
        <f t="shared" ref="A191:AF191" si="156">A42</f>
        <v>342</v>
      </c>
      <c r="B191" t="str">
        <f t="shared" si="156"/>
        <v>Agencia Estatal de Vivienda</v>
      </c>
      <c r="C191">
        <f t="shared" si="156"/>
        <v>0</v>
      </c>
      <c r="D191">
        <f t="shared" si="156"/>
        <v>0</v>
      </c>
      <c r="E191">
        <f t="shared" si="156"/>
        <v>0</v>
      </c>
      <c r="F191">
        <f t="shared" si="156"/>
        <v>0</v>
      </c>
      <c r="G191">
        <f t="shared" si="156"/>
        <v>0</v>
      </c>
      <c r="H191">
        <f t="shared" si="156"/>
        <v>0</v>
      </c>
      <c r="I191">
        <f t="shared" si="156"/>
        <v>0</v>
      </c>
      <c r="J191">
        <f t="shared" si="156"/>
        <v>6650355.6799999997</v>
      </c>
      <c r="K191">
        <f t="shared" si="156"/>
        <v>0</v>
      </c>
      <c r="L191">
        <f t="shared" si="156"/>
        <v>0</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526</v>
      </c>
      <c r="DF191" t="str">
        <f t="shared" si="159"/>
        <v>Bolivia TV</v>
      </c>
      <c r="DG191">
        <f t="shared" si="159"/>
        <v>4000</v>
      </c>
      <c r="DH191">
        <f t="shared" si="159"/>
        <v>0</v>
      </c>
    </row>
    <row r="192" spans="1:112">
      <c r="A192">
        <f t="shared" ref="A192:AF192" si="160">A43</f>
        <v>378</v>
      </c>
      <c r="B192" t="str">
        <f t="shared" si="160"/>
        <v>Servicio Nacional Textil</v>
      </c>
      <c r="C192">
        <f t="shared" si="160"/>
        <v>0</v>
      </c>
      <c r="D192">
        <f t="shared" si="160"/>
        <v>0</v>
      </c>
      <c r="E192">
        <f t="shared" si="160"/>
        <v>0</v>
      </c>
      <c r="F192">
        <f t="shared" si="160"/>
        <v>0</v>
      </c>
      <c r="G192">
        <f t="shared" si="160"/>
        <v>0</v>
      </c>
      <c r="H192">
        <f t="shared" si="160"/>
        <v>607.63</v>
      </c>
      <c r="I192">
        <f t="shared" si="160"/>
        <v>0</v>
      </c>
      <c r="J192">
        <f t="shared" si="160"/>
        <v>0</v>
      </c>
      <c r="K192">
        <f t="shared" si="160"/>
        <v>0</v>
      </c>
      <c r="L192">
        <f t="shared" si="160"/>
        <v>0</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234</v>
      </c>
      <c r="DF192" t="str">
        <f t="shared" si="163"/>
        <v xml:space="preserve">Servicio Geológico Minero </v>
      </c>
      <c r="DG192">
        <f t="shared" si="163"/>
        <v>55830.43</v>
      </c>
      <c r="DH192">
        <f t="shared" si="163"/>
        <v>0</v>
      </c>
    </row>
    <row r="193" spans="1:112">
      <c r="A193">
        <f t="shared" ref="A193:AF193" si="164">A44</f>
        <v>374</v>
      </c>
      <c r="B193" t="str">
        <f t="shared" si="164"/>
        <v>Agencia de Gobierno Electrónico y Tecnologías de Información y Comunicación</v>
      </c>
      <c r="C193">
        <f t="shared" si="164"/>
        <v>0</v>
      </c>
      <c r="D193">
        <f t="shared" si="164"/>
        <v>0</v>
      </c>
      <c r="E193">
        <f t="shared" si="164"/>
        <v>0</v>
      </c>
      <c r="F193">
        <f t="shared" si="164"/>
        <v>15758.630000000001</v>
      </c>
      <c r="G193">
        <f t="shared" si="164"/>
        <v>0</v>
      </c>
      <c r="H193">
        <f t="shared" si="164"/>
        <v>14867.550000000001</v>
      </c>
      <c r="I193">
        <f t="shared" si="164"/>
        <v>0</v>
      </c>
      <c r="J193">
        <f t="shared" si="164"/>
        <v>11472</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383</v>
      </c>
      <c r="DF193" t="str">
        <f t="shared" si="167"/>
        <v>Agencia Boliviana de Correos "Correos de Bolivia"</v>
      </c>
      <c r="DG193">
        <f t="shared" si="167"/>
        <v>2847293</v>
      </c>
      <c r="DH193">
        <f t="shared" si="167"/>
        <v>0</v>
      </c>
    </row>
    <row r="194" spans="1:112">
      <c r="A194">
        <f t="shared" ref="A194:AF194" si="168">A45</f>
        <v>905</v>
      </c>
      <c r="B194" t="str">
        <f t="shared" si="168"/>
        <v>Gobierno Autónomo Departamental de Potosí</v>
      </c>
      <c r="C194">
        <f t="shared" si="168"/>
        <v>0</v>
      </c>
      <c r="D194">
        <f t="shared" si="168"/>
        <v>0</v>
      </c>
      <c r="E194">
        <f t="shared" si="168"/>
        <v>0</v>
      </c>
      <c r="F194">
        <f t="shared" si="168"/>
        <v>0</v>
      </c>
      <c r="G194">
        <f t="shared" si="168"/>
        <v>0</v>
      </c>
      <c r="H194">
        <f t="shared" si="168"/>
        <v>212168.37999999998</v>
      </c>
      <c r="I194">
        <f t="shared" si="168"/>
        <v>0</v>
      </c>
      <c r="J194">
        <f t="shared" si="168"/>
        <v>5977.05</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573</v>
      </c>
      <c r="DF194" t="str">
        <f t="shared" si="171"/>
        <v>Empresa Siderúrgica del Mutún</v>
      </c>
      <c r="DG194">
        <f t="shared" si="171"/>
        <v>358760</v>
      </c>
      <c r="DH194">
        <f t="shared" si="171"/>
        <v>0</v>
      </c>
    </row>
    <row r="195" spans="1:112">
      <c r="A195">
        <f t="shared" ref="A195:AF195" si="172">A46</f>
        <v>580</v>
      </c>
      <c r="B195" t="str">
        <f t="shared" si="172"/>
        <v>Depósitos Aduaneros Bolivianos</v>
      </c>
      <c r="C195">
        <f t="shared" si="172"/>
        <v>0</v>
      </c>
      <c r="D195">
        <f t="shared" si="172"/>
        <v>0</v>
      </c>
      <c r="E195">
        <f t="shared" si="172"/>
        <v>0</v>
      </c>
      <c r="F195">
        <f t="shared" si="172"/>
        <v>0</v>
      </c>
      <c r="G195">
        <f t="shared" si="172"/>
        <v>0</v>
      </c>
      <c r="H195">
        <f t="shared" si="172"/>
        <v>0</v>
      </c>
      <c r="I195">
        <f t="shared" si="172"/>
        <v>0</v>
      </c>
      <c r="J195">
        <f t="shared" si="172"/>
        <v>29731.149999999998</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253</v>
      </c>
      <c r="DF195" t="str">
        <f t="shared" si="175"/>
        <v>Entidad Ejecutora de Medio Ambiente y Agua</v>
      </c>
      <c r="DG195">
        <f t="shared" si="175"/>
        <v>2850000</v>
      </c>
      <c r="DH195">
        <f t="shared" si="175"/>
        <v>0</v>
      </c>
    </row>
    <row r="196" spans="1:112">
      <c r="A196">
        <f t="shared" ref="A196:AF196" si="176">A47</f>
        <v>66</v>
      </c>
      <c r="B196" t="str">
        <f t="shared" si="176"/>
        <v>Ministerio de Planificación del Desarrollo</v>
      </c>
      <c r="C196">
        <f t="shared" si="176"/>
        <v>0</v>
      </c>
      <c r="D196">
        <f t="shared" si="176"/>
        <v>0</v>
      </c>
      <c r="E196">
        <f t="shared" si="176"/>
        <v>0</v>
      </c>
      <c r="F196">
        <f t="shared" si="176"/>
        <v>0</v>
      </c>
      <c r="G196">
        <f t="shared" si="176"/>
        <v>0</v>
      </c>
      <c r="H196">
        <f t="shared" si="176"/>
        <v>0</v>
      </c>
      <c r="I196">
        <f t="shared" si="176"/>
        <v>0</v>
      </c>
      <c r="J196">
        <f t="shared" si="176"/>
        <v>10051566.530000001</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310</v>
      </c>
      <c r="DF196" t="str">
        <f t="shared" si="179"/>
        <v>Autoridad de Regulación y Fiscalización de Telecomunicaciones y Transportes</v>
      </c>
      <c r="DG196">
        <f t="shared" si="179"/>
        <v>2874427.6400000006</v>
      </c>
      <c r="DH196">
        <f t="shared" si="179"/>
        <v>0</v>
      </c>
    </row>
    <row r="197" spans="1:112">
      <c r="A197">
        <f t="shared" ref="A197:AF197" si="180">A48</f>
        <v>206</v>
      </c>
      <c r="B197" t="str">
        <f t="shared" si="180"/>
        <v>Instituto Nacional de Estadística</v>
      </c>
      <c r="C197">
        <f t="shared" si="180"/>
        <v>0</v>
      </c>
      <c r="D197">
        <f t="shared" si="180"/>
        <v>4853.2</v>
      </c>
      <c r="E197">
        <f t="shared" si="180"/>
        <v>0</v>
      </c>
      <c r="F197">
        <f t="shared" si="180"/>
        <v>896</v>
      </c>
      <c r="G197">
        <f t="shared" si="180"/>
        <v>0</v>
      </c>
      <c r="H197">
        <f t="shared" si="180"/>
        <v>7.4</v>
      </c>
      <c r="I197">
        <f t="shared" si="180"/>
        <v>0</v>
      </c>
      <c r="J197">
        <f t="shared" si="180"/>
        <v>6606765.9300000006</v>
      </c>
      <c r="K197">
        <f t="shared" si="180"/>
        <v>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387</v>
      </c>
      <c r="DF197" t="str">
        <f t="shared" si="183"/>
        <v>Agencia del Desarrollo del Cine y Audiovisual Bolivianos</v>
      </c>
      <c r="DG197">
        <f t="shared" si="183"/>
        <v>7308</v>
      </c>
      <c r="DH197">
        <f t="shared" si="183"/>
        <v>0</v>
      </c>
    </row>
    <row r="198" spans="1:112">
      <c r="A198">
        <f t="shared" ref="A198:AF198" si="184">A49</f>
        <v>53</v>
      </c>
      <c r="B198" t="str">
        <f t="shared" si="184"/>
        <v>Ministerio de Culturas, Descolonización y Despatriarcalización</v>
      </c>
      <c r="C198">
        <f t="shared" si="184"/>
        <v>0</v>
      </c>
      <c r="D198">
        <f t="shared" si="184"/>
        <v>0</v>
      </c>
      <c r="E198">
        <f t="shared" si="184"/>
        <v>0</v>
      </c>
      <c r="F198">
        <f t="shared" si="184"/>
        <v>0</v>
      </c>
      <c r="G198">
        <f t="shared" si="184"/>
        <v>0</v>
      </c>
      <c r="H198">
        <f t="shared" si="184"/>
        <v>0</v>
      </c>
      <c r="I198">
        <f t="shared" si="184"/>
        <v>0</v>
      </c>
      <c r="J198">
        <f t="shared" si="184"/>
        <v>185.5</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572</v>
      </c>
      <c r="DF198" t="str">
        <f t="shared" si="187"/>
        <v>Empresa de Apoyo a la Producción de Alimentos</v>
      </c>
      <c r="DG198">
        <f t="shared" si="187"/>
        <v>56315082.640000001</v>
      </c>
      <c r="DH198">
        <f t="shared" si="187"/>
        <v>0</v>
      </c>
    </row>
    <row r="199" spans="1:112">
      <c r="A199">
        <f t="shared" ref="A199:AF199" si="188">A50</f>
        <v>514</v>
      </c>
      <c r="B199" t="str">
        <f t="shared" si="188"/>
        <v>Empresa Nacional de Electricidad</v>
      </c>
      <c r="C199">
        <f t="shared" si="188"/>
        <v>0</v>
      </c>
      <c r="D199">
        <f t="shared" si="188"/>
        <v>0</v>
      </c>
      <c r="E199">
        <f t="shared" si="188"/>
        <v>0</v>
      </c>
      <c r="F199">
        <f t="shared" si="188"/>
        <v>0</v>
      </c>
      <c r="G199">
        <f t="shared" si="188"/>
        <v>0</v>
      </c>
      <c r="H199">
        <f t="shared" si="188"/>
        <v>0</v>
      </c>
      <c r="I199">
        <f t="shared" si="188"/>
        <v>50</v>
      </c>
      <c r="J199">
        <f t="shared" si="188"/>
        <v>460063585.07000005</v>
      </c>
      <c r="K199">
        <f t="shared" si="188"/>
        <v>0</v>
      </c>
      <c r="L199">
        <f t="shared" si="188"/>
        <v>0</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587</v>
      </c>
      <c r="DF199" t="str">
        <f t="shared" si="191"/>
        <v>Empresa Estratégica Boliviana de Construcción y Conservación de Infraestructura Civil</v>
      </c>
      <c r="DG199">
        <f t="shared" si="191"/>
        <v>7830768.5300000003</v>
      </c>
      <c r="DH199">
        <f t="shared" si="191"/>
        <v>0</v>
      </c>
    </row>
    <row r="200" spans="1:112">
      <c r="A200">
        <f t="shared" ref="A200:AF200" si="192">A51</f>
        <v>862</v>
      </c>
      <c r="B200" t="str">
        <f t="shared" si="192"/>
        <v>Fondo Nacional de Desarrollo Regional</v>
      </c>
      <c r="C200">
        <f t="shared" si="192"/>
        <v>0</v>
      </c>
      <c r="D200">
        <f t="shared" si="192"/>
        <v>0</v>
      </c>
      <c r="E200">
        <f t="shared" si="192"/>
        <v>50</v>
      </c>
      <c r="F200">
        <f t="shared" si="192"/>
        <v>200</v>
      </c>
      <c r="G200">
        <f t="shared" si="192"/>
        <v>0</v>
      </c>
      <c r="H200">
        <f t="shared" si="192"/>
        <v>3144.42</v>
      </c>
      <c r="I200">
        <f t="shared" si="192"/>
        <v>0</v>
      </c>
      <c r="J200">
        <f t="shared" si="192"/>
        <v>1054995.5900000001</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281</v>
      </c>
      <c r="DF200" t="str">
        <f t="shared" si="195"/>
        <v>Oficina Técnica Nacional de los Ríos Pilcomayo y Bermejo</v>
      </c>
      <c r="DG200">
        <f t="shared" si="195"/>
        <v>400550</v>
      </c>
      <c r="DH200">
        <f t="shared" si="195"/>
        <v>0</v>
      </c>
    </row>
    <row r="201" spans="1:112">
      <c r="A201">
        <f t="shared" ref="A201:AF201" si="196">A52</f>
        <v>70</v>
      </c>
      <c r="B201" t="str">
        <f t="shared" si="196"/>
        <v>Ministerio de Trabajo, Empleo y Previsión Social</v>
      </c>
      <c r="C201">
        <f t="shared" si="196"/>
        <v>0</v>
      </c>
      <c r="D201">
        <f t="shared" si="196"/>
        <v>0</v>
      </c>
      <c r="E201">
        <f t="shared" si="196"/>
        <v>0</v>
      </c>
      <c r="F201">
        <f t="shared" si="196"/>
        <v>0</v>
      </c>
      <c r="G201">
        <f t="shared" si="196"/>
        <v>0</v>
      </c>
      <c r="H201">
        <f t="shared" si="196"/>
        <v>0</v>
      </c>
      <c r="I201">
        <f t="shared" si="196"/>
        <v>0</v>
      </c>
      <c r="J201">
        <f t="shared" si="196"/>
        <v>992.93999999999994</v>
      </c>
      <c r="K201">
        <f t="shared" si="196"/>
        <v>0</v>
      </c>
      <c r="L201">
        <f t="shared" si="196"/>
        <v>0</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130</v>
      </c>
      <c r="DF201" t="str">
        <f t="shared" si="199"/>
        <v>Fondo de Financiamiento para la Minería</v>
      </c>
      <c r="DG201">
        <f t="shared" si="199"/>
        <v>5000</v>
      </c>
      <c r="DH201">
        <f t="shared" si="199"/>
        <v>0</v>
      </c>
    </row>
    <row r="202" spans="1:112">
      <c r="A202">
        <f t="shared" ref="A202:AF202" si="200">A53</f>
        <v>951</v>
      </c>
      <c r="B202" t="str">
        <f t="shared" si="200"/>
        <v>Banco Central de Bolivia</v>
      </c>
      <c r="C202">
        <f t="shared" si="200"/>
        <v>0</v>
      </c>
      <c r="D202">
        <f t="shared" si="200"/>
        <v>0</v>
      </c>
      <c r="E202">
        <f t="shared" si="200"/>
        <v>0</v>
      </c>
      <c r="F202">
        <f t="shared" si="200"/>
        <v>691.4</v>
      </c>
      <c r="G202">
        <f t="shared" si="200"/>
        <v>0</v>
      </c>
      <c r="H202">
        <f t="shared" si="200"/>
        <v>0</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525</v>
      </c>
      <c r="DF202" t="str">
        <f t="shared" si="203"/>
        <v>Transportes Aéreos Bolivianos</v>
      </c>
      <c r="DG202">
        <f t="shared" si="203"/>
        <v>3950000</v>
      </c>
      <c r="DH202">
        <f t="shared" si="203"/>
        <v>0</v>
      </c>
    </row>
    <row r="203" spans="1:112">
      <c r="A203">
        <f t="shared" ref="A203:AF203" si="204">A54</f>
        <v>526</v>
      </c>
      <c r="B203" t="str">
        <f t="shared" si="204"/>
        <v>Bolivia TV</v>
      </c>
      <c r="C203">
        <f t="shared" si="204"/>
        <v>0</v>
      </c>
      <c r="D203">
        <f t="shared" si="204"/>
        <v>0</v>
      </c>
      <c r="E203">
        <f t="shared" si="204"/>
        <v>0</v>
      </c>
      <c r="F203">
        <f t="shared" si="204"/>
        <v>2202.5</v>
      </c>
      <c r="G203">
        <f t="shared" si="204"/>
        <v>0</v>
      </c>
      <c r="H203">
        <f t="shared" si="204"/>
        <v>1204.0999999999999</v>
      </c>
      <c r="I203">
        <f t="shared" si="204"/>
        <v>0</v>
      </c>
      <c r="J203">
        <f t="shared" si="204"/>
        <v>1865</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590</v>
      </c>
      <c r="DF203" t="str">
        <f t="shared" si="207"/>
        <v>Empresa Pública "QUIPUS"</v>
      </c>
      <c r="DG203">
        <f t="shared" si="207"/>
        <v>7467.94</v>
      </c>
      <c r="DH203">
        <f t="shared" si="207"/>
        <v>0</v>
      </c>
    </row>
    <row r="204" spans="1:112">
      <c r="A204">
        <f t="shared" ref="A204:AF204" si="208">A55</f>
        <v>681</v>
      </c>
      <c r="B204" t="str">
        <f t="shared" si="208"/>
        <v>Ministerio Público</v>
      </c>
      <c r="C204">
        <f t="shared" si="208"/>
        <v>0</v>
      </c>
      <c r="D204">
        <f t="shared" si="208"/>
        <v>0.47</v>
      </c>
      <c r="E204">
        <f t="shared" si="208"/>
        <v>0</v>
      </c>
      <c r="F204">
        <f t="shared" si="208"/>
        <v>7.07</v>
      </c>
      <c r="G204">
        <f t="shared" si="208"/>
        <v>0</v>
      </c>
      <c r="H204">
        <f t="shared" si="208"/>
        <v>76843.210000000006</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580</v>
      </c>
      <c r="DF204" t="str">
        <f t="shared" si="211"/>
        <v>Depósitos Aduaneros Bolivianos</v>
      </c>
      <c r="DG204">
        <f t="shared" si="211"/>
        <v>542149.27999999991</v>
      </c>
      <c r="DH204">
        <f t="shared" si="211"/>
        <v>0</v>
      </c>
    </row>
    <row r="205" spans="1:112">
      <c r="A205">
        <f t="shared" ref="A205:AF205" si="212">A56</f>
        <v>389</v>
      </c>
      <c r="B205" t="str">
        <f t="shared" si="212"/>
        <v>Navegación Aérea y Aeropuertos Bolivianos</v>
      </c>
      <c r="C205">
        <f t="shared" si="212"/>
        <v>0</v>
      </c>
      <c r="D205">
        <f t="shared" si="212"/>
        <v>0</v>
      </c>
      <c r="E205">
        <f t="shared" si="212"/>
        <v>0</v>
      </c>
      <c r="F205">
        <f t="shared" si="212"/>
        <v>0</v>
      </c>
      <c r="G205">
        <f t="shared" si="212"/>
        <v>0</v>
      </c>
      <c r="H205">
        <f t="shared" si="212"/>
        <v>0</v>
      </c>
      <c r="I205">
        <f t="shared" si="212"/>
        <v>1424436.18</v>
      </c>
      <c r="J205">
        <f t="shared" si="212"/>
        <v>53023.18</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867</v>
      </c>
      <c r="DF205" t="str">
        <f t="shared" si="215"/>
        <v>Fondo Rotatorio de Fomento Productivo Regional</v>
      </c>
      <c r="DG205">
        <f t="shared" si="215"/>
        <v>131002.75</v>
      </c>
      <c r="DH205">
        <f t="shared" si="215"/>
        <v>0</v>
      </c>
    </row>
    <row r="206" spans="1:112">
      <c r="A206" t="str">
        <f t="shared" ref="A206:AF206" si="216">A57</f>
        <v>99 - 03</v>
      </c>
      <c r="B206" t="str">
        <f t="shared" si="216"/>
        <v>Dirección General de Crédito Público</v>
      </c>
      <c r="C206">
        <f t="shared" si="216"/>
        <v>432857383.2700001</v>
      </c>
      <c r="D206">
        <f t="shared" si="216"/>
        <v>0</v>
      </c>
      <c r="E206">
        <f t="shared" si="216"/>
        <v>206003662.66999996</v>
      </c>
      <c r="F206">
        <f t="shared" si="216"/>
        <v>33013857.670000009</v>
      </c>
      <c r="G206">
        <f t="shared" si="216"/>
        <v>328655371.71999991</v>
      </c>
      <c r="H206">
        <f t="shared" si="216"/>
        <v>18705682.529999994</v>
      </c>
      <c r="I206">
        <f t="shared" si="216"/>
        <v>225677.58999999994</v>
      </c>
      <c r="J206">
        <f t="shared" si="216"/>
        <v>9722410.5800000001</v>
      </c>
      <c r="K206">
        <f t="shared" si="216"/>
        <v>0</v>
      </c>
      <c r="L206">
        <f t="shared" si="216"/>
        <v>0</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0</v>
      </c>
      <c r="DF206">
        <f t="shared" si="219"/>
        <v>0</v>
      </c>
      <c r="DG206">
        <f t="shared" si="219"/>
        <v>0</v>
      </c>
      <c r="DH206">
        <f t="shared" si="219"/>
        <v>0</v>
      </c>
    </row>
    <row r="207" spans="1:112">
      <c r="A207">
        <f t="shared" ref="A207:AF207" si="220">A58</f>
        <v>253</v>
      </c>
      <c r="B207" t="str">
        <f t="shared" si="220"/>
        <v>Entidad Ejecutora de Medio Ambiente y Agua</v>
      </c>
      <c r="C207">
        <f t="shared" si="220"/>
        <v>0</v>
      </c>
      <c r="D207">
        <f t="shared" si="220"/>
        <v>0</v>
      </c>
      <c r="E207">
        <f t="shared" si="220"/>
        <v>0</v>
      </c>
      <c r="F207">
        <f t="shared" si="220"/>
        <v>0</v>
      </c>
      <c r="G207">
        <f t="shared" si="220"/>
        <v>0</v>
      </c>
      <c r="H207">
        <f t="shared" si="220"/>
        <v>0</v>
      </c>
      <c r="I207">
        <f t="shared" si="220"/>
        <v>0</v>
      </c>
      <c r="J207">
        <f t="shared" si="220"/>
        <v>366363.83</v>
      </c>
      <c r="K207">
        <f t="shared" si="220"/>
        <v>0</v>
      </c>
      <c r="L207">
        <f t="shared" si="220"/>
        <v>0</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f t="shared" ref="A208:AF208" si="224">A59</f>
        <v>423</v>
      </c>
      <c r="B208" t="str">
        <f t="shared" si="224"/>
        <v>Caja de Salud del Servicio Nal. de Caminos y Ramas Anexas</v>
      </c>
      <c r="C208">
        <f t="shared" si="224"/>
        <v>0</v>
      </c>
      <c r="D208">
        <f t="shared" si="224"/>
        <v>7516.8</v>
      </c>
      <c r="E208">
        <f t="shared" si="224"/>
        <v>0</v>
      </c>
      <c r="F208">
        <f t="shared" si="224"/>
        <v>7516.8</v>
      </c>
      <c r="G208">
        <f t="shared" si="224"/>
        <v>0</v>
      </c>
      <c r="H208">
        <f t="shared" si="224"/>
        <v>126743.8</v>
      </c>
      <c r="I208">
        <f t="shared" si="224"/>
        <v>0</v>
      </c>
      <c r="J208">
        <f t="shared" si="224"/>
        <v>7766.8</v>
      </c>
      <c r="K208">
        <f t="shared" si="224"/>
        <v>0</v>
      </c>
      <c r="L208">
        <f t="shared" si="224"/>
        <v>0</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266</v>
      </c>
      <c r="B209" t="str">
        <f t="shared" si="228"/>
        <v>Direc. Dptal. de Educación La Paz</v>
      </c>
      <c r="C209">
        <f t="shared" si="228"/>
        <v>0</v>
      </c>
      <c r="D209">
        <f t="shared" si="228"/>
        <v>6616.58</v>
      </c>
      <c r="E209">
        <f t="shared" si="228"/>
        <v>0</v>
      </c>
      <c r="F209">
        <f t="shared" si="228"/>
        <v>0</v>
      </c>
      <c r="G209">
        <f t="shared" si="228"/>
        <v>0</v>
      </c>
      <c r="H209">
        <f t="shared" si="228"/>
        <v>29299.599999999999</v>
      </c>
      <c r="I209">
        <f t="shared" si="228"/>
        <v>0</v>
      </c>
      <c r="J209">
        <f t="shared" si="228"/>
        <v>1853.85</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548</v>
      </c>
      <c r="B210" t="str">
        <f t="shared" si="232"/>
        <v>Corporación de las Fuerzas Armadas p/ el Des. Nacional</v>
      </c>
      <c r="C210">
        <f t="shared" si="232"/>
        <v>0</v>
      </c>
      <c r="D210">
        <f t="shared" si="232"/>
        <v>483</v>
      </c>
      <c r="E210">
        <f t="shared" si="232"/>
        <v>519.29</v>
      </c>
      <c r="F210">
        <f t="shared" si="232"/>
        <v>59</v>
      </c>
      <c r="G210">
        <f t="shared" si="232"/>
        <v>717.48</v>
      </c>
      <c r="H210">
        <f t="shared" si="232"/>
        <v>236</v>
      </c>
      <c r="I210">
        <f t="shared" si="232"/>
        <v>0</v>
      </c>
      <c r="J210">
        <f t="shared" si="232"/>
        <v>118</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382</v>
      </c>
      <c r="B211" t="str">
        <f t="shared" si="236"/>
        <v>Agencia de Infraestructura en Salud y Equipamiento Médico</v>
      </c>
      <c r="C211">
        <f t="shared" si="236"/>
        <v>0</v>
      </c>
      <c r="D211">
        <f t="shared" si="236"/>
        <v>0</v>
      </c>
      <c r="E211">
        <f t="shared" si="236"/>
        <v>0</v>
      </c>
      <c r="F211">
        <f t="shared" si="236"/>
        <v>0</v>
      </c>
      <c r="G211">
        <f t="shared" si="236"/>
        <v>0</v>
      </c>
      <c r="H211">
        <f t="shared" si="236"/>
        <v>0</v>
      </c>
      <c r="I211">
        <f t="shared" si="236"/>
        <v>0</v>
      </c>
      <c r="J211">
        <f t="shared" si="236"/>
        <v>208</v>
      </c>
      <c r="K211">
        <f t="shared" si="236"/>
        <v>0</v>
      </c>
      <c r="L211">
        <f t="shared" si="236"/>
        <v>0</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213</v>
      </c>
      <c r="B212" t="str">
        <f t="shared" si="240"/>
        <v>Servicio Nacional de Meteorología e Hidrología</v>
      </c>
      <c r="C212">
        <f t="shared" si="240"/>
        <v>0</v>
      </c>
      <c r="D212">
        <f t="shared" si="240"/>
        <v>0</v>
      </c>
      <c r="E212">
        <f t="shared" si="240"/>
        <v>0</v>
      </c>
      <c r="F212">
        <f t="shared" si="240"/>
        <v>1.48</v>
      </c>
      <c r="G212">
        <f t="shared" si="240"/>
        <v>0</v>
      </c>
      <c r="H212">
        <f t="shared" si="240"/>
        <v>290</v>
      </c>
      <c r="I212">
        <f t="shared" si="240"/>
        <v>0</v>
      </c>
      <c r="J212">
        <f t="shared" si="240"/>
        <v>0</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344</v>
      </c>
      <c r="B213" t="str">
        <f t="shared" si="244"/>
        <v>Instituto Plurinacional de Estudio de Lenguas y Culturas</v>
      </c>
      <c r="C213">
        <f t="shared" si="244"/>
        <v>0</v>
      </c>
      <c r="D213">
        <f t="shared" si="244"/>
        <v>210</v>
      </c>
      <c r="E213">
        <f t="shared" si="244"/>
        <v>0</v>
      </c>
      <c r="F213">
        <f t="shared" si="244"/>
        <v>0</v>
      </c>
      <c r="G213">
        <f t="shared" si="244"/>
        <v>0</v>
      </c>
      <c r="H213">
        <f t="shared" si="244"/>
        <v>0</v>
      </c>
      <c r="I213">
        <f t="shared" si="244"/>
        <v>0</v>
      </c>
      <c r="J213">
        <f t="shared" si="244"/>
        <v>1012</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190</v>
      </c>
      <c r="B214" t="str">
        <f t="shared" si="248"/>
        <v>Autoridad Jurisdiccional Administrativa Minera</v>
      </c>
      <c r="C214">
        <f t="shared" si="248"/>
        <v>0</v>
      </c>
      <c r="D214">
        <f t="shared" si="248"/>
        <v>0</v>
      </c>
      <c r="E214">
        <f t="shared" si="248"/>
        <v>0</v>
      </c>
      <c r="F214">
        <f t="shared" si="248"/>
        <v>0</v>
      </c>
      <c r="G214">
        <f t="shared" si="248"/>
        <v>0</v>
      </c>
      <c r="H214">
        <f t="shared" si="248"/>
        <v>0</v>
      </c>
      <c r="I214">
        <f t="shared" si="248"/>
        <v>0</v>
      </c>
      <c r="J214">
        <f t="shared" si="248"/>
        <v>2801.5</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682</v>
      </c>
      <c r="B215" t="str">
        <f t="shared" si="252"/>
        <v>Defensoria del Pueblo</v>
      </c>
      <c r="C215">
        <f t="shared" si="252"/>
        <v>0</v>
      </c>
      <c r="D215">
        <f t="shared" si="252"/>
        <v>0</v>
      </c>
      <c r="E215">
        <f t="shared" si="252"/>
        <v>0</v>
      </c>
      <c r="F215">
        <f t="shared" si="252"/>
        <v>0</v>
      </c>
      <c r="G215">
        <f t="shared" si="252"/>
        <v>0</v>
      </c>
      <c r="H215">
        <f t="shared" si="252"/>
        <v>0</v>
      </c>
      <c r="I215">
        <f t="shared" si="252"/>
        <v>0</v>
      </c>
      <c r="J215">
        <f t="shared" si="252"/>
        <v>340.88</v>
      </c>
      <c r="K215">
        <f t="shared" si="252"/>
        <v>0</v>
      </c>
      <c r="L215">
        <f t="shared" si="252"/>
        <v>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601</v>
      </c>
      <c r="B216" t="str">
        <f t="shared" si="256"/>
        <v>Empresa Boliviana de Producción Agropecuaria</v>
      </c>
      <c r="C216">
        <f t="shared" si="256"/>
        <v>0</v>
      </c>
      <c r="D216">
        <f t="shared" si="256"/>
        <v>0</v>
      </c>
      <c r="E216">
        <f t="shared" si="256"/>
        <v>0</v>
      </c>
      <c r="F216">
        <f t="shared" si="256"/>
        <v>0</v>
      </c>
      <c r="G216">
        <f t="shared" si="256"/>
        <v>0</v>
      </c>
      <c r="H216">
        <f t="shared" si="256"/>
        <v>404</v>
      </c>
      <c r="I216">
        <f t="shared" si="256"/>
        <v>0</v>
      </c>
      <c r="J216">
        <f t="shared" si="256"/>
        <v>0</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590</v>
      </c>
      <c r="B217" t="str">
        <f t="shared" si="260"/>
        <v>Empresa Pública "QUIPUS"</v>
      </c>
      <c r="C217">
        <f t="shared" si="260"/>
        <v>0</v>
      </c>
      <c r="D217">
        <f t="shared" si="260"/>
        <v>0</v>
      </c>
      <c r="E217">
        <f t="shared" si="260"/>
        <v>0</v>
      </c>
      <c r="F217">
        <f t="shared" si="260"/>
        <v>0</v>
      </c>
      <c r="G217">
        <f t="shared" si="260"/>
        <v>0</v>
      </c>
      <c r="H217">
        <f t="shared" si="260"/>
        <v>0</v>
      </c>
      <c r="I217">
        <f t="shared" si="260"/>
        <v>0</v>
      </c>
      <c r="J217">
        <f t="shared" si="260"/>
        <v>18718.8</v>
      </c>
      <c r="K217">
        <f t="shared" si="260"/>
        <v>0</v>
      </c>
      <c r="L217">
        <f t="shared" si="260"/>
        <v>0</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t="str">
        <f t="shared" ref="A218:AF218" si="264">A69</f>
        <v>IDH</v>
      </c>
      <c r="B218" t="str">
        <f t="shared" si="264"/>
        <v>Impuesto Directo A Los Hidrocarburos</v>
      </c>
      <c r="C218">
        <f t="shared" si="264"/>
        <v>374600838.04999965</v>
      </c>
      <c r="D218">
        <f t="shared" si="264"/>
        <v>0</v>
      </c>
      <c r="E218">
        <f t="shared" si="264"/>
        <v>345085830.33999997</v>
      </c>
      <c r="F218">
        <f t="shared" si="264"/>
        <v>0</v>
      </c>
      <c r="G218">
        <f t="shared" si="264"/>
        <v>373246983.07999998</v>
      </c>
      <c r="H218">
        <f t="shared" si="264"/>
        <v>0</v>
      </c>
      <c r="I218">
        <f t="shared" si="264"/>
        <v>348863979.67000014</v>
      </c>
      <c r="J218">
        <f t="shared" si="264"/>
        <v>0</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512</v>
      </c>
      <c r="B219" t="str">
        <f t="shared" si="268"/>
        <v>Adm.de Aeropuertos y Servicios Auxiliares a la Naveg. Aérea</v>
      </c>
      <c r="C219">
        <f t="shared" si="268"/>
        <v>0</v>
      </c>
      <c r="D219">
        <f t="shared" si="268"/>
        <v>0</v>
      </c>
      <c r="E219">
        <f t="shared" si="268"/>
        <v>0</v>
      </c>
      <c r="F219">
        <f t="shared" si="268"/>
        <v>0</v>
      </c>
      <c r="G219">
        <f t="shared" si="268"/>
        <v>0</v>
      </c>
      <c r="H219">
        <f t="shared" si="268"/>
        <v>3986.48</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192</v>
      </c>
      <c r="B220" t="str">
        <f t="shared" si="272"/>
        <v>Servicio al Mejoramiento de la Navegación Amazónica</v>
      </c>
      <c r="C220">
        <f t="shared" si="272"/>
        <v>0</v>
      </c>
      <c r="D220">
        <f t="shared" si="272"/>
        <v>6786</v>
      </c>
      <c r="E220">
        <f t="shared" si="272"/>
        <v>0</v>
      </c>
      <c r="F220">
        <f t="shared" si="272"/>
        <v>0</v>
      </c>
      <c r="G220">
        <f t="shared" si="272"/>
        <v>0</v>
      </c>
      <c r="H220">
        <f t="shared" si="272"/>
        <v>0</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903</v>
      </c>
      <c r="B221" t="str">
        <f t="shared" si="276"/>
        <v>Gobierno Autónomo Departamental de Cochabamba</v>
      </c>
      <c r="C221">
        <f t="shared" si="276"/>
        <v>0</v>
      </c>
      <c r="D221">
        <f t="shared" si="276"/>
        <v>0</v>
      </c>
      <c r="E221">
        <f t="shared" si="276"/>
        <v>0</v>
      </c>
      <c r="F221">
        <f t="shared" si="276"/>
        <v>14163.260000000002</v>
      </c>
      <c r="G221">
        <f t="shared" si="276"/>
        <v>0</v>
      </c>
      <c r="H221">
        <f t="shared" si="276"/>
        <v>0</v>
      </c>
      <c r="I221">
        <f t="shared" si="276"/>
        <v>0</v>
      </c>
      <c r="J221">
        <f t="shared" si="276"/>
        <v>26391.41</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140</v>
      </c>
      <c r="B222" t="str">
        <f t="shared" si="280"/>
        <v>Universidad Pública de El Alto</v>
      </c>
      <c r="C222">
        <f t="shared" si="280"/>
        <v>0</v>
      </c>
      <c r="D222">
        <f t="shared" si="280"/>
        <v>2781</v>
      </c>
      <c r="E222">
        <f t="shared" si="280"/>
        <v>0</v>
      </c>
      <c r="F222">
        <f t="shared" si="280"/>
        <v>0</v>
      </c>
      <c r="G222">
        <f t="shared" si="280"/>
        <v>0</v>
      </c>
      <c r="H222">
        <f t="shared" si="280"/>
        <v>104112.15</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572</v>
      </c>
      <c r="B223" t="str">
        <f t="shared" si="284"/>
        <v>Empresa de Apoyo a la Producción de Alimentos</v>
      </c>
      <c r="C223">
        <f t="shared" si="284"/>
        <v>0</v>
      </c>
      <c r="D223">
        <f t="shared" si="284"/>
        <v>0</v>
      </c>
      <c r="E223">
        <f t="shared" si="284"/>
        <v>0</v>
      </c>
      <c r="F223">
        <f t="shared" si="284"/>
        <v>0</v>
      </c>
      <c r="G223">
        <f t="shared" si="284"/>
        <v>0</v>
      </c>
      <c r="H223">
        <f t="shared" si="284"/>
        <v>0</v>
      </c>
      <c r="I223">
        <f t="shared" si="284"/>
        <v>0</v>
      </c>
      <c r="J223">
        <f t="shared" si="284"/>
        <v>14031172.5</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585</v>
      </c>
      <c r="B224" t="str">
        <f t="shared" si="288"/>
        <v>Agencia Boliviana Espacial</v>
      </c>
      <c r="C224">
        <f t="shared" si="288"/>
        <v>0</v>
      </c>
      <c r="D224">
        <f t="shared" si="288"/>
        <v>0</v>
      </c>
      <c r="E224">
        <f t="shared" si="288"/>
        <v>0</v>
      </c>
      <c r="F224">
        <f t="shared" si="288"/>
        <v>0</v>
      </c>
      <c r="G224">
        <f t="shared" si="288"/>
        <v>0</v>
      </c>
      <c r="H224">
        <f t="shared" si="288"/>
        <v>0</v>
      </c>
      <c r="I224">
        <f t="shared" si="288"/>
        <v>194.61</v>
      </c>
      <c r="J224">
        <f t="shared" si="288"/>
        <v>149753.79999999999</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525</v>
      </c>
      <c r="B225" t="str">
        <f t="shared" si="292"/>
        <v>Transportes Aéreos Bolivianos</v>
      </c>
      <c r="C225">
        <f t="shared" si="292"/>
        <v>0</v>
      </c>
      <c r="D225">
        <f t="shared" si="292"/>
        <v>490326.73</v>
      </c>
      <c r="E225">
        <f t="shared" si="292"/>
        <v>0</v>
      </c>
      <c r="F225">
        <f t="shared" si="292"/>
        <v>788900</v>
      </c>
      <c r="G225">
        <f t="shared" si="292"/>
        <v>0</v>
      </c>
      <c r="H225">
        <f t="shared" si="292"/>
        <v>357584.5</v>
      </c>
      <c r="I225">
        <f t="shared" si="292"/>
        <v>0</v>
      </c>
      <c r="J225">
        <f t="shared" si="292"/>
        <v>488637.80000000005</v>
      </c>
      <c r="K225">
        <f t="shared" si="292"/>
        <v>0</v>
      </c>
      <c r="L225">
        <f t="shared" si="292"/>
        <v>0</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802</v>
      </c>
      <c r="B226" t="str">
        <f t="shared" si="296"/>
        <v>Empresa Local de Agua Potable y Alcantarillado Sucre</v>
      </c>
      <c r="C226">
        <f t="shared" si="296"/>
        <v>0</v>
      </c>
      <c r="D226">
        <f t="shared" si="296"/>
        <v>0</v>
      </c>
      <c r="E226">
        <f t="shared" si="296"/>
        <v>0</v>
      </c>
      <c r="F226">
        <f t="shared" si="296"/>
        <v>87555.48</v>
      </c>
      <c r="G226">
        <f t="shared" si="296"/>
        <v>0</v>
      </c>
      <c r="H226">
        <f t="shared" si="296"/>
        <v>0</v>
      </c>
      <c r="I226">
        <f t="shared" si="296"/>
        <v>0</v>
      </c>
      <c r="J226">
        <f t="shared" si="296"/>
        <v>0</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310</v>
      </c>
      <c r="B227" t="str">
        <f t="shared" si="300"/>
        <v>Autoridad de Regulación y Fiscalización de Telecomunicaciones y Transportes</v>
      </c>
      <c r="C227">
        <f t="shared" si="300"/>
        <v>1526.45</v>
      </c>
      <c r="D227">
        <f t="shared" si="300"/>
        <v>0</v>
      </c>
      <c r="E227">
        <f t="shared" si="300"/>
        <v>0</v>
      </c>
      <c r="F227">
        <f t="shared" si="300"/>
        <v>0</v>
      </c>
      <c r="G227">
        <f t="shared" si="300"/>
        <v>0</v>
      </c>
      <c r="H227">
        <f t="shared" si="300"/>
        <v>9916.0400000000009</v>
      </c>
      <c r="I227">
        <f t="shared" si="300"/>
        <v>65.61</v>
      </c>
      <c r="J227">
        <f t="shared" si="300"/>
        <v>2918545.73</v>
      </c>
      <c r="K227">
        <f t="shared" si="300"/>
        <v>0</v>
      </c>
      <c r="L227">
        <f t="shared" si="300"/>
        <v>0</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680</v>
      </c>
      <c r="B228" t="str">
        <f t="shared" si="304"/>
        <v>Contraloria General del Estado</v>
      </c>
      <c r="C228">
        <f t="shared" si="304"/>
        <v>0</v>
      </c>
      <c r="D228">
        <f t="shared" si="304"/>
        <v>0</v>
      </c>
      <c r="E228">
        <f t="shared" si="304"/>
        <v>0</v>
      </c>
      <c r="F228">
        <f t="shared" si="304"/>
        <v>0</v>
      </c>
      <c r="G228">
        <f t="shared" si="304"/>
        <v>0</v>
      </c>
      <c r="H228">
        <f t="shared" si="304"/>
        <v>0</v>
      </c>
      <c r="I228">
        <f t="shared" si="304"/>
        <v>0</v>
      </c>
      <c r="J228">
        <f t="shared" si="304"/>
        <v>1166.5899999999999</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865</v>
      </c>
      <c r="B229" t="str">
        <f t="shared" si="308"/>
        <v>Fondo de Desarrollo del Sist.Fin. y Apoyo al Sec.Productivo</v>
      </c>
      <c r="C229">
        <f t="shared" si="308"/>
        <v>0</v>
      </c>
      <c r="D229">
        <f t="shared" si="308"/>
        <v>0</v>
      </c>
      <c r="E229">
        <f t="shared" si="308"/>
        <v>0</v>
      </c>
      <c r="F229">
        <f t="shared" si="308"/>
        <v>0</v>
      </c>
      <c r="G229">
        <f t="shared" si="308"/>
        <v>0</v>
      </c>
      <c r="H229">
        <f t="shared" si="308"/>
        <v>0</v>
      </c>
      <c r="I229">
        <f t="shared" si="308"/>
        <v>0</v>
      </c>
      <c r="J229">
        <f t="shared" si="308"/>
        <v>51399.81</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348</v>
      </c>
      <c r="B230" t="str">
        <f t="shared" si="312"/>
        <v>Autoridad Plurinacional de la Madre Tierra</v>
      </c>
      <c r="C230">
        <f t="shared" si="312"/>
        <v>0</v>
      </c>
      <c r="D230">
        <f t="shared" si="312"/>
        <v>0</v>
      </c>
      <c r="E230">
        <f t="shared" si="312"/>
        <v>0</v>
      </c>
      <c r="F230">
        <f t="shared" si="312"/>
        <v>0</v>
      </c>
      <c r="G230">
        <f t="shared" si="312"/>
        <v>0</v>
      </c>
      <c r="H230">
        <f t="shared" si="312"/>
        <v>968.81</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222</v>
      </c>
      <c r="B231" t="str">
        <f t="shared" si="316"/>
        <v>Instituto Nacional de Innovación Agropecuaria y Forestal</v>
      </c>
      <c r="C231">
        <f t="shared" si="316"/>
        <v>0</v>
      </c>
      <c r="D231">
        <f t="shared" si="316"/>
        <v>0</v>
      </c>
      <c r="E231">
        <f t="shared" si="316"/>
        <v>0</v>
      </c>
      <c r="F231">
        <f t="shared" si="316"/>
        <v>0</v>
      </c>
      <c r="G231">
        <f t="shared" si="316"/>
        <v>0</v>
      </c>
      <c r="H231">
        <f t="shared" si="316"/>
        <v>1439</v>
      </c>
      <c r="I231">
        <f t="shared" si="316"/>
        <v>7.46</v>
      </c>
      <c r="J231">
        <f t="shared" si="316"/>
        <v>211714.86999999997</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599</v>
      </c>
      <c r="B232" t="str">
        <f t="shared" si="320"/>
        <v>Empresa Boliviana de Alimentos y Derivados</v>
      </c>
      <c r="C232">
        <f t="shared" si="320"/>
        <v>0</v>
      </c>
      <c r="D232">
        <f t="shared" si="320"/>
        <v>0</v>
      </c>
      <c r="E232">
        <f t="shared" si="320"/>
        <v>0</v>
      </c>
      <c r="F232">
        <f t="shared" si="320"/>
        <v>0</v>
      </c>
      <c r="G232">
        <f t="shared" si="320"/>
        <v>0</v>
      </c>
      <c r="H232">
        <f t="shared" si="320"/>
        <v>0</v>
      </c>
      <c r="I232">
        <f t="shared" si="320"/>
        <v>0</v>
      </c>
      <c r="J232">
        <f t="shared" si="320"/>
        <v>9715.9500000000007</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293</v>
      </c>
      <c r="B233" t="str">
        <f t="shared" si="324"/>
        <v>Fundación Cultural del Banco Central de Bolivia</v>
      </c>
      <c r="C233">
        <f t="shared" si="324"/>
        <v>0</v>
      </c>
      <c r="D233">
        <f t="shared" si="324"/>
        <v>0</v>
      </c>
      <c r="E233">
        <f t="shared" si="324"/>
        <v>0</v>
      </c>
      <c r="F233">
        <f t="shared" si="324"/>
        <v>0</v>
      </c>
      <c r="G233">
        <f t="shared" si="324"/>
        <v>0</v>
      </c>
      <c r="H233">
        <f t="shared" si="324"/>
        <v>0</v>
      </c>
      <c r="I233">
        <f t="shared" si="324"/>
        <v>0</v>
      </c>
      <c r="J233">
        <f t="shared" si="324"/>
        <v>11680612.709999999</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591</v>
      </c>
      <c r="B234" t="str">
        <f t="shared" si="328"/>
        <v>Empresa Estatal de Transporte por Cable "Mi teleférico"</v>
      </c>
      <c r="C234">
        <f t="shared" si="328"/>
        <v>0</v>
      </c>
      <c r="D234">
        <f t="shared" si="328"/>
        <v>0</v>
      </c>
      <c r="E234">
        <f t="shared" si="328"/>
        <v>0</v>
      </c>
      <c r="F234">
        <f t="shared" si="328"/>
        <v>0</v>
      </c>
      <c r="G234">
        <f t="shared" si="328"/>
        <v>0</v>
      </c>
      <c r="H234">
        <f t="shared" si="328"/>
        <v>0</v>
      </c>
      <c r="I234">
        <f t="shared" si="328"/>
        <v>0</v>
      </c>
      <c r="J234">
        <f t="shared" si="328"/>
        <v>3362284.46</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311</v>
      </c>
      <c r="B235" t="str">
        <f t="shared" si="332"/>
        <v>Autoridad de Fisc y Ctrol Soc de Agua Potable Saneam.Básico</v>
      </c>
      <c r="C235">
        <f t="shared" si="332"/>
        <v>0</v>
      </c>
      <c r="D235">
        <f t="shared" si="332"/>
        <v>0</v>
      </c>
      <c r="E235">
        <f t="shared" si="332"/>
        <v>0</v>
      </c>
      <c r="F235">
        <f t="shared" si="332"/>
        <v>779.93</v>
      </c>
      <c r="G235">
        <f t="shared" si="332"/>
        <v>0</v>
      </c>
      <c r="H235">
        <f t="shared" si="332"/>
        <v>927.5</v>
      </c>
      <c r="I235">
        <f t="shared" si="332"/>
        <v>0</v>
      </c>
      <c r="J235">
        <f t="shared" si="332"/>
        <v>1081.5</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156</v>
      </c>
      <c r="B236" t="str">
        <f t="shared" si="336"/>
        <v>Servicio Plurinacional de Asistencia a la Víctima</v>
      </c>
      <c r="C236">
        <f t="shared" si="336"/>
        <v>0</v>
      </c>
      <c r="D236">
        <f t="shared" si="336"/>
        <v>0</v>
      </c>
      <c r="E236">
        <f t="shared" si="336"/>
        <v>0</v>
      </c>
      <c r="F236">
        <f t="shared" si="336"/>
        <v>0</v>
      </c>
      <c r="G236">
        <f t="shared" si="336"/>
        <v>0</v>
      </c>
      <c r="H236">
        <f t="shared" si="336"/>
        <v>0</v>
      </c>
      <c r="I236">
        <f t="shared" si="336"/>
        <v>0</v>
      </c>
      <c r="J236">
        <f t="shared" si="336"/>
        <v>397.84</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269</v>
      </c>
      <c r="B237" t="str">
        <f t="shared" si="340"/>
        <v>Direc. Dptal. de Educación Potosí</v>
      </c>
      <c r="C237">
        <f t="shared" si="340"/>
        <v>0</v>
      </c>
      <c r="D237">
        <f t="shared" si="340"/>
        <v>0</v>
      </c>
      <c r="E237">
        <f t="shared" si="340"/>
        <v>0</v>
      </c>
      <c r="F237">
        <f t="shared" si="340"/>
        <v>3167.45</v>
      </c>
      <c r="G237">
        <f t="shared" si="340"/>
        <v>0</v>
      </c>
      <c r="H237">
        <f t="shared" si="340"/>
        <v>73178.679999999993</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386</v>
      </c>
      <c r="B238" t="str">
        <f t="shared" si="344"/>
        <v>Servicio Plurinacional de la Mujer y de la Despatriarcalización Ana María Romero</v>
      </c>
      <c r="C238">
        <f t="shared" si="344"/>
        <v>0</v>
      </c>
      <c r="D238">
        <f t="shared" si="344"/>
        <v>0</v>
      </c>
      <c r="E238">
        <f t="shared" si="344"/>
        <v>0</v>
      </c>
      <c r="F238">
        <f t="shared" si="344"/>
        <v>0</v>
      </c>
      <c r="G238">
        <f t="shared" si="344"/>
        <v>0</v>
      </c>
      <c r="H238">
        <f t="shared" si="344"/>
        <v>0</v>
      </c>
      <c r="I238">
        <f t="shared" si="344"/>
        <v>0</v>
      </c>
      <c r="J238">
        <f t="shared" si="344"/>
        <v>476.49</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347</v>
      </c>
      <c r="B239" t="str">
        <f t="shared" si="348"/>
        <v>Autoridad de Fiscalización y Control de Cooperativas</v>
      </c>
      <c r="C239">
        <f t="shared" si="348"/>
        <v>0</v>
      </c>
      <c r="D239">
        <f t="shared" si="348"/>
        <v>0</v>
      </c>
      <c r="E239">
        <f t="shared" si="348"/>
        <v>0</v>
      </c>
      <c r="F239">
        <f t="shared" si="348"/>
        <v>0</v>
      </c>
      <c r="G239">
        <f t="shared" si="348"/>
        <v>0</v>
      </c>
      <c r="H239">
        <f t="shared" si="348"/>
        <v>0</v>
      </c>
      <c r="I239">
        <f t="shared" si="348"/>
        <v>0</v>
      </c>
      <c r="J239">
        <f t="shared" si="348"/>
        <v>14.4</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573</v>
      </c>
      <c r="B240" t="str">
        <f t="shared" si="352"/>
        <v>Empresa Siderúrgica del Mutún</v>
      </c>
      <c r="C240">
        <f t="shared" si="352"/>
        <v>0</v>
      </c>
      <c r="D240">
        <f t="shared" si="352"/>
        <v>0</v>
      </c>
      <c r="E240">
        <f t="shared" si="352"/>
        <v>0</v>
      </c>
      <c r="F240">
        <f t="shared" si="352"/>
        <v>0</v>
      </c>
      <c r="G240">
        <f t="shared" si="352"/>
        <v>0</v>
      </c>
      <c r="H240">
        <f t="shared" si="352"/>
        <v>0</v>
      </c>
      <c r="I240">
        <f t="shared" si="352"/>
        <v>0</v>
      </c>
      <c r="J240">
        <f t="shared" si="352"/>
        <v>321888565.63999999</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292</v>
      </c>
      <c r="B241" t="str">
        <f t="shared" si="356"/>
        <v>Vías Bolivia</v>
      </c>
      <c r="C241">
        <f t="shared" si="356"/>
        <v>0</v>
      </c>
      <c r="D241">
        <f t="shared" si="356"/>
        <v>0</v>
      </c>
      <c r="E241">
        <f t="shared" si="356"/>
        <v>0</v>
      </c>
      <c r="F241">
        <f t="shared" si="356"/>
        <v>0</v>
      </c>
      <c r="G241">
        <f t="shared" si="356"/>
        <v>0</v>
      </c>
      <c r="H241">
        <f t="shared" si="356"/>
        <v>0</v>
      </c>
      <c r="I241">
        <f t="shared" si="356"/>
        <v>0</v>
      </c>
      <c r="J241">
        <f t="shared" si="356"/>
        <v>38358.01</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254</v>
      </c>
      <c r="B242" t="str">
        <f t="shared" si="360"/>
        <v>Instituto del Seguro Agrario</v>
      </c>
      <c r="C242">
        <f t="shared" si="360"/>
        <v>0</v>
      </c>
      <c r="D242">
        <f t="shared" si="360"/>
        <v>0</v>
      </c>
      <c r="E242">
        <f t="shared" si="360"/>
        <v>0</v>
      </c>
      <c r="F242">
        <f t="shared" si="360"/>
        <v>0</v>
      </c>
      <c r="G242">
        <f t="shared" si="360"/>
        <v>0</v>
      </c>
      <c r="H242">
        <f t="shared" si="360"/>
        <v>0</v>
      </c>
      <c r="I242">
        <f t="shared" si="360"/>
        <v>0</v>
      </c>
      <c r="J242">
        <f t="shared" si="360"/>
        <v>4878267</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576</v>
      </c>
      <c r="B243" t="str">
        <f t="shared" si="364"/>
        <v>Empresa Pública Nacional Estratégica Cartones de Bolivia</v>
      </c>
      <c r="C243">
        <f t="shared" si="364"/>
        <v>0</v>
      </c>
      <c r="D243">
        <f t="shared" si="364"/>
        <v>0</v>
      </c>
      <c r="E243">
        <f t="shared" si="364"/>
        <v>0</v>
      </c>
      <c r="F243">
        <f t="shared" si="364"/>
        <v>0</v>
      </c>
      <c r="G243">
        <f t="shared" si="364"/>
        <v>0</v>
      </c>
      <c r="H243">
        <f t="shared" si="364"/>
        <v>2506.64</v>
      </c>
      <c r="I243">
        <f t="shared" si="364"/>
        <v>0</v>
      </c>
      <c r="J243">
        <f t="shared" si="364"/>
        <v>0</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30</v>
      </c>
      <c r="B244" t="str">
        <f t="shared" si="368"/>
        <v>Ministerio de Justicia y Transparencia Institucional</v>
      </c>
      <c r="C244">
        <f t="shared" si="368"/>
        <v>0</v>
      </c>
      <c r="D244">
        <f t="shared" si="368"/>
        <v>0</v>
      </c>
      <c r="E244">
        <f t="shared" si="368"/>
        <v>0</v>
      </c>
      <c r="F244">
        <f t="shared" si="368"/>
        <v>0</v>
      </c>
      <c r="G244">
        <f t="shared" si="368"/>
        <v>0</v>
      </c>
      <c r="H244">
        <f t="shared" si="368"/>
        <v>0</v>
      </c>
      <c r="I244">
        <f t="shared" si="368"/>
        <v>0</v>
      </c>
      <c r="J244">
        <f t="shared" si="368"/>
        <v>400</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661</v>
      </c>
      <c r="B245" t="str">
        <f t="shared" si="372"/>
        <v>Tribunal Constitucional Plurinacional</v>
      </c>
      <c r="C245">
        <f t="shared" si="372"/>
        <v>0</v>
      </c>
      <c r="D245">
        <f t="shared" si="372"/>
        <v>0</v>
      </c>
      <c r="E245">
        <f t="shared" si="372"/>
        <v>0</v>
      </c>
      <c r="F245">
        <f t="shared" si="372"/>
        <v>0.3</v>
      </c>
      <c r="G245">
        <f t="shared" si="372"/>
        <v>0</v>
      </c>
      <c r="H245">
        <f t="shared" si="372"/>
        <v>0</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270</v>
      </c>
      <c r="B246" t="str">
        <f t="shared" si="376"/>
        <v>Direc. Dptal. de Educación Tarija</v>
      </c>
      <c r="C246">
        <f t="shared" si="376"/>
        <v>0</v>
      </c>
      <c r="D246">
        <f t="shared" si="376"/>
        <v>0</v>
      </c>
      <c r="E246">
        <f t="shared" si="376"/>
        <v>0</v>
      </c>
      <c r="F246">
        <f t="shared" si="376"/>
        <v>0</v>
      </c>
      <c r="G246">
        <f t="shared" si="376"/>
        <v>0</v>
      </c>
      <c r="H246">
        <f t="shared" si="376"/>
        <v>176257.82</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159</v>
      </c>
      <c r="B247" t="str">
        <f t="shared" si="380"/>
        <v>OficinaTécnica para el Fortalecimiento de la Empresa Pública</v>
      </c>
      <c r="C247">
        <f t="shared" si="380"/>
        <v>0</v>
      </c>
      <c r="D247">
        <f t="shared" si="380"/>
        <v>0</v>
      </c>
      <c r="E247">
        <f t="shared" si="380"/>
        <v>0</v>
      </c>
      <c r="F247">
        <f t="shared" si="380"/>
        <v>0</v>
      </c>
      <c r="G247">
        <f t="shared" si="380"/>
        <v>0</v>
      </c>
      <c r="H247">
        <f t="shared" si="380"/>
        <v>0</v>
      </c>
      <c r="I247">
        <f t="shared" si="380"/>
        <v>0</v>
      </c>
      <c r="J247">
        <f t="shared" si="380"/>
        <v>658.16</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315</v>
      </c>
      <c r="B248" t="str">
        <f t="shared" si="384"/>
        <v>Autoridad de Fiscalización de Empresas</v>
      </c>
      <c r="C248">
        <f t="shared" si="384"/>
        <v>0</v>
      </c>
      <c r="D248">
        <f t="shared" si="384"/>
        <v>0</v>
      </c>
      <c r="E248">
        <f t="shared" si="384"/>
        <v>0</v>
      </c>
      <c r="F248">
        <f t="shared" si="384"/>
        <v>0</v>
      </c>
      <c r="G248">
        <f t="shared" si="384"/>
        <v>0</v>
      </c>
      <c r="H248">
        <f t="shared" si="384"/>
        <v>6275.07</v>
      </c>
      <c r="I248">
        <f t="shared" si="384"/>
        <v>0</v>
      </c>
      <c r="J248">
        <f t="shared" si="384"/>
        <v>4851.3</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169</v>
      </c>
      <c r="B249" t="str">
        <f t="shared" si="388"/>
        <v>Autoridad General de Impugnación Tributaria</v>
      </c>
      <c r="C249">
        <f t="shared" si="388"/>
        <v>0</v>
      </c>
      <c r="D249">
        <f t="shared" si="388"/>
        <v>0</v>
      </c>
      <c r="E249">
        <f t="shared" si="388"/>
        <v>0</v>
      </c>
      <c r="F249">
        <f t="shared" si="388"/>
        <v>0</v>
      </c>
      <c r="G249">
        <f t="shared" si="388"/>
        <v>0</v>
      </c>
      <c r="H249">
        <f t="shared" si="388"/>
        <v>742</v>
      </c>
      <c r="I249">
        <f t="shared" si="388"/>
        <v>0</v>
      </c>
      <c r="J249">
        <f t="shared" si="388"/>
        <v>8456.18</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294</v>
      </c>
      <c r="B250" t="str">
        <f t="shared" si="392"/>
        <v>Univ. Indígena Bol. Comun. Intercultl Prod. Tupak Katari</v>
      </c>
      <c r="C250">
        <f t="shared" si="392"/>
        <v>0</v>
      </c>
      <c r="D250">
        <f t="shared" si="392"/>
        <v>0</v>
      </c>
      <c r="E250">
        <f t="shared" si="392"/>
        <v>0</v>
      </c>
      <c r="F250">
        <f t="shared" si="392"/>
        <v>0</v>
      </c>
      <c r="G250">
        <f t="shared" si="392"/>
        <v>0</v>
      </c>
      <c r="H250">
        <f t="shared" si="392"/>
        <v>0</v>
      </c>
      <c r="I250">
        <f t="shared" si="392"/>
        <v>0</v>
      </c>
      <c r="J250">
        <f t="shared" si="392"/>
        <v>2720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683</v>
      </c>
      <c r="B251" t="str">
        <f t="shared" si="396"/>
        <v>Procuraduria General del Estado</v>
      </c>
      <c r="C251">
        <f t="shared" si="396"/>
        <v>0</v>
      </c>
      <c r="D251">
        <f t="shared" si="396"/>
        <v>0</v>
      </c>
      <c r="E251">
        <f t="shared" si="396"/>
        <v>0</v>
      </c>
      <c r="F251">
        <f t="shared" si="396"/>
        <v>0</v>
      </c>
      <c r="G251">
        <f t="shared" si="396"/>
        <v>0</v>
      </c>
      <c r="H251">
        <f t="shared" si="396"/>
        <v>0</v>
      </c>
      <c r="I251">
        <f t="shared" si="396"/>
        <v>0</v>
      </c>
      <c r="J251">
        <f t="shared" si="396"/>
        <v>5011.59</v>
      </c>
      <c r="K251">
        <f t="shared" si="396"/>
        <v>0</v>
      </c>
      <c r="L251">
        <f t="shared" si="396"/>
        <v>0</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596</v>
      </c>
      <c r="B252" t="str">
        <f t="shared" si="400"/>
        <v xml:space="preserve">Empresa Pública Transporte Aéreo Militar </v>
      </c>
      <c r="C252">
        <f t="shared" si="400"/>
        <v>0</v>
      </c>
      <c r="D252">
        <f t="shared" si="400"/>
        <v>0</v>
      </c>
      <c r="E252">
        <f t="shared" si="400"/>
        <v>0</v>
      </c>
      <c r="F252">
        <f t="shared" si="400"/>
        <v>0</v>
      </c>
      <c r="G252">
        <f t="shared" si="400"/>
        <v>0</v>
      </c>
      <c r="H252">
        <f t="shared" si="400"/>
        <v>0</v>
      </c>
      <c r="I252">
        <f t="shared" si="400"/>
        <v>730.55</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312</v>
      </c>
      <c r="B253" t="str">
        <f t="shared" si="404"/>
        <v>Autoridad de Fiscalizac. y Control Soc de Bosques y Tierras</v>
      </c>
      <c r="C253">
        <f t="shared" si="404"/>
        <v>0</v>
      </c>
      <c r="D253">
        <f t="shared" si="404"/>
        <v>0</v>
      </c>
      <c r="E253">
        <f t="shared" si="404"/>
        <v>0</v>
      </c>
      <c r="F253">
        <f t="shared" si="404"/>
        <v>0</v>
      </c>
      <c r="G253">
        <f t="shared" si="404"/>
        <v>0</v>
      </c>
      <c r="H253">
        <f t="shared" si="404"/>
        <v>0</v>
      </c>
      <c r="I253">
        <f t="shared" si="404"/>
        <v>0</v>
      </c>
      <c r="J253">
        <f t="shared" si="404"/>
        <v>4485.32</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299</v>
      </c>
      <c r="B254" t="str">
        <f t="shared" si="408"/>
        <v>Servicio Departamental de Riego - La Paz</v>
      </c>
      <c r="C254">
        <f t="shared" si="408"/>
        <v>0</v>
      </c>
      <c r="D254">
        <f t="shared" si="408"/>
        <v>0</v>
      </c>
      <c r="E254">
        <f t="shared" si="408"/>
        <v>0</v>
      </c>
      <c r="F254">
        <f t="shared" si="408"/>
        <v>0</v>
      </c>
      <c r="G254">
        <f t="shared" si="408"/>
        <v>0</v>
      </c>
      <c r="H254">
        <f t="shared" si="408"/>
        <v>0</v>
      </c>
      <c r="I254">
        <f t="shared" si="408"/>
        <v>0</v>
      </c>
      <c r="J254">
        <f t="shared" si="408"/>
        <v>675377.4</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309</v>
      </c>
      <c r="B255" t="str">
        <f t="shared" si="412"/>
        <v>Autoridad de Fiscalización del Juego</v>
      </c>
      <c r="C255">
        <f t="shared" si="412"/>
        <v>0</v>
      </c>
      <c r="D255">
        <f t="shared" si="412"/>
        <v>18</v>
      </c>
      <c r="E255">
        <f t="shared" si="412"/>
        <v>0</v>
      </c>
      <c r="F255">
        <f t="shared" si="412"/>
        <v>159.04</v>
      </c>
      <c r="G255">
        <f t="shared" si="412"/>
        <v>0</v>
      </c>
      <c r="H255">
        <f t="shared" si="412"/>
        <v>481.51</v>
      </c>
      <c r="I255">
        <f t="shared" si="412"/>
        <v>0</v>
      </c>
      <c r="J255">
        <f t="shared" si="412"/>
        <v>9535.43</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385</v>
      </c>
      <c r="B256" t="str">
        <f t="shared" si="416"/>
        <v>Autoridad de Supervisión de la Seguridad Social de Corto Plazo</v>
      </c>
      <c r="C256">
        <f t="shared" si="416"/>
        <v>0</v>
      </c>
      <c r="D256">
        <f t="shared" si="416"/>
        <v>0</v>
      </c>
      <c r="E256">
        <f t="shared" si="416"/>
        <v>0</v>
      </c>
      <c r="F256">
        <f t="shared" si="416"/>
        <v>0</v>
      </c>
      <c r="G256">
        <f t="shared" si="416"/>
        <v>0</v>
      </c>
      <c r="H256">
        <f t="shared" si="416"/>
        <v>0</v>
      </c>
      <c r="I256">
        <f t="shared" si="416"/>
        <v>0</v>
      </c>
      <c r="J256">
        <f t="shared" si="416"/>
        <v>823.76</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224</v>
      </c>
      <c r="B257" t="str">
        <f t="shared" si="420"/>
        <v>Insumos Bolivia</v>
      </c>
      <c r="C257">
        <f t="shared" si="420"/>
        <v>0</v>
      </c>
      <c r="D257">
        <f t="shared" si="420"/>
        <v>423</v>
      </c>
      <c r="E257">
        <f t="shared" si="420"/>
        <v>0</v>
      </c>
      <c r="F257">
        <f t="shared" si="420"/>
        <v>6</v>
      </c>
      <c r="G257">
        <f t="shared" si="420"/>
        <v>0</v>
      </c>
      <c r="H257">
        <f t="shared" si="420"/>
        <v>0</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522</v>
      </c>
      <c r="B258" t="str">
        <f t="shared" si="424"/>
        <v>Empresa Nacional de Ferrocarriles - Residual</v>
      </c>
      <c r="C258">
        <f t="shared" si="424"/>
        <v>0</v>
      </c>
      <c r="D258">
        <f t="shared" si="424"/>
        <v>0</v>
      </c>
      <c r="E258">
        <f t="shared" si="424"/>
        <v>0</v>
      </c>
      <c r="F258">
        <f t="shared" si="424"/>
        <v>0</v>
      </c>
      <c r="G258">
        <f t="shared" si="424"/>
        <v>0</v>
      </c>
      <c r="H258">
        <f t="shared" si="424"/>
        <v>588</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908</v>
      </c>
      <c r="B259" t="str">
        <f t="shared" si="428"/>
        <v>Gobierno Autónomo Departamental del Beni</v>
      </c>
      <c r="C259">
        <f t="shared" si="428"/>
        <v>0</v>
      </c>
      <c r="D259">
        <f t="shared" si="428"/>
        <v>0</v>
      </c>
      <c r="E259">
        <f t="shared" si="428"/>
        <v>0</v>
      </c>
      <c r="F259">
        <f t="shared" si="428"/>
        <v>4508.7</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170</v>
      </c>
      <c r="B260" t="str">
        <f t="shared" si="432"/>
        <v>Escuela Militar de Ingeniería</v>
      </c>
      <c r="C260">
        <f t="shared" si="432"/>
        <v>0</v>
      </c>
      <c r="D260">
        <f t="shared" si="432"/>
        <v>0</v>
      </c>
      <c r="E260">
        <f t="shared" si="432"/>
        <v>0</v>
      </c>
      <c r="F260">
        <f t="shared" si="432"/>
        <v>0</v>
      </c>
      <c r="G260">
        <f t="shared" si="432"/>
        <v>0</v>
      </c>
      <c r="H260">
        <f t="shared" si="432"/>
        <v>0</v>
      </c>
      <c r="I260">
        <f t="shared" si="432"/>
        <v>0</v>
      </c>
      <c r="J260">
        <f t="shared" si="432"/>
        <v>1500</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153</v>
      </c>
      <c r="B261" t="str">
        <f t="shared" si="436"/>
        <v>Observatorio Plurinacional de la Calidad  Educativa</v>
      </c>
      <c r="C261">
        <f t="shared" si="436"/>
        <v>0</v>
      </c>
      <c r="D261">
        <f t="shared" si="436"/>
        <v>0</v>
      </c>
      <c r="E261">
        <f t="shared" si="436"/>
        <v>0</v>
      </c>
      <c r="F261">
        <f t="shared" si="436"/>
        <v>0</v>
      </c>
      <c r="G261">
        <f t="shared" si="436"/>
        <v>0</v>
      </c>
      <c r="H261">
        <f t="shared" si="436"/>
        <v>0</v>
      </c>
      <c r="I261">
        <f t="shared" si="436"/>
        <v>0</v>
      </c>
      <c r="J261">
        <f t="shared" si="436"/>
        <v>203018</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0</v>
      </c>
      <c r="B262">
        <f t="shared" si="440"/>
        <v>0</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0</v>
      </c>
      <c r="B263">
        <f t="shared" si="444"/>
        <v>0</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0</v>
      </c>
      <c r="B264">
        <f t="shared" si="448"/>
        <v>0</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0</v>
      </c>
      <c r="B265">
        <f t="shared" si="452"/>
        <v>0</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0</v>
      </c>
      <c r="B266">
        <f t="shared" si="456"/>
        <v>0</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0</v>
      </c>
      <c r="B267">
        <f t="shared" si="460"/>
        <v>0</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0</v>
      </c>
      <c r="B268">
        <f t="shared" si="464"/>
        <v>0</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0</v>
      </c>
      <c r="B269">
        <f t="shared" si="468"/>
        <v>0</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0</v>
      </c>
      <c r="B270">
        <f t="shared" si="472"/>
        <v>0</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0</v>
      </c>
      <c r="B271">
        <f t="shared" si="476"/>
        <v>0</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0</v>
      </c>
      <c r="B272">
        <f t="shared" si="480"/>
        <v>0</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0</v>
      </c>
      <c r="B273">
        <f t="shared" si="484"/>
        <v>0</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0</v>
      </c>
      <c r="B274">
        <f t="shared" si="488"/>
        <v>0</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tabSelected="1" view="pageBreakPreview" zoomScaleNormal="115" zoomScaleSheetLayoutView="100" workbookViewId="0">
      <selection activeCell="H14" sqref="H14:I14"/>
    </sheetView>
  </sheetViews>
  <sheetFormatPr baseColWidth="10" defaultColWidth="11.42578125"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2" t="s">
        <v>1411</v>
      </c>
      <c r="Y2" s="423"/>
      <c r="Z2" s="423"/>
      <c r="AA2" s="423"/>
      <c r="AB2" s="423"/>
      <c r="AC2" s="423"/>
      <c r="AD2" s="423"/>
      <c r="AE2" s="424"/>
      <c r="AF2" s="17"/>
    </row>
    <row r="3" spans="1:32" ht="15.75">
      <c r="A3" s="17"/>
      <c r="B3" s="17"/>
      <c r="C3" s="18"/>
      <c r="D3" s="18"/>
      <c r="E3" s="18"/>
      <c r="F3" s="17"/>
      <c r="G3" s="17"/>
      <c r="H3" s="17"/>
      <c r="I3" s="17"/>
      <c r="J3" s="17"/>
      <c r="K3" s="17"/>
      <c r="L3" s="17"/>
      <c r="M3" s="17"/>
      <c r="N3" s="17"/>
      <c r="O3" s="17"/>
      <c r="P3" s="17"/>
      <c r="Q3" s="17"/>
      <c r="R3" s="17"/>
      <c r="S3" s="17"/>
      <c r="T3" s="17"/>
      <c r="U3" s="17"/>
      <c r="V3" s="17"/>
      <c r="W3" s="17"/>
      <c r="X3" s="425" t="s">
        <v>3323</v>
      </c>
      <c r="Y3" s="426"/>
      <c r="Z3" s="426"/>
      <c r="AA3" s="426"/>
      <c r="AB3" s="426"/>
      <c r="AC3" s="426"/>
      <c r="AD3" s="426"/>
      <c r="AE3" s="427"/>
      <c r="AF3" s="17"/>
    </row>
    <row r="4" spans="1:32" ht="15.75">
      <c r="A4" s="17"/>
      <c r="B4" s="17"/>
      <c r="C4" s="18"/>
      <c r="D4" s="18"/>
      <c r="E4" s="18"/>
      <c r="F4" s="17"/>
      <c r="G4" s="17"/>
      <c r="H4" s="17"/>
      <c r="I4" s="17"/>
      <c r="J4" s="17"/>
      <c r="K4" s="17"/>
      <c r="L4" s="17"/>
      <c r="M4" s="17"/>
      <c r="N4" s="17"/>
      <c r="O4" s="17"/>
      <c r="P4" s="17"/>
      <c r="Q4" s="17"/>
      <c r="R4" s="17"/>
      <c r="S4" s="17"/>
      <c r="T4" s="17"/>
      <c r="U4" s="17"/>
      <c r="V4" s="17"/>
      <c r="W4" s="17"/>
      <c r="X4" s="428" t="s">
        <v>3322</v>
      </c>
      <c r="Y4" s="429"/>
      <c r="Z4" s="429"/>
      <c r="AA4" s="429"/>
      <c r="AB4" s="429"/>
      <c r="AC4" s="429"/>
      <c r="AD4" s="429"/>
      <c r="AE4" s="430"/>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1" t="s">
        <v>30</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row>
    <row r="7" spans="1:32" ht="16.5">
      <c r="A7" s="432" t="s">
        <v>592</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1">
        <v>45292</v>
      </c>
      <c r="Q9" s="442"/>
      <c r="R9" s="442"/>
      <c r="S9" s="443"/>
      <c r="T9" s="22"/>
      <c r="U9" s="22" t="s">
        <v>0</v>
      </c>
      <c r="V9" s="441">
        <v>45412</v>
      </c>
      <c r="W9" s="442"/>
      <c r="X9" s="442"/>
      <c r="Y9" s="443"/>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1256</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54" t="str">
        <f>IFERROR(VLOOKUP(H14,bd_lista!A3:E590,2,FALSE),"")</f>
        <v/>
      </c>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34"/>
      <c r="AF12" s="34"/>
    </row>
    <row r="13" spans="1:32" ht="23.25" customHeight="1">
      <c r="A13" s="20"/>
      <c r="B13" s="20"/>
      <c r="C13" s="16"/>
      <c r="D13" s="16"/>
      <c r="E13" s="16"/>
      <c r="F13" s="454"/>
      <c r="G13" s="454"/>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20"/>
      <c r="AF13" s="20"/>
    </row>
    <row r="14" spans="1:32" ht="15.75" customHeight="1">
      <c r="A14" s="20"/>
      <c r="B14" s="25" t="s">
        <v>591</v>
      </c>
      <c r="C14" s="20"/>
      <c r="D14" s="20"/>
      <c r="E14" s="20"/>
      <c r="F14" s="20"/>
      <c r="G14" s="20"/>
      <c r="H14" s="446"/>
      <c r="I14" s="443"/>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6"/>
      <c r="I15" s="196"/>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3" t="s">
        <v>1263</v>
      </c>
      <c r="C16" s="433"/>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20"/>
    </row>
    <row r="17" spans="1:32" ht="15.75">
      <c r="A17" s="20"/>
      <c r="B17" s="433"/>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20"/>
    </row>
    <row r="18" spans="1:32" ht="6" customHeight="1" thickBot="1">
      <c r="A18" s="34"/>
      <c r="B18" s="38"/>
      <c r="C18" s="34"/>
      <c r="D18" s="34"/>
      <c r="E18" s="34"/>
      <c r="F18" s="34"/>
      <c r="G18" s="34"/>
      <c r="H18" s="447"/>
      <c r="I18" s="447"/>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13" t="s">
        <v>1365</v>
      </c>
      <c r="C19" s="414"/>
      <c r="D19" s="414"/>
      <c r="E19" s="414"/>
      <c r="F19" s="414"/>
      <c r="G19" s="414"/>
      <c r="H19" s="414"/>
      <c r="I19" s="414"/>
      <c r="J19" s="414"/>
      <c r="K19" s="414"/>
      <c r="L19" s="414"/>
      <c r="M19" s="414"/>
      <c r="N19" s="414"/>
      <c r="O19" s="414"/>
      <c r="P19" s="414"/>
      <c r="Q19" s="414"/>
      <c r="R19" s="414"/>
      <c r="S19" s="414"/>
      <c r="T19" s="414"/>
      <c r="U19" s="414"/>
      <c r="V19" s="414"/>
      <c r="W19" s="414"/>
      <c r="X19" s="414"/>
      <c r="Y19" s="414"/>
      <c r="Z19" s="414"/>
      <c r="AA19" s="414"/>
      <c r="AB19" s="414"/>
      <c r="AC19" s="414"/>
      <c r="AD19" s="414"/>
      <c r="AE19" s="415"/>
      <c r="AF19" s="34"/>
    </row>
    <row r="20" spans="1:32" ht="15.75">
      <c r="A20" s="34"/>
      <c r="B20" s="416"/>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8"/>
      <c r="AF20" s="34"/>
    </row>
    <row r="21" spans="1:32" ht="24.75" customHeight="1" thickBot="1">
      <c r="A21" s="34"/>
      <c r="B21" s="419"/>
      <c r="C21" s="420"/>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1"/>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4" t="s">
        <v>593</v>
      </c>
      <c r="D23" s="444"/>
      <c r="E23" s="444"/>
      <c r="F23" s="444"/>
      <c r="G23" s="444"/>
      <c r="H23" s="444"/>
      <c r="I23" s="434" t="s">
        <v>1409</v>
      </c>
      <c r="J23" s="434"/>
      <c r="K23" s="434"/>
      <c r="L23" s="434"/>
      <c r="M23" s="435" t="s">
        <v>2</v>
      </c>
      <c r="N23" s="436"/>
      <c r="O23" s="436"/>
      <c r="P23" s="436"/>
      <c r="Q23" s="436"/>
      <c r="R23" s="436"/>
      <c r="S23" s="436"/>
      <c r="T23" s="436"/>
      <c r="U23" s="436"/>
      <c r="V23" s="436"/>
      <c r="W23" s="436"/>
      <c r="X23" s="436"/>
      <c r="Y23" s="437"/>
      <c r="Z23" s="434" t="s">
        <v>625</v>
      </c>
      <c r="AA23" s="434"/>
      <c r="AB23" s="434"/>
      <c r="AC23" s="434"/>
      <c r="AD23" s="434"/>
      <c r="AE23" s="26"/>
      <c r="AF23" s="20"/>
    </row>
    <row r="24" spans="1:32" ht="24" customHeight="1">
      <c r="A24" s="20"/>
      <c r="B24" s="26"/>
      <c r="C24" s="445" t="s">
        <v>29</v>
      </c>
      <c r="D24" s="445"/>
      <c r="E24" s="445"/>
      <c r="F24" s="445" t="s">
        <v>1410</v>
      </c>
      <c r="G24" s="445"/>
      <c r="H24" s="445"/>
      <c r="I24" s="434"/>
      <c r="J24" s="434"/>
      <c r="K24" s="434"/>
      <c r="L24" s="434"/>
      <c r="M24" s="438"/>
      <c r="N24" s="439"/>
      <c r="O24" s="439"/>
      <c r="P24" s="439"/>
      <c r="Q24" s="439"/>
      <c r="R24" s="439"/>
      <c r="S24" s="439"/>
      <c r="T24" s="439"/>
      <c r="U24" s="439"/>
      <c r="V24" s="439"/>
      <c r="W24" s="439"/>
      <c r="X24" s="439"/>
      <c r="Y24" s="440"/>
      <c r="Z24" s="434"/>
      <c r="AA24" s="434"/>
      <c r="AB24" s="434"/>
      <c r="AC24" s="434"/>
      <c r="AD24" s="434"/>
      <c r="AE24" s="26"/>
      <c r="AF24" s="20"/>
    </row>
    <row r="25" spans="1:32" ht="17.100000000000001" customHeight="1">
      <c r="A25" s="20"/>
      <c r="B25" s="26"/>
      <c r="C25" s="404">
        <f>+VLOOKUP($H$14,RESUMEN!$A$11:$AP$600,7,FALSE)</f>
        <v>0</v>
      </c>
      <c r="D25" s="405"/>
      <c r="E25" s="406"/>
      <c r="F25" s="404">
        <f>+VLOOKUP($H$14,RESUMEN!$A$11:$AP$600,28,FALSE)</f>
        <v>0</v>
      </c>
      <c r="G25" s="405"/>
      <c r="H25" s="406"/>
      <c r="I25" s="407" t="s">
        <v>3</v>
      </c>
      <c r="J25" s="408"/>
      <c r="K25" s="408"/>
      <c r="L25" s="409"/>
      <c r="M25" s="398" t="s">
        <v>4</v>
      </c>
      <c r="N25" s="399"/>
      <c r="O25" s="399"/>
      <c r="P25" s="399"/>
      <c r="Q25" s="399"/>
      <c r="R25" s="399"/>
      <c r="S25" s="399"/>
      <c r="T25" s="399"/>
      <c r="U25" s="399"/>
      <c r="V25" s="399"/>
      <c r="W25" s="399"/>
      <c r="X25" s="399"/>
      <c r="Y25" s="400"/>
      <c r="Z25" s="401" t="s">
        <v>5</v>
      </c>
      <c r="AA25" s="402"/>
      <c r="AB25" s="402"/>
      <c r="AC25" s="402"/>
      <c r="AD25" s="403"/>
      <c r="AE25" s="26"/>
      <c r="AF25" s="20"/>
    </row>
    <row r="26" spans="1:32" ht="17.100000000000001" customHeight="1">
      <c r="A26" s="20"/>
      <c r="B26" s="26"/>
      <c r="C26" s="404">
        <f>+VLOOKUP($H$14,RESUMEN!$A$11:$AP$600,8,FALSE)</f>
        <v>0</v>
      </c>
      <c r="D26" s="405"/>
      <c r="E26" s="406"/>
      <c r="F26" s="404">
        <v>0</v>
      </c>
      <c r="G26" s="405"/>
      <c r="H26" s="406"/>
      <c r="I26" s="407" t="s">
        <v>599</v>
      </c>
      <c r="J26" s="408"/>
      <c r="K26" s="408"/>
      <c r="L26" s="409"/>
      <c r="M26" s="398" t="s">
        <v>605</v>
      </c>
      <c r="N26" s="399"/>
      <c r="O26" s="399"/>
      <c r="P26" s="399"/>
      <c r="Q26" s="399"/>
      <c r="R26" s="399"/>
      <c r="S26" s="399"/>
      <c r="T26" s="399"/>
      <c r="U26" s="399"/>
      <c r="V26" s="399"/>
      <c r="W26" s="399"/>
      <c r="X26" s="399"/>
      <c r="Y26" s="400"/>
      <c r="Z26" s="401" t="s">
        <v>9</v>
      </c>
      <c r="AA26" s="402"/>
      <c r="AB26" s="402"/>
      <c r="AC26" s="402"/>
      <c r="AD26" s="403"/>
      <c r="AE26" s="26"/>
      <c r="AF26" s="20"/>
    </row>
    <row r="27" spans="1:32" ht="17.100000000000001" customHeight="1">
      <c r="A27" s="20"/>
      <c r="B27" s="26"/>
      <c r="C27" s="404">
        <v>0</v>
      </c>
      <c r="D27" s="405"/>
      <c r="E27" s="406"/>
      <c r="F27" s="404">
        <f>+VLOOKUP($H$14,RESUMEN!$A$11:$AP$600,29,FALSE)</f>
        <v>0</v>
      </c>
      <c r="G27" s="405"/>
      <c r="H27" s="406"/>
      <c r="I27" s="407" t="s">
        <v>551</v>
      </c>
      <c r="J27" s="408"/>
      <c r="K27" s="408"/>
      <c r="L27" s="409"/>
      <c r="M27" s="398" t="s">
        <v>627</v>
      </c>
      <c r="N27" s="399"/>
      <c r="O27" s="399"/>
      <c r="P27" s="399"/>
      <c r="Q27" s="399"/>
      <c r="R27" s="399"/>
      <c r="S27" s="399"/>
      <c r="T27" s="399"/>
      <c r="U27" s="399"/>
      <c r="V27" s="399"/>
      <c r="W27" s="399"/>
      <c r="X27" s="399"/>
      <c r="Y27" s="400"/>
      <c r="Z27" s="401" t="s">
        <v>9</v>
      </c>
      <c r="AA27" s="402"/>
      <c r="AB27" s="402"/>
      <c r="AC27" s="402"/>
      <c r="AD27" s="403"/>
      <c r="AE27" s="26"/>
      <c r="AF27" s="20"/>
    </row>
    <row r="28" spans="1:32" ht="17.100000000000001" customHeight="1">
      <c r="A28" s="20"/>
      <c r="B28" s="26"/>
      <c r="C28" s="404">
        <f>+VLOOKUP($H$14,RESUMEN!$A$11:$AP$600,9,FALSE)</f>
        <v>0</v>
      </c>
      <c r="D28" s="405"/>
      <c r="E28" s="406"/>
      <c r="F28" s="404">
        <v>0</v>
      </c>
      <c r="G28" s="405"/>
      <c r="H28" s="406"/>
      <c r="I28" s="407" t="s">
        <v>1287</v>
      </c>
      <c r="J28" s="408"/>
      <c r="K28" s="408"/>
      <c r="L28" s="409"/>
      <c r="M28" s="398" t="s">
        <v>1288</v>
      </c>
      <c r="N28" s="399"/>
      <c r="O28" s="399"/>
      <c r="P28" s="399"/>
      <c r="Q28" s="399"/>
      <c r="R28" s="399"/>
      <c r="S28" s="399"/>
      <c r="T28" s="399"/>
      <c r="U28" s="399"/>
      <c r="V28" s="399"/>
      <c r="W28" s="399"/>
      <c r="X28" s="399"/>
      <c r="Y28" s="400"/>
      <c r="Z28" s="401" t="s">
        <v>5</v>
      </c>
      <c r="AA28" s="402"/>
      <c r="AB28" s="402"/>
      <c r="AC28" s="402"/>
      <c r="AD28" s="403"/>
      <c r="AE28" s="26"/>
      <c r="AF28" s="20"/>
    </row>
    <row r="29" spans="1:32" ht="17.100000000000001" customHeight="1">
      <c r="A29" s="20"/>
      <c r="B29" s="26"/>
      <c r="C29" s="404">
        <f>+VLOOKUP($H$14,RESUMEN!$A$11:$AP$600,10,FALSE)</f>
        <v>0</v>
      </c>
      <c r="D29" s="405"/>
      <c r="E29" s="406"/>
      <c r="F29" s="404">
        <f>+VLOOKUP($H$14,RESUMEN!$A$11:$AP$600,30,FALSE)</f>
        <v>0</v>
      </c>
      <c r="G29" s="405"/>
      <c r="H29" s="406"/>
      <c r="I29" s="407" t="s">
        <v>10</v>
      </c>
      <c r="J29" s="408"/>
      <c r="K29" s="408"/>
      <c r="L29" s="409"/>
      <c r="M29" s="398" t="s">
        <v>603</v>
      </c>
      <c r="N29" s="399"/>
      <c r="O29" s="399"/>
      <c r="P29" s="399"/>
      <c r="Q29" s="399"/>
      <c r="R29" s="399"/>
      <c r="S29" s="399"/>
      <c r="T29" s="399"/>
      <c r="U29" s="399"/>
      <c r="V29" s="399"/>
      <c r="W29" s="399"/>
      <c r="X29" s="399"/>
      <c r="Y29" s="400"/>
      <c r="Z29" s="401" t="s">
        <v>11</v>
      </c>
      <c r="AA29" s="402"/>
      <c r="AB29" s="402"/>
      <c r="AC29" s="402"/>
      <c r="AD29" s="403"/>
      <c r="AE29" s="26"/>
      <c r="AF29" s="20"/>
    </row>
    <row r="30" spans="1:32" ht="17.100000000000001" customHeight="1">
      <c r="A30" s="20"/>
      <c r="B30" s="26"/>
      <c r="C30" s="404">
        <f>+VLOOKUP($H$14,RESUMEN!$A$11:$AP$600,11,FALSE)</f>
        <v>0</v>
      </c>
      <c r="D30" s="405"/>
      <c r="E30" s="406"/>
      <c r="F30" s="404">
        <f>+VLOOKUP($H$14,RESUMEN!$A$11:$AP$600,31,FALSE)</f>
        <v>0</v>
      </c>
      <c r="G30" s="405"/>
      <c r="H30" s="406"/>
      <c r="I30" s="407" t="s">
        <v>6</v>
      </c>
      <c r="J30" s="408"/>
      <c r="K30" s="408"/>
      <c r="L30" s="409"/>
      <c r="M30" s="398" t="s">
        <v>7</v>
      </c>
      <c r="N30" s="399"/>
      <c r="O30" s="399"/>
      <c r="P30" s="399"/>
      <c r="Q30" s="399"/>
      <c r="R30" s="399"/>
      <c r="S30" s="399"/>
      <c r="T30" s="399"/>
      <c r="U30" s="399"/>
      <c r="V30" s="399"/>
      <c r="W30" s="399"/>
      <c r="X30" s="399"/>
      <c r="Y30" s="400"/>
      <c r="Z30" s="401" t="s">
        <v>5</v>
      </c>
      <c r="AA30" s="402"/>
      <c r="AB30" s="402"/>
      <c r="AC30" s="402"/>
      <c r="AD30" s="403"/>
      <c r="AE30" s="26"/>
      <c r="AF30" s="20"/>
    </row>
    <row r="31" spans="1:32" ht="17.100000000000001" customHeight="1">
      <c r="A31" s="20"/>
      <c r="B31" s="26"/>
      <c r="C31" s="404">
        <f>+VLOOKUP($H$14,RESUMEN!$A$11:$AP$600,13,FALSE)</f>
        <v>0</v>
      </c>
      <c r="D31" s="405"/>
      <c r="E31" s="406"/>
      <c r="F31" s="404">
        <f>+VLOOKUP($H$14,RESUMEN!$A$11:$AP$600,32,FALSE)</f>
        <v>0</v>
      </c>
      <c r="G31" s="405"/>
      <c r="H31" s="406"/>
      <c r="I31" s="407" t="s">
        <v>14</v>
      </c>
      <c r="J31" s="408"/>
      <c r="K31" s="408"/>
      <c r="L31" s="409"/>
      <c r="M31" s="398" t="s">
        <v>15</v>
      </c>
      <c r="N31" s="399"/>
      <c r="O31" s="399"/>
      <c r="P31" s="399"/>
      <c r="Q31" s="399"/>
      <c r="R31" s="399"/>
      <c r="S31" s="399"/>
      <c r="T31" s="399"/>
      <c r="U31" s="399"/>
      <c r="V31" s="399"/>
      <c r="W31" s="399"/>
      <c r="X31" s="399"/>
      <c r="Y31" s="400"/>
      <c r="Z31" s="401" t="s">
        <v>11</v>
      </c>
      <c r="AA31" s="402"/>
      <c r="AB31" s="402"/>
      <c r="AC31" s="402"/>
      <c r="AD31" s="403"/>
      <c r="AE31" s="26"/>
      <c r="AF31" s="20"/>
    </row>
    <row r="32" spans="1:32" ht="32.25" customHeight="1">
      <c r="A32" s="20"/>
      <c r="B32" s="26"/>
      <c r="C32" s="404">
        <f>+VLOOKUP($H$14,RESUMEN!$A$11:$AP$600,14,FALSE)</f>
        <v>0</v>
      </c>
      <c r="D32" s="405"/>
      <c r="E32" s="406"/>
      <c r="F32" s="404">
        <v>0</v>
      </c>
      <c r="G32" s="405"/>
      <c r="H32" s="406"/>
      <c r="I32" s="407" t="s">
        <v>1413</v>
      </c>
      <c r="J32" s="408"/>
      <c r="K32" s="408"/>
      <c r="L32" s="409"/>
      <c r="M32" s="398" t="s">
        <v>1402</v>
      </c>
      <c r="N32" s="399"/>
      <c r="O32" s="399"/>
      <c r="P32" s="399"/>
      <c r="Q32" s="399"/>
      <c r="R32" s="399"/>
      <c r="S32" s="399"/>
      <c r="T32" s="399"/>
      <c r="U32" s="399"/>
      <c r="V32" s="399"/>
      <c r="W32" s="399"/>
      <c r="X32" s="399"/>
      <c r="Y32" s="400"/>
      <c r="Z32" s="407" t="s">
        <v>1351</v>
      </c>
      <c r="AA32" s="408"/>
      <c r="AB32" s="408"/>
      <c r="AC32" s="408"/>
      <c r="AD32" s="409"/>
      <c r="AE32" s="26"/>
      <c r="AF32" s="20"/>
    </row>
    <row r="33" spans="1:32" ht="17.100000000000001" customHeight="1">
      <c r="A33" s="20"/>
      <c r="B33" s="26"/>
      <c r="C33" s="404">
        <f>+VLOOKUP($H$14,RESUMEN!$A$11:$AP$600,15,FALSE)</f>
        <v>0</v>
      </c>
      <c r="D33" s="405"/>
      <c r="E33" s="406"/>
      <c r="F33" s="404">
        <v>0</v>
      </c>
      <c r="G33" s="405"/>
      <c r="H33" s="406"/>
      <c r="I33" s="407" t="s">
        <v>600</v>
      </c>
      <c r="J33" s="408"/>
      <c r="K33" s="408"/>
      <c r="L33" s="409"/>
      <c r="M33" s="398" t="s">
        <v>606</v>
      </c>
      <c r="N33" s="399"/>
      <c r="O33" s="399"/>
      <c r="P33" s="399"/>
      <c r="Q33" s="399"/>
      <c r="R33" s="399"/>
      <c r="S33" s="399"/>
      <c r="T33" s="399"/>
      <c r="U33" s="399"/>
      <c r="V33" s="399"/>
      <c r="W33" s="399"/>
      <c r="X33" s="399"/>
      <c r="Y33" s="400"/>
      <c r="Z33" s="401" t="s">
        <v>18</v>
      </c>
      <c r="AA33" s="402"/>
      <c r="AB33" s="402"/>
      <c r="AC33" s="402"/>
      <c r="AD33" s="403"/>
      <c r="AE33" s="26"/>
      <c r="AF33" s="20"/>
    </row>
    <row r="34" spans="1:32" ht="17.100000000000001" customHeight="1">
      <c r="A34" s="20"/>
      <c r="B34" s="26"/>
      <c r="C34" s="404">
        <f>+VLOOKUP($H$14,RESUMEN!$A$11:$AP$600,16,FALSE)</f>
        <v>0</v>
      </c>
      <c r="D34" s="405"/>
      <c r="E34" s="406"/>
      <c r="F34" s="404">
        <f>+VLOOKUP($H$14,RESUMEN!$A$11:$AP$600,33,FALSE)</f>
        <v>0</v>
      </c>
      <c r="G34" s="405"/>
      <c r="H34" s="406"/>
      <c r="I34" s="407" t="s">
        <v>16</v>
      </c>
      <c r="J34" s="408"/>
      <c r="K34" s="408"/>
      <c r="L34" s="409"/>
      <c r="M34" s="398" t="s">
        <v>17</v>
      </c>
      <c r="N34" s="399"/>
      <c r="O34" s="399"/>
      <c r="P34" s="399"/>
      <c r="Q34" s="399"/>
      <c r="R34" s="399"/>
      <c r="S34" s="399"/>
      <c r="T34" s="399"/>
      <c r="U34" s="399"/>
      <c r="V34" s="399"/>
      <c r="W34" s="399"/>
      <c r="X34" s="399"/>
      <c r="Y34" s="400"/>
      <c r="Z34" s="401" t="s">
        <v>18</v>
      </c>
      <c r="AA34" s="402"/>
      <c r="AB34" s="402"/>
      <c r="AC34" s="402"/>
      <c r="AD34" s="403"/>
      <c r="AE34" s="26"/>
      <c r="AF34" s="20"/>
    </row>
    <row r="35" spans="1:32" ht="17.100000000000001" customHeight="1">
      <c r="A35" s="20"/>
      <c r="B35" s="26"/>
      <c r="C35" s="404">
        <f>+VLOOKUP($H$14,RESUMEN!$A$11:$AP$600,17,FALSE)</f>
        <v>0</v>
      </c>
      <c r="D35" s="405"/>
      <c r="E35" s="406"/>
      <c r="F35" s="404">
        <f>+VLOOKUP($H$14,RESUMEN!$A$11:$AP$600,34,FALSE)</f>
        <v>0</v>
      </c>
      <c r="G35" s="405"/>
      <c r="H35" s="406"/>
      <c r="I35" s="407" t="s">
        <v>12</v>
      </c>
      <c r="J35" s="408"/>
      <c r="K35" s="408"/>
      <c r="L35" s="409"/>
      <c r="M35" s="398" t="s">
        <v>13</v>
      </c>
      <c r="N35" s="399"/>
      <c r="O35" s="399"/>
      <c r="P35" s="399"/>
      <c r="Q35" s="399"/>
      <c r="R35" s="399"/>
      <c r="S35" s="399"/>
      <c r="T35" s="399"/>
      <c r="U35" s="399"/>
      <c r="V35" s="399"/>
      <c r="W35" s="399"/>
      <c r="X35" s="399"/>
      <c r="Y35" s="400"/>
      <c r="Z35" s="401" t="s">
        <v>11</v>
      </c>
      <c r="AA35" s="402"/>
      <c r="AB35" s="402"/>
      <c r="AC35" s="402"/>
      <c r="AD35" s="403"/>
      <c r="AE35" s="26"/>
      <c r="AF35" s="20"/>
    </row>
    <row r="36" spans="1:32" ht="17.100000000000001" customHeight="1">
      <c r="A36" s="20"/>
      <c r="B36" s="26"/>
      <c r="C36" s="404">
        <f>+VLOOKUP($H$14,RESUMEN!$A$11:$AP$600,18,FALSE)</f>
        <v>0</v>
      </c>
      <c r="D36" s="405"/>
      <c r="E36" s="406"/>
      <c r="F36" s="404">
        <f>+VLOOKUP($H$14,RESUMEN!$A$11:$AP$600,35,FALSE)</f>
        <v>0</v>
      </c>
      <c r="G36" s="405"/>
      <c r="H36" s="406"/>
      <c r="I36" s="407" t="s">
        <v>601</v>
      </c>
      <c r="J36" s="408"/>
      <c r="K36" s="408"/>
      <c r="L36" s="409"/>
      <c r="M36" s="398" t="s">
        <v>602</v>
      </c>
      <c r="N36" s="399"/>
      <c r="O36" s="399"/>
      <c r="P36" s="399"/>
      <c r="Q36" s="399"/>
      <c r="R36" s="399"/>
      <c r="S36" s="399"/>
      <c r="T36" s="399"/>
      <c r="U36" s="399"/>
      <c r="V36" s="399"/>
      <c r="W36" s="399"/>
      <c r="X36" s="399"/>
      <c r="Y36" s="400"/>
      <c r="Z36" s="401" t="s">
        <v>18</v>
      </c>
      <c r="AA36" s="402"/>
      <c r="AB36" s="402"/>
      <c r="AC36" s="402"/>
      <c r="AD36" s="403"/>
      <c r="AE36" s="26"/>
      <c r="AF36" s="20"/>
    </row>
    <row r="37" spans="1:32" ht="17.100000000000001" customHeight="1">
      <c r="A37" s="20"/>
      <c r="B37" s="26"/>
      <c r="C37" s="404">
        <f>+VLOOKUP($H$14,RESUMEN!$A$11:$AP$600,19,FALSE)+VLOOKUP($H$14,RESUMEN!$A$11:$AP$600,20,FALSE)</f>
        <v>0</v>
      </c>
      <c r="D37" s="405"/>
      <c r="E37" s="406"/>
      <c r="F37" s="404">
        <f>+VLOOKUP($H$14,RESUMEN!$A$11:$AP$600,36,FALSE)</f>
        <v>0</v>
      </c>
      <c r="G37" s="405"/>
      <c r="H37" s="406"/>
      <c r="I37" s="407" t="s">
        <v>637</v>
      </c>
      <c r="J37" s="408"/>
      <c r="K37" s="408"/>
      <c r="L37" s="409"/>
      <c r="M37" s="398" t="s">
        <v>639</v>
      </c>
      <c r="N37" s="399"/>
      <c r="O37" s="399"/>
      <c r="P37" s="399"/>
      <c r="Q37" s="399"/>
      <c r="R37" s="399"/>
      <c r="S37" s="399"/>
      <c r="T37" s="399"/>
      <c r="U37" s="399"/>
      <c r="V37" s="399"/>
      <c r="W37" s="399"/>
      <c r="X37" s="399"/>
      <c r="Y37" s="400"/>
      <c r="Z37" s="401" t="s">
        <v>18</v>
      </c>
      <c r="AA37" s="402"/>
      <c r="AB37" s="402"/>
      <c r="AC37" s="402"/>
      <c r="AD37" s="403"/>
      <c r="AE37" s="26"/>
      <c r="AF37" s="20"/>
    </row>
    <row r="38" spans="1:32" ht="17.100000000000001" customHeight="1">
      <c r="A38" s="20"/>
      <c r="B38" s="26"/>
      <c r="C38" s="404">
        <f>+VLOOKUP($H$14,RESUMEN!$A$11:$AP$600,21,FALSE)</f>
        <v>0</v>
      </c>
      <c r="D38" s="405"/>
      <c r="E38" s="406"/>
      <c r="F38" s="404">
        <f>+VLOOKUP($H$14,RESUMEN!$A$11:$AP$600,37,FALSE)</f>
        <v>0</v>
      </c>
      <c r="G38" s="405"/>
      <c r="H38" s="406"/>
      <c r="I38" s="407" t="s">
        <v>19</v>
      </c>
      <c r="J38" s="408"/>
      <c r="K38" s="408"/>
      <c r="L38" s="409"/>
      <c r="M38" s="398" t="s">
        <v>604</v>
      </c>
      <c r="N38" s="399"/>
      <c r="O38" s="399"/>
      <c r="P38" s="399"/>
      <c r="Q38" s="399"/>
      <c r="R38" s="399"/>
      <c r="S38" s="399"/>
      <c r="T38" s="399"/>
      <c r="U38" s="399"/>
      <c r="V38" s="399"/>
      <c r="W38" s="399"/>
      <c r="X38" s="399"/>
      <c r="Y38" s="400"/>
      <c r="Z38" s="401" t="s">
        <v>11</v>
      </c>
      <c r="AA38" s="402"/>
      <c r="AB38" s="402"/>
      <c r="AC38" s="402"/>
      <c r="AD38" s="403"/>
      <c r="AE38" s="26"/>
      <c r="AF38" s="20"/>
    </row>
    <row r="39" spans="1:32" ht="17.100000000000001" customHeight="1">
      <c r="A39" s="20"/>
      <c r="B39" s="26"/>
      <c r="C39" s="404">
        <f>+VLOOKUP($H$14,RESUMEN!$A$11:$AP$600,22,FALSE)</f>
        <v>0</v>
      </c>
      <c r="D39" s="405"/>
      <c r="E39" s="406"/>
      <c r="F39" s="404">
        <f>+VLOOKUP($H$14,RESUMEN!$A$11:$AP$600,38,FALSE)</f>
        <v>0</v>
      </c>
      <c r="G39" s="405"/>
      <c r="H39" s="406"/>
      <c r="I39" s="407" t="s">
        <v>20</v>
      </c>
      <c r="J39" s="408"/>
      <c r="K39" s="408"/>
      <c r="L39" s="409"/>
      <c r="M39" s="398" t="s">
        <v>21</v>
      </c>
      <c r="N39" s="399"/>
      <c r="O39" s="399"/>
      <c r="P39" s="399"/>
      <c r="Q39" s="399"/>
      <c r="R39" s="399"/>
      <c r="S39" s="399"/>
      <c r="T39" s="399"/>
      <c r="U39" s="399"/>
      <c r="V39" s="399"/>
      <c r="W39" s="399"/>
      <c r="X39" s="399"/>
      <c r="Y39" s="400"/>
      <c r="Z39" s="401" t="s">
        <v>11</v>
      </c>
      <c r="AA39" s="402"/>
      <c r="AB39" s="402"/>
      <c r="AC39" s="402"/>
      <c r="AD39" s="403"/>
      <c r="AE39" s="26"/>
      <c r="AF39" s="20"/>
    </row>
    <row r="40" spans="1:32" ht="17.100000000000001" customHeight="1">
      <c r="A40" s="20"/>
      <c r="B40" s="26"/>
      <c r="C40" s="404">
        <v>0</v>
      </c>
      <c r="D40" s="405"/>
      <c r="E40" s="406"/>
      <c r="F40" s="404">
        <f>+VLOOKUP($H$14,RESUMEN!$A$11:$AP$600,39,FALSE)</f>
        <v>0</v>
      </c>
      <c r="G40" s="405"/>
      <c r="H40" s="406"/>
      <c r="I40" s="407" t="s">
        <v>22</v>
      </c>
      <c r="J40" s="408"/>
      <c r="K40" s="408"/>
      <c r="L40" s="409"/>
      <c r="M40" s="398" t="s">
        <v>23</v>
      </c>
      <c r="N40" s="399"/>
      <c r="O40" s="399"/>
      <c r="P40" s="399"/>
      <c r="Q40" s="399"/>
      <c r="R40" s="399"/>
      <c r="S40" s="399"/>
      <c r="T40" s="399"/>
      <c r="U40" s="399"/>
      <c r="V40" s="399"/>
      <c r="W40" s="399"/>
      <c r="X40" s="399"/>
      <c r="Y40" s="400"/>
      <c r="Z40" s="401" t="s">
        <v>18</v>
      </c>
      <c r="AA40" s="402"/>
      <c r="AB40" s="402"/>
      <c r="AC40" s="402"/>
      <c r="AD40" s="403"/>
      <c r="AE40" s="26"/>
      <c r="AF40" s="20"/>
    </row>
    <row r="41" spans="1:32" ht="17.100000000000001" customHeight="1">
      <c r="A41" s="20"/>
      <c r="B41" s="26"/>
      <c r="C41" s="404">
        <f>+VLOOKUP($H$14,RESUMEN!$A$11:$AP$600,23,FALSE)</f>
        <v>0</v>
      </c>
      <c r="D41" s="405"/>
      <c r="E41" s="406"/>
      <c r="F41" s="404">
        <f>+VLOOKUP($H$14,RESUMEN!$A$11:$AP$600,40,FALSE)</f>
        <v>0</v>
      </c>
      <c r="G41" s="405"/>
      <c r="H41" s="406"/>
      <c r="I41" s="407" t="s">
        <v>1479</v>
      </c>
      <c r="J41" s="408"/>
      <c r="K41" s="408"/>
      <c r="L41" s="409"/>
      <c r="M41" s="398" t="s">
        <v>1480</v>
      </c>
      <c r="N41" s="399"/>
      <c r="O41" s="399"/>
      <c r="P41" s="399"/>
      <c r="Q41" s="399"/>
      <c r="R41" s="399"/>
      <c r="S41" s="399"/>
      <c r="T41" s="399"/>
      <c r="U41" s="399"/>
      <c r="V41" s="399"/>
      <c r="W41" s="399"/>
      <c r="X41" s="399"/>
      <c r="Y41" s="400"/>
      <c r="Z41" s="401" t="s">
        <v>9</v>
      </c>
      <c r="AA41" s="402"/>
      <c r="AB41" s="402"/>
      <c r="AC41" s="402"/>
      <c r="AD41" s="403"/>
      <c r="AE41" s="26"/>
      <c r="AF41" s="20"/>
    </row>
    <row r="42" spans="1:32" ht="27" customHeight="1">
      <c r="A42" s="20"/>
      <c r="B42" s="26"/>
      <c r="C42" s="404">
        <f>+VLOOKUP($H$14,RESUMEN!$A$11:$AP$600,24,FALSE)</f>
        <v>0</v>
      </c>
      <c r="D42" s="405"/>
      <c r="E42" s="406"/>
      <c r="F42" s="404">
        <v>0</v>
      </c>
      <c r="G42" s="405"/>
      <c r="H42" s="406"/>
      <c r="I42" s="407" t="s">
        <v>594</v>
      </c>
      <c r="J42" s="408"/>
      <c r="K42" s="408"/>
      <c r="L42" s="409"/>
      <c r="M42" s="398" t="s">
        <v>1412</v>
      </c>
      <c r="N42" s="399"/>
      <c r="O42" s="399"/>
      <c r="P42" s="399"/>
      <c r="Q42" s="399"/>
      <c r="R42" s="399"/>
      <c r="S42" s="399"/>
      <c r="T42" s="399"/>
      <c r="U42" s="399"/>
      <c r="V42" s="399"/>
      <c r="W42" s="399"/>
      <c r="X42" s="399"/>
      <c r="Y42" s="400"/>
      <c r="Z42" s="410" t="s">
        <v>688</v>
      </c>
      <c r="AA42" s="411"/>
      <c r="AB42" s="411"/>
      <c r="AC42" s="411"/>
      <c r="AD42" s="412"/>
      <c r="AE42" s="26"/>
      <c r="AF42" s="20"/>
    </row>
    <row r="43" spans="1:32" ht="25.5" customHeight="1">
      <c r="A43" s="20"/>
      <c r="B43" s="26"/>
      <c r="C43" s="404">
        <f>+VLOOKUP($H$14,RESUMEN!$A$11:$AP$600,25,FALSE)</f>
        <v>0</v>
      </c>
      <c r="D43" s="405"/>
      <c r="E43" s="406"/>
      <c r="F43" s="404">
        <f>+VLOOKUP($H$14,RESUMEN!$A$11:$AP$600,42,FALSE)</f>
        <v>0</v>
      </c>
      <c r="G43" s="405"/>
      <c r="H43" s="406"/>
      <c r="I43" s="407" t="s">
        <v>676</v>
      </c>
      <c r="J43" s="408"/>
      <c r="K43" s="408"/>
      <c r="L43" s="409"/>
      <c r="M43" s="398" t="s">
        <v>677</v>
      </c>
      <c r="N43" s="399"/>
      <c r="O43" s="399"/>
      <c r="P43" s="399"/>
      <c r="Q43" s="399"/>
      <c r="R43" s="399"/>
      <c r="S43" s="399"/>
      <c r="T43" s="399"/>
      <c r="U43" s="399"/>
      <c r="V43" s="399"/>
      <c r="W43" s="399"/>
      <c r="X43" s="399"/>
      <c r="Y43" s="400"/>
      <c r="Z43" s="410" t="s">
        <v>688</v>
      </c>
      <c r="AA43" s="411"/>
      <c r="AB43" s="411"/>
      <c r="AC43" s="411"/>
      <c r="AD43" s="412"/>
      <c r="AE43" s="26"/>
      <c r="AF43" s="20"/>
    </row>
    <row r="44" spans="1:32" ht="17.100000000000001" customHeight="1">
      <c r="A44" s="20"/>
      <c r="B44" s="26"/>
      <c r="C44" s="404">
        <f>+VLOOKUP($H$14,RESUMEN!$A$11:$AP$600,6,FALSE)</f>
        <v>0</v>
      </c>
      <c r="D44" s="405"/>
      <c r="E44" s="406"/>
      <c r="F44" s="404">
        <v>0</v>
      </c>
      <c r="G44" s="405"/>
      <c r="H44" s="406"/>
      <c r="I44" s="407" t="s">
        <v>25</v>
      </c>
      <c r="J44" s="408"/>
      <c r="K44" s="408"/>
      <c r="L44" s="409"/>
      <c r="M44" s="398" t="s">
        <v>27</v>
      </c>
      <c r="N44" s="399"/>
      <c r="O44" s="399"/>
      <c r="P44" s="399"/>
      <c r="Q44" s="399"/>
      <c r="R44" s="399"/>
      <c r="S44" s="399"/>
      <c r="T44" s="399"/>
      <c r="U44" s="399"/>
      <c r="V44" s="399"/>
      <c r="W44" s="399"/>
      <c r="X44" s="399"/>
      <c r="Y44" s="400"/>
      <c r="Z44" s="401" t="s">
        <v>18</v>
      </c>
      <c r="AA44" s="402"/>
      <c r="AB44" s="402"/>
      <c r="AC44" s="402"/>
      <c r="AD44" s="403"/>
      <c r="AE44" s="26"/>
      <c r="AF44" s="20"/>
    </row>
    <row r="45" spans="1:32" ht="17.100000000000001" customHeight="1">
      <c r="A45" s="20"/>
      <c r="B45" s="26"/>
      <c r="C45" s="404">
        <f>+VLOOKUP($H$14,RESUMEN!$A$11:$AP$600,4,FALSE)+VLOOKUP($H$14,RESUMEN!$A$11:$AP$600,5,FALSE)</f>
        <v>0</v>
      </c>
      <c r="D45" s="405"/>
      <c r="E45" s="406"/>
      <c r="F45" s="404">
        <f>+VLOOKUP($H$14,RESUMEN!$A$11:$AP$600,26,FALSE)+VLOOKUP($H$14,RESUMEN!$A$11:$AP$600,27,FALSE)</f>
        <v>0</v>
      </c>
      <c r="G45" s="405"/>
      <c r="H45" s="406"/>
      <c r="I45" s="407" t="s">
        <v>26</v>
      </c>
      <c r="J45" s="408"/>
      <c r="K45" s="408"/>
      <c r="L45" s="409"/>
      <c r="M45" s="398" t="s">
        <v>28</v>
      </c>
      <c r="N45" s="399"/>
      <c r="O45" s="399"/>
      <c r="P45" s="399"/>
      <c r="Q45" s="399"/>
      <c r="R45" s="399"/>
      <c r="S45" s="399"/>
      <c r="T45" s="399"/>
      <c r="U45" s="399"/>
      <c r="V45" s="399"/>
      <c r="W45" s="399"/>
      <c r="X45" s="399"/>
      <c r="Y45" s="400"/>
      <c r="Z45" s="401" t="s">
        <v>18</v>
      </c>
      <c r="AA45" s="402"/>
      <c r="AB45" s="402"/>
      <c r="AC45" s="402"/>
      <c r="AD45" s="403"/>
      <c r="AE45" s="26"/>
      <c r="AF45" s="20"/>
    </row>
    <row r="46" spans="1:32" ht="10.5" customHeight="1">
      <c r="A46" s="20"/>
      <c r="B46" s="20"/>
      <c r="C46" s="183"/>
      <c r="D46" s="183"/>
      <c r="E46" s="183"/>
      <c r="F46" s="183"/>
      <c r="G46" s="183"/>
      <c r="H46" s="183"/>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1481</v>
      </c>
      <c r="C47" s="183"/>
      <c r="D47" s="183"/>
      <c r="E47" s="183"/>
      <c r="F47" s="183"/>
      <c r="G47" s="183"/>
      <c r="H47" s="183"/>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83"/>
      <c r="D48" s="183"/>
      <c r="E48" s="183"/>
      <c r="F48" s="183"/>
      <c r="G48" s="183"/>
      <c r="H48" s="183"/>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448" t="s">
        <v>1393</v>
      </c>
      <c r="D49" s="448"/>
      <c r="E49" s="448"/>
      <c r="F49" s="448"/>
      <c r="G49" s="448"/>
      <c r="H49" s="448"/>
      <c r="I49" s="449" t="s">
        <v>1394</v>
      </c>
      <c r="J49" s="449"/>
      <c r="K49" s="449"/>
      <c r="L49" s="449"/>
      <c r="M49" s="448" t="s">
        <v>1364</v>
      </c>
      <c r="N49" s="448"/>
      <c r="O49" s="448"/>
      <c r="P49" s="448"/>
      <c r="Q49" s="448"/>
      <c r="R49" s="448"/>
      <c r="S49" s="448"/>
      <c r="T49" s="448"/>
      <c r="U49" s="448"/>
      <c r="V49" s="448"/>
      <c r="W49" s="448"/>
      <c r="X49" s="448"/>
      <c r="Y49" s="448"/>
      <c r="Z49" s="20"/>
      <c r="AA49" s="20"/>
      <c r="AB49" s="20"/>
      <c r="AC49" s="20"/>
      <c r="AD49" s="20"/>
      <c r="AE49" s="20"/>
      <c r="AF49" s="20"/>
    </row>
    <row r="50" spans="1:32" ht="16.5" customHeight="1">
      <c r="A50" s="20"/>
      <c r="B50" s="20"/>
      <c r="C50" s="450" t="str">
        <f>+IFERROR(VLOOKUP($H$14,Contactos!A4:E534,3,FALSE),"")</f>
        <v/>
      </c>
      <c r="D50" s="450"/>
      <c r="E50" s="450"/>
      <c r="F50" s="450"/>
      <c r="G50" s="450"/>
      <c r="H50" s="450"/>
      <c r="I50" s="451" t="str">
        <f>+IFERROR(VLOOKUP($H$14,Contactos!A4:E534,4,FALSE),"")</f>
        <v/>
      </c>
      <c r="J50" s="452"/>
      <c r="K50" s="452"/>
      <c r="L50" s="453"/>
      <c r="M50" s="451" t="str">
        <f>+IFERROR(VLOOKUP($H$14,Contactos!A4:E534,5,FALSE),"")</f>
        <v/>
      </c>
      <c r="N50" s="452"/>
      <c r="O50" s="452"/>
      <c r="P50" s="452"/>
      <c r="Q50" s="452"/>
      <c r="R50" s="452"/>
      <c r="S50" s="452"/>
      <c r="T50" s="452"/>
      <c r="U50" s="452"/>
      <c r="V50" s="452"/>
      <c r="W50" s="452"/>
      <c r="X50" s="452"/>
      <c r="Y50" s="453"/>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13" t="s">
        <v>1257</v>
      </c>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c r="AD52" s="414"/>
      <c r="AE52" s="415"/>
      <c r="AF52" s="34"/>
    </row>
    <row r="53" spans="1:32" ht="15.75" customHeight="1">
      <c r="A53" s="34"/>
      <c r="B53" s="416"/>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8"/>
      <c r="AF53" s="34"/>
    </row>
    <row r="54" spans="1:32" ht="16.5" thickBot="1">
      <c r="A54" s="34"/>
      <c r="B54" s="419"/>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1"/>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1408</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2" t="s">
        <v>1260</v>
      </c>
      <c r="B59" s="183"/>
      <c r="C59" s="183"/>
      <c r="F59" s="183"/>
      <c r="G59" s="183"/>
      <c r="H59" s="183"/>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193"/>
      <c r="B60" s="194" t="s">
        <v>1261</v>
      </c>
      <c r="C60" s="195"/>
      <c r="D60" s="195"/>
      <c r="E60" s="195"/>
      <c r="F60" s="195"/>
      <c r="G60" s="195"/>
      <c r="H60" s="195"/>
      <c r="J60" s="195"/>
      <c r="K60" s="195"/>
      <c r="L60" s="195"/>
      <c r="M60" s="195"/>
      <c r="N60" s="195"/>
      <c r="O60" s="195"/>
      <c r="P60" s="195"/>
      <c r="Q60" s="20"/>
      <c r="R60" s="20"/>
      <c r="S60" s="20"/>
      <c r="T60" s="20"/>
      <c r="U60" s="20"/>
      <c r="V60" s="20"/>
      <c r="W60" s="20"/>
      <c r="X60" s="20"/>
      <c r="Y60" s="20"/>
      <c r="Z60" s="20"/>
      <c r="AA60" s="20"/>
      <c r="AB60" s="20"/>
      <c r="AC60" s="20"/>
      <c r="AD60" s="20"/>
      <c r="AE60" s="20"/>
      <c r="AF60" s="20"/>
    </row>
    <row r="61" spans="1:32" ht="10.5" customHeight="1">
      <c r="A61" s="193"/>
      <c r="B61" s="195" t="s">
        <v>1482</v>
      </c>
      <c r="C61" s="195"/>
      <c r="D61" s="195"/>
      <c r="E61" s="195"/>
      <c r="F61" s="195"/>
      <c r="G61" s="195"/>
      <c r="H61" s="195"/>
      <c r="I61" s="195"/>
      <c r="K61" s="195"/>
      <c r="L61" s="195"/>
      <c r="M61" s="195"/>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Z27:AD27"/>
    <mergeCell ref="M31:Y31"/>
    <mergeCell ref="M29:Y29"/>
    <mergeCell ref="F27:H27"/>
    <mergeCell ref="Z26:AD26"/>
    <mergeCell ref="I27:L27"/>
    <mergeCell ref="I28:L28"/>
    <mergeCell ref="M28:Y28"/>
    <mergeCell ref="Z28:AD28"/>
    <mergeCell ref="Z30:AD30"/>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11" activePane="bottomRight" state="frozen"/>
      <selection activeCell="H15" sqref="H15"/>
      <selection pane="topRight" activeCell="H15" sqref="H15"/>
      <selection pane="bottomLeft" activeCell="H15" sqref="H15"/>
      <selection pane="bottomRight" activeCell="A4" sqref="A4:AQ4"/>
    </sheetView>
  </sheetViews>
  <sheetFormatPr baseColWidth="10" defaultColWidth="11.42578125" defaultRowHeight="15" outlineLevelCol="1"/>
  <cols>
    <col min="1" max="1" width="13" style="3" bestFit="1" customWidth="1"/>
    <col min="2" max="2" width="59.7109375" style="4" bestFit="1" customWidth="1"/>
    <col min="3" max="3" width="16.42578125" style="5" hidden="1"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5" t="s">
        <v>555</v>
      </c>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S4" s="43"/>
    </row>
    <row r="5" spans="1:48" s="13" customFormat="1" ht="18.75">
      <c r="A5" s="455" t="str">
        <f>+'CUT MN'!A3</f>
        <v>CORRESPONDIENTE AL PERIODO DE ENERO A ABRIL DE 2024</v>
      </c>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S5" s="43"/>
    </row>
    <row r="6" spans="1:48" s="13" customFormat="1" ht="18.75">
      <c r="A6" s="455" t="str">
        <f>+'CUT MN'!A4</f>
        <v>ACTUALIZADO AL : 7 de mayo de 2024 Hrs. 15:00</v>
      </c>
      <c r="B6" s="455"/>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c r="AM6" s="455"/>
      <c r="AN6" s="455"/>
      <c r="AO6" s="455"/>
      <c r="AP6" s="455"/>
      <c r="AQ6" s="455"/>
      <c r="AS6" s="43"/>
    </row>
    <row r="7" spans="1:48" s="13" customFormat="1" ht="18.75">
      <c r="A7" s="455" t="s">
        <v>556</v>
      </c>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c r="AJ7" s="455"/>
      <c r="AK7" s="455"/>
      <c r="AL7" s="455"/>
      <c r="AM7" s="455"/>
      <c r="AN7" s="455"/>
      <c r="AO7" s="455"/>
      <c r="AP7" s="455"/>
      <c r="AQ7" s="455"/>
      <c r="AS7" s="43"/>
    </row>
    <row r="8" spans="1:48" s="211" customFormat="1">
      <c r="A8" s="10">
        <v>1</v>
      </c>
      <c r="B8" s="12">
        <v>2</v>
      </c>
      <c r="C8" s="12">
        <v>3</v>
      </c>
      <c r="D8" s="209">
        <v>4</v>
      </c>
      <c r="E8" s="10">
        <v>5</v>
      </c>
      <c r="F8" s="12">
        <v>6</v>
      </c>
      <c r="G8" s="12">
        <v>7</v>
      </c>
      <c r="H8" s="209">
        <v>8</v>
      </c>
      <c r="I8" s="209">
        <v>9</v>
      </c>
      <c r="J8" s="10">
        <v>10</v>
      </c>
      <c r="K8" s="12">
        <v>11</v>
      </c>
      <c r="L8" s="209">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0"/>
      <c r="AS8" s="210"/>
    </row>
    <row r="9" spans="1:48" s="13" customFormat="1" ht="15" customHeight="1">
      <c r="A9" s="29"/>
      <c r="B9" s="14"/>
      <c r="C9" s="15"/>
      <c r="D9" s="459" t="s">
        <v>557</v>
      </c>
      <c r="E9" s="459"/>
      <c r="F9" s="459"/>
      <c r="G9" s="459"/>
      <c r="H9" s="459"/>
      <c r="I9" s="459"/>
      <c r="J9" s="459"/>
      <c r="K9" s="459"/>
      <c r="L9" s="459"/>
      <c r="M9" s="459"/>
      <c r="N9" s="459"/>
      <c r="O9" s="459"/>
      <c r="P9" s="459"/>
      <c r="Q9" s="459"/>
      <c r="R9" s="459"/>
      <c r="S9" s="459"/>
      <c r="T9" s="459"/>
      <c r="U9" s="459"/>
      <c r="V9" s="459"/>
      <c r="W9" s="459"/>
      <c r="X9" s="459"/>
      <c r="Y9" s="460"/>
      <c r="Z9" s="456" t="s">
        <v>558</v>
      </c>
      <c r="AA9" s="457"/>
      <c r="AB9" s="457"/>
      <c r="AC9" s="457"/>
      <c r="AD9" s="457"/>
      <c r="AE9" s="457"/>
      <c r="AF9" s="457"/>
      <c r="AG9" s="457"/>
      <c r="AH9" s="457"/>
      <c r="AI9" s="457"/>
      <c r="AJ9" s="457"/>
      <c r="AK9" s="457"/>
      <c r="AL9" s="457"/>
      <c r="AM9" s="457"/>
      <c r="AN9" s="457"/>
      <c r="AO9" s="457"/>
      <c r="AP9" s="458"/>
      <c r="AQ9" s="43"/>
      <c r="AS9" s="43"/>
    </row>
    <row r="10" spans="1:48" s="100" customFormat="1" ht="34.5">
      <c r="A10" s="30" t="s">
        <v>559</v>
      </c>
      <c r="B10" s="31" t="s">
        <v>35</v>
      </c>
      <c r="C10" s="31" t="s">
        <v>560</v>
      </c>
      <c r="D10" s="44" t="s">
        <v>596</v>
      </c>
      <c r="E10" s="44" t="s">
        <v>595</v>
      </c>
      <c r="F10" s="45" t="s">
        <v>25</v>
      </c>
      <c r="G10" s="45" t="s">
        <v>3</v>
      </c>
      <c r="H10" s="45" t="s">
        <v>599</v>
      </c>
      <c r="I10" s="45" t="s">
        <v>1287</v>
      </c>
      <c r="J10" s="45" t="s">
        <v>10</v>
      </c>
      <c r="K10" s="45" t="s">
        <v>6</v>
      </c>
      <c r="L10" s="45" t="s">
        <v>638</v>
      </c>
      <c r="M10" s="45" t="s">
        <v>14</v>
      </c>
      <c r="N10" s="45" t="s">
        <v>1350</v>
      </c>
      <c r="O10" s="45" t="s">
        <v>600</v>
      </c>
      <c r="P10" s="45" t="s">
        <v>16</v>
      </c>
      <c r="Q10" s="45" t="s">
        <v>12</v>
      </c>
      <c r="R10" s="45" t="s">
        <v>601</v>
      </c>
      <c r="S10" s="45" t="s">
        <v>1275</v>
      </c>
      <c r="T10" s="45" t="s">
        <v>1276</v>
      </c>
      <c r="U10" s="45" t="s">
        <v>19</v>
      </c>
      <c r="V10" s="45" t="s">
        <v>20</v>
      </c>
      <c r="W10" s="45" t="s">
        <v>1479</v>
      </c>
      <c r="X10" s="45" t="s">
        <v>594</v>
      </c>
      <c r="Y10" s="45" t="s">
        <v>676</v>
      </c>
      <c r="Z10" s="44" t="s">
        <v>597</v>
      </c>
      <c r="AA10" s="44" t="s">
        <v>598</v>
      </c>
      <c r="AB10" s="45" t="s">
        <v>3</v>
      </c>
      <c r="AC10" s="45" t="s">
        <v>551</v>
      </c>
      <c r="AD10" s="45" t="s">
        <v>10</v>
      </c>
      <c r="AE10" s="45" t="s">
        <v>6</v>
      </c>
      <c r="AF10" s="45" t="s">
        <v>14</v>
      </c>
      <c r="AG10" s="45" t="s">
        <v>16</v>
      </c>
      <c r="AH10" s="45" t="s">
        <v>12</v>
      </c>
      <c r="AI10" s="45" t="s">
        <v>601</v>
      </c>
      <c r="AJ10" s="45" t="s">
        <v>637</v>
      </c>
      <c r="AK10" s="45" t="s">
        <v>19</v>
      </c>
      <c r="AL10" s="45" t="s">
        <v>20</v>
      </c>
      <c r="AM10" s="45" t="s">
        <v>22</v>
      </c>
      <c r="AN10" s="45" t="s">
        <v>8</v>
      </c>
      <c r="AO10" s="45" t="s">
        <v>594</v>
      </c>
      <c r="AP10" s="45" t="s">
        <v>676</v>
      </c>
      <c r="AQ10" s="44" t="s">
        <v>561</v>
      </c>
      <c r="AS10" s="146"/>
    </row>
    <row r="11" spans="1:48" ht="33" customHeight="1">
      <c r="A11" s="32">
        <v>0</v>
      </c>
      <c r="B11" s="324" t="str">
        <f>VLOOKUP(A11,[4]bd_lista!A:C,3,FALSE)</f>
        <v>Sin  nombre</v>
      </c>
      <c r="C11" s="325" t="str">
        <f>VLOOKUP(A11,[4]bd_lista!A:D,4,FALSE)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24" t="str">
        <f>VLOOKUP(A12,[4]bd_lista!A:C,3,FALSE)</f>
        <v>Vicepresidencia del Estado Plurinacional</v>
      </c>
      <c r="C12" s="325" t="e">
        <f>+VLOOKUP(A12,Contactos!$A$4:$E$534,6,FALSE)</f>
        <v>#REF!</v>
      </c>
      <c r="D12" s="61">
        <v>0</v>
      </c>
      <c r="E12" s="61">
        <v>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0</v>
      </c>
      <c r="AT12" s="33"/>
    </row>
    <row r="13" spans="1:48" ht="19.5" customHeight="1">
      <c r="A13" s="32">
        <v>10</v>
      </c>
      <c r="B13" s="324" t="str">
        <f>VLOOKUP(A13,[4]bd_lista!A:C,3,FALSE)</f>
        <v>Ministerio de Relaciones Exteriores</v>
      </c>
      <c r="C13" s="325" t="e">
        <f>+VLOOKUP(A13,Contactos!$A$4:$E$534,6,FALSE)</f>
        <v>#REF!</v>
      </c>
      <c r="D13" s="61">
        <v>0</v>
      </c>
      <c r="E13" s="61">
        <v>0</v>
      </c>
      <c r="F13" s="61">
        <v>0</v>
      </c>
      <c r="G13" s="61">
        <v>22741.360000000001</v>
      </c>
      <c r="H13" s="61">
        <v>0</v>
      </c>
      <c r="I13" s="61">
        <v>0</v>
      </c>
      <c r="J13" s="61">
        <v>0</v>
      </c>
      <c r="K13" s="61">
        <v>0.05</v>
      </c>
      <c r="L13" s="61">
        <v>0</v>
      </c>
      <c r="M13" s="61">
        <v>1900</v>
      </c>
      <c r="N13" s="61">
        <v>34743.79</v>
      </c>
      <c r="O13" s="61">
        <v>0</v>
      </c>
      <c r="P13" s="61">
        <v>0</v>
      </c>
      <c r="Q13" s="61">
        <v>417.6</v>
      </c>
      <c r="R13" s="61">
        <v>0.06</v>
      </c>
      <c r="S13" s="61">
        <v>0</v>
      </c>
      <c r="T13" s="61">
        <v>0</v>
      </c>
      <c r="U13" s="61">
        <v>0</v>
      </c>
      <c r="V13" s="61">
        <v>0</v>
      </c>
      <c r="W13" s="61">
        <v>0</v>
      </c>
      <c r="X13" s="61">
        <v>0</v>
      </c>
      <c r="Y13" s="61">
        <v>0</v>
      </c>
      <c r="Z13" s="61">
        <v>0</v>
      </c>
      <c r="AA13" s="61">
        <v>0</v>
      </c>
      <c r="AB13" s="61">
        <v>0</v>
      </c>
      <c r="AC13" s="61">
        <v>0</v>
      </c>
      <c r="AD13" s="61">
        <v>0</v>
      </c>
      <c r="AE13" s="61">
        <v>3308708.1599999997</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24" t="str">
        <f>VLOOKUP(A14,[4]bd_lista!A:C,3,FALSE)</f>
        <v>Ministerio de Gobierno</v>
      </c>
      <c r="C14" s="325" t="e">
        <f>+VLOOKUP(A14,Contactos!$A$4:$E$534,6,FALSE)</f>
        <v>#REF!</v>
      </c>
      <c r="D14" s="61">
        <v>161545.07999999999</v>
      </c>
      <c r="E14" s="61">
        <v>0</v>
      </c>
      <c r="F14" s="61">
        <v>0</v>
      </c>
      <c r="G14" s="61">
        <v>126125.94000000002</v>
      </c>
      <c r="H14" s="61">
        <v>0</v>
      </c>
      <c r="I14" s="61">
        <v>0</v>
      </c>
      <c r="J14" s="61">
        <v>2190.91</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289861.93</v>
      </c>
      <c r="AT14" s="33"/>
    </row>
    <row r="15" spans="1:48" ht="33" customHeight="1">
      <c r="A15" s="32">
        <v>16</v>
      </c>
      <c r="B15" s="324" t="str">
        <f>VLOOKUP(A15,[4]bd_lista!A:C,3,FALSE)</f>
        <v>Ministerio de Educación</v>
      </c>
      <c r="C15" s="325" t="e">
        <f>+VLOOKUP(A15,Contactos!$A$4:$E$534,6,FALSE)</f>
        <v>#REF!</v>
      </c>
      <c r="D15" s="61">
        <v>0</v>
      </c>
      <c r="E15" s="61">
        <v>0</v>
      </c>
      <c r="F15" s="61">
        <v>0</v>
      </c>
      <c r="G15" s="61">
        <v>1170481.74</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536704</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61">
        <v>0</v>
      </c>
      <c r="AQ15" s="61">
        <f t="shared" si="0"/>
        <v>1707185.74</v>
      </c>
      <c r="AT15" s="33"/>
      <c r="AV15" s="7"/>
    </row>
    <row r="16" spans="1:48" ht="33" customHeight="1">
      <c r="A16" s="32">
        <v>20</v>
      </c>
      <c r="B16" s="324" t="str">
        <f>VLOOKUP(A16,[4]bd_lista!A:C,3,FALSE)</f>
        <v>Ministerio de Defensa</v>
      </c>
      <c r="C16" s="325" t="e">
        <f>+VLOOKUP(A16,Contactos!$A$4:$E$534,6,FALSE)</f>
        <v>#REF!</v>
      </c>
      <c r="D16" s="61">
        <v>2794</v>
      </c>
      <c r="E16" s="61">
        <v>0</v>
      </c>
      <c r="F16" s="61">
        <v>4586200.24</v>
      </c>
      <c r="G16" s="61">
        <v>158854.27000000002</v>
      </c>
      <c r="H16" s="61">
        <v>0</v>
      </c>
      <c r="I16" s="61">
        <v>0</v>
      </c>
      <c r="J16" s="61">
        <v>0</v>
      </c>
      <c r="K16" s="61">
        <v>0</v>
      </c>
      <c r="L16" s="61">
        <v>0</v>
      </c>
      <c r="M16" s="61">
        <v>0</v>
      </c>
      <c r="N16" s="61">
        <v>540</v>
      </c>
      <c r="O16" s="61">
        <v>0</v>
      </c>
      <c r="P16" s="61">
        <v>0</v>
      </c>
      <c r="Q16" s="61">
        <v>0</v>
      </c>
      <c r="R16" s="61">
        <v>0</v>
      </c>
      <c r="S16" s="61">
        <v>0</v>
      </c>
      <c r="T16" s="61">
        <v>0</v>
      </c>
      <c r="U16" s="61">
        <v>0</v>
      </c>
      <c r="V16" s="61">
        <v>0</v>
      </c>
      <c r="W16" s="61">
        <v>0</v>
      </c>
      <c r="X16" s="61">
        <v>0</v>
      </c>
      <c r="Y16" s="61">
        <v>0</v>
      </c>
      <c r="Z16" s="61">
        <v>0</v>
      </c>
      <c r="AA16" s="61">
        <v>0</v>
      </c>
      <c r="AB16" s="61">
        <v>0</v>
      </c>
      <c r="AC16" s="61">
        <v>0</v>
      </c>
      <c r="AD16" s="61">
        <v>150.03</v>
      </c>
      <c r="AE16" s="61">
        <v>0</v>
      </c>
      <c r="AF16" s="61">
        <v>0</v>
      </c>
      <c r="AG16" s="61">
        <v>0</v>
      </c>
      <c r="AH16" s="61">
        <v>0</v>
      </c>
      <c r="AI16" s="61">
        <v>0</v>
      </c>
      <c r="AJ16" s="61">
        <v>0</v>
      </c>
      <c r="AK16" s="61">
        <v>0</v>
      </c>
      <c r="AL16" s="61">
        <v>0</v>
      </c>
      <c r="AM16" s="61">
        <v>0</v>
      </c>
      <c r="AN16" s="61">
        <v>0</v>
      </c>
      <c r="AO16" s="61">
        <v>0</v>
      </c>
      <c r="AP16" s="61">
        <v>0</v>
      </c>
      <c r="AQ16" s="61">
        <f t="shared" si="0"/>
        <v>4748538.54</v>
      </c>
      <c r="AT16" s="33"/>
      <c r="AU16" s="7"/>
      <c r="AV16" s="7"/>
    </row>
    <row r="17" spans="1:48" ht="33" customHeight="1">
      <c r="A17" s="32">
        <v>25</v>
      </c>
      <c r="B17" s="324" t="str">
        <f>VLOOKUP(A17,[4]bd_lista!A:C,3,FALSE)</f>
        <v>Ministerio de la Presidencia</v>
      </c>
      <c r="C17" s="325" t="e">
        <f>+VLOOKUP(A17,Contactos!$A$4:$E$534,6,FALSE)</f>
        <v>#REF!</v>
      </c>
      <c r="D17" s="61">
        <v>0</v>
      </c>
      <c r="E17" s="61">
        <v>1235271</v>
      </c>
      <c r="F17" s="61">
        <v>108339.05</v>
      </c>
      <c r="G17" s="61">
        <v>6160.7099999999991</v>
      </c>
      <c r="H17" s="61">
        <v>0</v>
      </c>
      <c r="I17" s="61">
        <v>0</v>
      </c>
      <c r="J17" s="61">
        <v>0</v>
      </c>
      <c r="K17" s="61">
        <v>0</v>
      </c>
      <c r="L17" s="61">
        <v>0</v>
      </c>
      <c r="M17" s="61">
        <v>0</v>
      </c>
      <c r="N17" s="61">
        <v>9613.659999999998</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1359384.42</v>
      </c>
      <c r="AT17" s="33"/>
      <c r="AU17" s="7"/>
      <c r="AV17" s="7"/>
    </row>
    <row r="18" spans="1:48" ht="33" customHeight="1">
      <c r="A18" s="32">
        <v>30</v>
      </c>
      <c r="B18" s="324" t="str">
        <f>VLOOKUP(A18,[4]bd_lista!A:C,3,FALSE)</f>
        <v>Ministerio de Justicia y Transparencia Institucional</v>
      </c>
      <c r="C18" s="325" t="e">
        <f>+VLOOKUP(A18,Contactos!$A$4:$E$534,6,FALSE)</f>
        <v>#REF!</v>
      </c>
      <c r="D18" s="61">
        <v>0</v>
      </c>
      <c r="E18" s="61">
        <v>0</v>
      </c>
      <c r="F18" s="61">
        <v>0</v>
      </c>
      <c r="G18" s="61">
        <v>400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400</v>
      </c>
      <c r="AT18" s="33"/>
    </row>
    <row r="19" spans="1:48" ht="33" customHeight="1">
      <c r="A19" s="32">
        <v>35</v>
      </c>
      <c r="B19" s="324" t="str">
        <f>VLOOKUP(A19,[4]bd_lista!A:C,3,FALSE)</f>
        <v>Ministerio de Economía y Finanzas Públicas</v>
      </c>
      <c r="C19" s="325" t="e">
        <f>+VLOOKUP(A19,Contactos!$A$4:$E$534,6,FALSE)</f>
        <v>#REF!</v>
      </c>
      <c r="D19" s="61">
        <v>0</v>
      </c>
      <c r="E19" s="61">
        <v>0</v>
      </c>
      <c r="F19" s="61">
        <v>0</v>
      </c>
      <c r="G19" s="61">
        <v>506238.08</v>
      </c>
      <c r="H19" s="61">
        <v>0</v>
      </c>
      <c r="I19" s="61">
        <v>0</v>
      </c>
      <c r="J19" s="61">
        <v>0</v>
      </c>
      <c r="K19" s="61">
        <v>1654653.98</v>
      </c>
      <c r="L19" s="61">
        <v>0</v>
      </c>
      <c r="M19" s="61">
        <v>0</v>
      </c>
      <c r="N19" s="61">
        <v>0</v>
      </c>
      <c r="O19" s="61">
        <v>0</v>
      </c>
      <c r="P19" s="61">
        <v>0</v>
      </c>
      <c r="Q19" s="61">
        <v>0</v>
      </c>
      <c r="R19" s="61">
        <v>0</v>
      </c>
      <c r="S19" s="61">
        <v>6931.55</v>
      </c>
      <c r="T19" s="61">
        <v>1027.3499999999999</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2168850.96</v>
      </c>
      <c r="AT19" s="33"/>
    </row>
    <row r="20" spans="1:48" ht="33" customHeight="1">
      <c r="A20" s="32">
        <v>41</v>
      </c>
      <c r="B20" s="324" t="str">
        <f>VLOOKUP(A20,[4]bd_lista!A:C,3,FALSE)</f>
        <v>Ministerio de Desarrollo Productivo y Economía Plural</v>
      </c>
      <c r="C20" s="325" t="e">
        <f>+VLOOKUP(A20,Contactos!$A$4:$E$534,6,FALSE)</f>
        <v>#REF!</v>
      </c>
      <c r="D20" s="61">
        <v>0</v>
      </c>
      <c r="E20" s="61">
        <v>759454</v>
      </c>
      <c r="F20" s="61">
        <v>21530059.669999998</v>
      </c>
      <c r="G20" s="61">
        <v>464125.35000000003</v>
      </c>
      <c r="H20" s="61">
        <v>0</v>
      </c>
      <c r="I20" s="61">
        <v>0</v>
      </c>
      <c r="J20" s="61">
        <v>0</v>
      </c>
      <c r="K20" s="61">
        <v>0</v>
      </c>
      <c r="L20" s="61">
        <v>0</v>
      </c>
      <c r="M20" s="61">
        <v>0</v>
      </c>
      <c r="N20" s="61">
        <v>560.30999999999995</v>
      </c>
      <c r="O20" s="61">
        <v>62640</v>
      </c>
      <c r="P20" s="61">
        <v>0</v>
      </c>
      <c r="Q20" s="61">
        <v>0</v>
      </c>
      <c r="R20" s="61">
        <v>0</v>
      </c>
      <c r="S20" s="61">
        <v>0</v>
      </c>
      <c r="T20" s="61">
        <v>0</v>
      </c>
      <c r="U20" s="61">
        <v>0</v>
      </c>
      <c r="V20" s="61">
        <v>0</v>
      </c>
      <c r="W20" s="61">
        <v>0</v>
      </c>
      <c r="X20" s="61">
        <v>0</v>
      </c>
      <c r="Y20" s="61">
        <v>40</v>
      </c>
      <c r="Z20" s="61">
        <v>759453.99880000006</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23576333.328799997</v>
      </c>
      <c r="AT20" s="33"/>
    </row>
    <row r="21" spans="1:48" ht="33" customHeight="1">
      <c r="A21" s="32">
        <v>46</v>
      </c>
      <c r="B21" s="324" t="str">
        <f>VLOOKUP(A21,[4]bd_lista!A:C,3,FALSE)</f>
        <v>Ministerio de Salud y Deportes</v>
      </c>
      <c r="C21" s="325" t="e">
        <f>+VLOOKUP(A21,Contactos!$A$4:$E$534,6,FALSE)</f>
        <v>#REF!</v>
      </c>
      <c r="D21" s="61">
        <v>4464.87</v>
      </c>
      <c r="E21" s="61">
        <v>2433316.09</v>
      </c>
      <c r="F21" s="61">
        <v>11445653.110000001</v>
      </c>
      <c r="G21" s="61">
        <v>258330.23999999999</v>
      </c>
      <c r="H21" s="61">
        <v>0</v>
      </c>
      <c r="I21" s="61">
        <v>0</v>
      </c>
      <c r="J21" s="61">
        <v>0</v>
      </c>
      <c r="K21" s="61">
        <v>27047.95</v>
      </c>
      <c r="L21" s="61">
        <v>0</v>
      </c>
      <c r="M21" s="61">
        <v>0</v>
      </c>
      <c r="N21" s="61">
        <v>280.29000000000002</v>
      </c>
      <c r="O21" s="61">
        <v>0</v>
      </c>
      <c r="P21" s="61">
        <v>0</v>
      </c>
      <c r="Q21" s="61">
        <v>0</v>
      </c>
      <c r="R21" s="61">
        <v>0</v>
      </c>
      <c r="S21" s="61">
        <v>0</v>
      </c>
      <c r="T21" s="61">
        <v>0</v>
      </c>
      <c r="U21" s="61">
        <v>0</v>
      </c>
      <c r="V21" s="61">
        <v>0</v>
      </c>
      <c r="W21" s="61">
        <v>0</v>
      </c>
      <c r="X21" s="61">
        <v>0</v>
      </c>
      <c r="Y21" s="61">
        <v>44745267.739999995</v>
      </c>
      <c r="Z21" s="61">
        <v>2457042.3584000003</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61371402.648399994</v>
      </c>
      <c r="AT21" s="33"/>
    </row>
    <row r="22" spans="1:48" ht="33" customHeight="1">
      <c r="A22" s="32">
        <v>47</v>
      </c>
      <c r="B22" s="324" t="str">
        <f>VLOOKUP(A22,[4]bd_lista!A:C,3,FALSE)</f>
        <v>Ministerio de Desarrollo Rural y Tierras</v>
      </c>
      <c r="C22" s="325" t="e">
        <f>+VLOOKUP(A22,Contactos!$A$4:$E$534,6,FALSE)</f>
        <v>#REF!</v>
      </c>
      <c r="D22" s="61">
        <v>0</v>
      </c>
      <c r="E22" s="61">
        <v>5560186.75</v>
      </c>
      <c r="F22" s="61">
        <v>75593.840000000011</v>
      </c>
      <c r="G22" s="61">
        <v>309984.27</v>
      </c>
      <c r="H22" s="61">
        <v>0</v>
      </c>
      <c r="I22" s="61">
        <v>0</v>
      </c>
      <c r="J22" s="61">
        <v>50</v>
      </c>
      <c r="K22" s="61">
        <v>0</v>
      </c>
      <c r="L22" s="61">
        <v>0</v>
      </c>
      <c r="M22" s="61">
        <v>0</v>
      </c>
      <c r="N22" s="61">
        <v>2160.83</v>
      </c>
      <c r="O22" s="61">
        <v>0</v>
      </c>
      <c r="P22" s="61">
        <v>0</v>
      </c>
      <c r="Q22" s="61">
        <v>0</v>
      </c>
      <c r="R22" s="61">
        <v>0</v>
      </c>
      <c r="S22" s="61">
        <v>0</v>
      </c>
      <c r="T22" s="61">
        <v>0</v>
      </c>
      <c r="U22" s="61">
        <v>0</v>
      </c>
      <c r="V22" s="61">
        <v>0</v>
      </c>
      <c r="W22" s="61">
        <v>0</v>
      </c>
      <c r="X22" s="61">
        <v>0</v>
      </c>
      <c r="Y22" s="61">
        <v>0</v>
      </c>
      <c r="Z22" s="61">
        <v>5560186.7509999992</v>
      </c>
      <c r="AA22" s="61">
        <v>0</v>
      </c>
      <c r="AB22" s="61">
        <v>0</v>
      </c>
      <c r="AC22" s="61">
        <v>0</v>
      </c>
      <c r="AD22" s="61">
        <v>0</v>
      </c>
      <c r="AE22" s="61">
        <v>7546000</v>
      </c>
      <c r="AF22" s="61">
        <v>0</v>
      </c>
      <c r="AG22" s="61">
        <v>0</v>
      </c>
      <c r="AH22" s="61">
        <v>0</v>
      </c>
      <c r="AI22" s="61">
        <v>0</v>
      </c>
      <c r="AJ22" s="61">
        <v>0</v>
      </c>
      <c r="AK22" s="61">
        <v>0</v>
      </c>
      <c r="AL22" s="61">
        <v>0</v>
      </c>
      <c r="AM22" s="61">
        <v>0</v>
      </c>
      <c r="AN22" s="61">
        <v>0</v>
      </c>
      <c r="AO22" s="61">
        <v>0</v>
      </c>
      <c r="AP22" s="61">
        <v>0</v>
      </c>
      <c r="AQ22" s="61">
        <f t="shared" si="0"/>
        <v>19054162.441</v>
      </c>
      <c r="AT22" s="33"/>
    </row>
    <row r="23" spans="1:48" ht="33" customHeight="1">
      <c r="A23" s="32">
        <v>53</v>
      </c>
      <c r="B23" s="324" t="str">
        <f>VLOOKUP(A23,[4]bd_lista!A:C,3,FALSE)</f>
        <v>Ministerio de Culturas, Descolonización y Despatriarcalización</v>
      </c>
      <c r="C23" s="325" t="e">
        <f>+VLOOKUP(A23,Contactos!$A$4:$E$534,6,FALSE)</f>
        <v>#REF!</v>
      </c>
      <c r="D23" s="61">
        <v>0</v>
      </c>
      <c r="E23" s="61">
        <v>0</v>
      </c>
      <c r="F23" s="61">
        <v>0</v>
      </c>
      <c r="G23" s="61">
        <v>185.5</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185.5</v>
      </c>
      <c r="AT23" s="33"/>
    </row>
    <row r="24" spans="1:48" ht="33" customHeight="1">
      <c r="A24" s="32">
        <v>66</v>
      </c>
      <c r="B24" s="324" t="str">
        <f>VLOOKUP(A24,[4]bd_lista!A:C,3,FALSE)</f>
        <v>Ministerio de Planificación del Desarrollo</v>
      </c>
      <c r="C24" s="325" t="e">
        <f>+VLOOKUP(A24,Contactos!$A$4:$E$534,6,FALSE)</f>
        <v>#REF!</v>
      </c>
      <c r="D24" s="61">
        <v>1413522.12</v>
      </c>
      <c r="E24" s="61">
        <v>29990.54</v>
      </c>
      <c r="F24" s="61">
        <v>0</v>
      </c>
      <c r="G24" s="61">
        <v>1525.32</v>
      </c>
      <c r="H24" s="61">
        <v>0</v>
      </c>
      <c r="I24" s="61">
        <v>0</v>
      </c>
      <c r="J24" s="61">
        <v>0</v>
      </c>
      <c r="K24" s="61">
        <v>0</v>
      </c>
      <c r="L24" s="61">
        <v>0</v>
      </c>
      <c r="M24" s="61">
        <v>0</v>
      </c>
      <c r="N24" s="61">
        <v>0</v>
      </c>
      <c r="O24" s="61">
        <v>0</v>
      </c>
      <c r="P24" s="61">
        <v>0</v>
      </c>
      <c r="Q24" s="61">
        <v>0</v>
      </c>
      <c r="R24" s="61">
        <v>0</v>
      </c>
      <c r="S24" s="61">
        <v>0</v>
      </c>
      <c r="T24" s="61">
        <v>10050041.210000001</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11495079.190000001</v>
      </c>
      <c r="AT24" s="33"/>
    </row>
    <row r="25" spans="1:48" ht="33" customHeight="1">
      <c r="A25" s="32">
        <v>70</v>
      </c>
      <c r="B25" s="324" t="str">
        <f>VLOOKUP(A25,[4]bd_lista!A:C,3,FALSE)</f>
        <v>Ministerio de Trabajo, Empleo y Previsión Social</v>
      </c>
      <c r="C25" s="325" t="e">
        <f>+VLOOKUP(A25,Contactos!$A$4:$E$534,6,FALSE)</f>
        <v>#REF!</v>
      </c>
      <c r="D25" s="61">
        <v>0</v>
      </c>
      <c r="E25" s="61">
        <v>0</v>
      </c>
      <c r="F25" s="61">
        <v>0</v>
      </c>
      <c r="G25" s="61">
        <v>992.93999999999994</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716819.65</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717812.59</v>
      </c>
      <c r="AT25" s="33"/>
    </row>
    <row r="26" spans="1:48" ht="33" customHeight="1">
      <c r="A26" s="32">
        <v>76</v>
      </c>
      <c r="B26" s="324" t="str">
        <f>VLOOKUP(A26,[4]bd_lista!A:C,3,FALSE)</f>
        <v>Ministerio de Minería y Metalurgia</v>
      </c>
      <c r="C26" s="325" t="e">
        <f>+VLOOKUP(A26,Contactos!$A$4:$E$534,6,FALSE)</f>
        <v>#REF!</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340348.71</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340348.71</v>
      </c>
      <c r="AT26" s="33"/>
    </row>
    <row r="27" spans="1:48" ht="33" customHeight="1">
      <c r="A27" s="32">
        <v>78</v>
      </c>
      <c r="B27" s="324" t="str">
        <f>VLOOKUP(A27,[4]bd_lista!A:C,3,FALSE)</f>
        <v>Ministerio de Hidrocarburos y Energías</v>
      </c>
      <c r="C27" s="325" t="e">
        <f>+VLOOKUP(A27,Contactos!$A$4:$E$534,6,FALSE)</f>
        <v>#REF!</v>
      </c>
      <c r="D27" s="61">
        <v>0</v>
      </c>
      <c r="E27" s="61">
        <v>0</v>
      </c>
      <c r="F27" s="61">
        <v>26356.460000000003</v>
      </c>
      <c r="G27" s="61">
        <v>53620.600000000006</v>
      </c>
      <c r="H27" s="61">
        <v>0</v>
      </c>
      <c r="I27" s="61">
        <v>0</v>
      </c>
      <c r="J27" s="61">
        <v>3916.01</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83893.07</v>
      </c>
      <c r="AT27" s="33"/>
    </row>
    <row r="28" spans="1:48" ht="33" customHeight="1">
      <c r="A28" s="32">
        <v>81</v>
      </c>
      <c r="B28" s="324" t="str">
        <f>VLOOKUP(A28,[4]bd_lista!A:C,3,FALSE)</f>
        <v>Ministerio de Obras Públicas, Servicios y Vivienda</v>
      </c>
      <c r="C28" s="325" t="e">
        <f>+VLOOKUP(A28,Contactos!$A$4:$E$534,6,FALSE)</f>
        <v>#REF!</v>
      </c>
      <c r="D28" s="61">
        <v>0</v>
      </c>
      <c r="E28" s="61">
        <v>0</v>
      </c>
      <c r="F28" s="61">
        <v>3814258.58</v>
      </c>
      <c r="G28" s="61">
        <v>56847.71</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1114979.05</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4986085.34</v>
      </c>
      <c r="AT28" s="33"/>
    </row>
    <row r="29" spans="1:48" ht="33" customHeight="1">
      <c r="A29" s="32">
        <v>86</v>
      </c>
      <c r="B29" s="324" t="str">
        <f>VLOOKUP(A29,[4]bd_lista!A:C,3,FALSE)</f>
        <v>Ministerio de Medio Ambiente y Agua</v>
      </c>
      <c r="C29" s="325" t="e">
        <f>+VLOOKUP(A29,Contactos!$A$4:$E$534,6,FALSE)</f>
        <v>#REF!</v>
      </c>
      <c r="D29" s="61">
        <v>3835261.7100000004</v>
      </c>
      <c r="E29" s="61">
        <v>17437118.699999999</v>
      </c>
      <c r="F29" s="61">
        <v>0</v>
      </c>
      <c r="G29" s="61">
        <v>2153410.3499999996</v>
      </c>
      <c r="H29" s="61">
        <v>0</v>
      </c>
      <c r="I29" s="61">
        <v>0</v>
      </c>
      <c r="J29" s="61">
        <v>0</v>
      </c>
      <c r="K29" s="61">
        <v>10356589.690000001</v>
      </c>
      <c r="L29" s="61">
        <v>0</v>
      </c>
      <c r="M29" s="61">
        <v>0</v>
      </c>
      <c r="N29" s="61">
        <v>0</v>
      </c>
      <c r="O29" s="61">
        <v>44924.32</v>
      </c>
      <c r="P29" s="61">
        <v>0</v>
      </c>
      <c r="Q29" s="61">
        <v>0</v>
      </c>
      <c r="R29" s="61">
        <v>0</v>
      </c>
      <c r="S29" s="61">
        <v>0</v>
      </c>
      <c r="T29" s="61">
        <v>0</v>
      </c>
      <c r="U29" s="61">
        <v>0</v>
      </c>
      <c r="V29" s="61">
        <v>0</v>
      </c>
      <c r="W29" s="61">
        <v>0</v>
      </c>
      <c r="X29" s="61">
        <v>0</v>
      </c>
      <c r="Y29" s="61">
        <v>0</v>
      </c>
      <c r="Z29" s="61">
        <v>17258867.582599998</v>
      </c>
      <c r="AA29" s="61">
        <v>0</v>
      </c>
      <c r="AB29" s="61">
        <v>0</v>
      </c>
      <c r="AC29" s="61">
        <v>0</v>
      </c>
      <c r="AD29" s="61">
        <v>50.01</v>
      </c>
      <c r="AE29" s="61">
        <v>37975680.960000001</v>
      </c>
      <c r="AF29" s="61">
        <v>0</v>
      </c>
      <c r="AG29" s="61">
        <v>0</v>
      </c>
      <c r="AH29" s="61">
        <v>0</v>
      </c>
      <c r="AI29" s="61">
        <v>0</v>
      </c>
      <c r="AJ29" s="61">
        <v>0</v>
      </c>
      <c r="AK29" s="61">
        <v>0</v>
      </c>
      <c r="AL29" s="61">
        <v>0</v>
      </c>
      <c r="AM29" s="61">
        <v>0</v>
      </c>
      <c r="AN29" s="61">
        <v>0</v>
      </c>
      <c r="AO29" s="61">
        <v>138503.4</v>
      </c>
      <c r="AP29" s="61">
        <v>0</v>
      </c>
      <c r="AQ29" s="61">
        <f t="shared" si="0"/>
        <v>89200406.722600013</v>
      </c>
      <c r="AT29" s="33"/>
    </row>
    <row r="30" spans="1:48" ht="33" customHeight="1">
      <c r="A30" s="32" t="s">
        <v>539</v>
      </c>
      <c r="B30" s="324" t="str">
        <f>VLOOKUP(A30,[4]bd_lista!A:C,3,FALSE)</f>
        <v>Dirección General de Programación y Operaciones del Tesoro</v>
      </c>
      <c r="C30" s="325" t="e">
        <f>+VLOOKUP(A30,Contactos!$A$4:$E$534,6,FALSE)</f>
        <v>#REF!</v>
      </c>
      <c r="D30" s="61">
        <v>887.55</v>
      </c>
      <c r="E30" s="61">
        <v>1454.65</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200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2542.1999999999998</v>
      </c>
      <c r="AT30" s="33"/>
    </row>
    <row r="31" spans="1:48" ht="33" customHeight="1">
      <c r="A31" s="32" t="s">
        <v>541</v>
      </c>
      <c r="B31" s="324" t="str">
        <f>VLOOKUP(A31,[4]bd_lista!A:C,3,FALSE)</f>
        <v>Dirección General de Programación y Operaciones del Tesoro</v>
      </c>
      <c r="C31" s="325" t="e">
        <f>+VLOOKUP(A31,Contactos!$A$4:$E$534,6,FALSE)</f>
        <v>#REF!</v>
      </c>
      <c r="D31" s="61">
        <v>36174914.579999998</v>
      </c>
      <c r="E31" s="61">
        <v>6964660.5</v>
      </c>
      <c r="F31" s="61">
        <v>559521994.74000001</v>
      </c>
      <c r="G31" s="61">
        <v>3909445.6100000022</v>
      </c>
      <c r="H31" s="61">
        <v>0</v>
      </c>
      <c r="I31" s="61">
        <v>0</v>
      </c>
      <c r="J31" s="61">
        <v>0</v>
      </c>
      <c r="K31" s="61">
        <v>4748962.21</v>
      </c>
      <c r="L31" s="61">
        <v>0</v>
      </c>
      <c r="M31" s="61">
        <v>100</v>
      </c>
      <c r="N31" s="61">
        <v>523.82000000000005</v>
      </c>
      <c r="O31" s="61">
        <v>0</v>
      </c>
      <c r="P31" s="61">
        <v>0</v>
      </c>
      <c r="Q31" s="61">
        <v>0</v>
      </c>
      <c r="R31" s="61">
        <v>0</v>
      </c>
      <c r="S31" s="61">
        <v>340000000</v>
      </c>
      <c r="T31" s="61">
        <v>340012596</v>
      </c>
      <c r="U31" s="61">
        <v>0</v>
      </c>
      <c r="V31" s="61">
        <v>0</v>
      </c>
      <c r="W31" s="61">
        <v>0</v>
      </c>
      <c r="X31" s="61">
        <v>392985680.84000003</v>
      </c>
      <c r="Y31" s="61">
        <v>1891112.6999999997</v>
      </c>
      <c r="Z31" s="61">
        <v>0</v>
      </c>
      <c r="AA31" s="61">
        <v>36147605.172000006</v>
      </c>
      <c r="AB31" s="61">
        <v>0</v>
      </c>
      <c r="AC31" s="61">
        <v>0</v>
      </c>
      <c r="AD31" s="61">
        <v>0</v>
      </c>
      <c r="AE31" s="61">
        <v>165083.98000000001</v>
      </c>
      <c r="AF31" s="61">
        <v>0</v>
      </c>
      <c r="AG31" s="61">
        <v>0</v>
      </c>
      <c r="AH31" s="61">
        <v>68.599999999999994</v>
      </c>
      <c r="AI31" s="61">
        <v>0</v>
      </c>
      <c r="AJ31" s="61">
        <v>0</v>
      </c>
      <c r="AK31" s="61">
        <v>0</v>
      </c>
      <c r="AL31" s="61">
        <v>0</v>
      </c>
      <c r="AM31" s="61">
        <v>0.72000000000000042</v>
      </c>
      <c r="AN31" s="61">
        <v>0</v>
      </c>
      <c r="AO31" s="61">
        <v>0</v>
      </c>
      <c r="AP31" s="61">
        <v>0</v>
      </c>
      <c r="AQ31" s="61">
        <f t="shared" si="0"/>
        <v>1722522749.4720001</v>
      </c>
      <c r="AT31" s="33"/>
    </row>
    <row r="32" spans="1:48" ht="33" customHeight="1">
      <c r="A32" s="32" t="s">
        <v>542</v>
      </c>
      <c r="B32" s="324" t="str">
        <f>VLOOKUP(A32,[4]bd_lista!A:C,3,FALSE)</f>
        <v>Dirección General de Crédito Público</v>
      </c>
      <c r="C32" s="325" t="e">
        <f>+VLOOKUP(A32,Contactos!$A$4:$E$534,6,FALSE)</f>
        <v>#REF!</v>
      </c>
      <c r="D32" s="61">
        <v>0</v>
      </c>
      <c r="E32" s="61">
        <v>0</v>
      </c>
      <c r="F32" s="61">
        <v>0</v>
      </c>
      <c r="G32" s="61">
        <v>100</v>
      </c>
      <c r="H32" s="61">
        <v>0</v>
      </c>
      <c r="I32" s="61">
        <v>0</v>
      </c>
      <c r="J32" s="61">
        <v>1044799.16</v>
      </c>
      <c r="K32" s="61">
        <v>5465517.6099999994</v>
      </c>
      <c r="L32" s="61">
        <v>0</v>
      </c>
      <c r="M32" s="61">
        <v>0</v>
      </c>
      <c r="N32" s="61">
        <v>0</v>
      </c>
      <c r="O32" s="61">
        <v>3829625.02</v>
      </c>
      <c r="P32" s="61">
        <v>0</v>
      </c>
      <c r="Q32" s="61">
        <v>877816.59</v>
      </c>
      <c r="R32" s="61">
        <v>0</v>
      </c>
      <c r="S32" s="61">
        <v>0</v>
      </c>
      <c r="T32" s="61">
        <v>52146708.150000006</v>
      </c>
      <c r="U32" s="61">
        <v>965819479.5</v>
      </c>
      <c r="V32" s="61">
        <v>0</v>
      </c>
      <c r="W32" s="61">
        <v>0</v>
      </c>
      <c r="X32" s="61">
        <v>0</v>
      </c>
      <c r="Y32" s="61">
        <v>0</v>
      </c>
      <c r="Z32" s="61">
        <v>0</v>
      </c>
      <c r="AA32" s="61">
        <v>0</v>
      </c>
      <c r="AB32" s="61">
        <v>60.03</v>
      </c>
      <c r="AC32" s="61">
        <v>0</v>
      </c>
      <c r="AD32" s="61">
        <v>0</v>
      </c>
      <c r="AE32" s="61">
        <v>339041.3</v>
      </c>
      <c r="AF32" s="61">
        <v>0</v>
      </c>
      <c r="AG32" s="61">
        <v>0</v>
      </c>
      <c r="AH32" s="61">
        <v>3790432.7000000011</v>
      </c>
      <c r="AI32" s="61">
        <v>0</v>
      </c>
      <c r="AJ32" s="61">
        <v>0</v>
      </c>
      <c r="AK32" s="61">
        <v>512960520.45000005</v>
      </c>
      <c r="AL32" s="61">
        <v>0</v>
      </c>
      <c r="AM32" s="61">
        <v>0</v>
      </c>
      <c r="AN32" s="61">
        <v>0</v>
      </c>
      <c r="AO32" s="61">
        <v>0</v>
      </c>
      <c r="AP32" s="61">
        <v>0</v>
      </c>
      <c r="AQ32" s="61">
        <f t="shared" si="0"/>
        <v>1546274100.51</v>
      </c>
      <c r="AT32" s="33"/>
    </row>
    <row r="33" spans="1:46" ht="33" customHeight="1">
      <c r="A33" s="32" t="s">
        <v>544</v>
      </c>
      <c r="B33" s="324" t="str">
        <f>VLOOKUP(A33,[4]bd_lista!A:C,3,FALSE)</f>
        <v>Dirección General de Administración y Finanzas Territoriales</v>
      </c>
      <c r="C33" s="325" t="e">
        <f>+VLOOKUP(A33,Contactos!$A$4:$E$534,6,FALSE)</f>
        <v>#REF!</v>
      </c>
      <c r="D33" s="61">
        <v>0</v>
      </c>
      <c r="E33" s="61">
        <v>0</v>
      </c>
      <c r="F33" s="61">
        <v>0</v>
      </c>
      <c r="G33" s="61">
        <v>120629.22000000002</v>
      </c>
      <c r="H33" s="61">
        <v>0</v>
      </c>
      <c r="I33" s="61">
        <v>0</v>
      </c>
      <c r="J33" s="61">
        <v>0</v>
      </c>
      <c r="K33" s="61">
        <v>4945135.7999999989</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5065765.0199999986</v>
      </c>
      <c r="AT33" s="33"/>
    </row>
    <row r="34" spans="1:46" ht="33" customHeight="1">
      <c r="A34" s="32" t="s">
        <v>546</v>
      </c>
      <c r="B34" s="324" t="str">
        <f>VLOOKUP(A34,[4]bd_lista!A:C,3,FALSE)</f>
        <v>Dirección General de Pensiones y Jubilaciones</v>
      </c>
      <c r="C34" s="325" t="e">
        <f>+VLOOKUP(A34,Contactos!$A$4:$E$534,6,FALSE)</f>
        <v>#REF!</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24" t="str">
        <f>VLOOKUP(A35,[4]bd_lista!A:C,3,FALSE)</f>
        <v>Orquesta Sinfónica Nacional</v>
      </c>
      <c r="C35" s="325" t="e">
        <f>+VLOOKUP(A35,Contactos!$A$4:$E$534,6,FALSE)</f>
        <v>#REF!</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24" t="str">
        <f>VLOOKUP(A36,[4]bd_lista!A:C,3,FALSE)</f>
        <v>Conservatorio Plurinacional de Musica</v>
      </c>
      <c r="C36" s="325" t="e">
        <f>+VLOOKUP(A36,Contactos!$A$4:$E$534,6,FALSE)</f>
        <v>#REF!</v>
      </c>
      <c r="D36" s="61">
        <v>0</v>
      </c>
      <c r="E36" s="61">
        <v>0</v>
      </c>
      <c r="F36" s="61">
        <v>149115</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149115</v>
      </c>
      <c r="AT36" s="33"/>
    </row>
    <row r="37" spans="1:46" ht="33" customHeight="1">
      <c r="A37" s="32">
        <v>111</v>
      </c>
      <c r="B37" s="324" t="str">
        <f>VLOOKUP(A37,[4]bd_lista!A:C,3,FALSE)</f>
        <v>Instituto Boliviano de la Ceguera</v>
      </c>
      <c r="C37" s="325" t="e">
        <f>+VLOOKUP(A37,Contactos!$A$4:$E$534,6,FALSE)</f>
        <v>#REF!</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24" t="str">
        <f>VLOOKUP(A38,[4]bd_lista!A:C,3,FALSE)</f>
        <v>Comité Nacional de la Persona con Discapacidad</v>
      </c>
      <c r="C38" s="325" t="e">
        <f>+VLOOKUP(A38,Contactos!$A$4:$E$534,6,FALSE)</f>
        <v>#N/A</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24" t="str">
        <f>VLOOKUP(A39,[4]bd_lista!A:C,3,FALSE)</f>
        <v>Dirección General de Aeronáutica Civil</v>
      </c>
      <c r="C39" s="325" t="e">
        <f>+VLOOKUP(A39,Contactos!$A$4:$E$534,6,FALSE)</f>
        <v>#REF!</v>
      </c>
      <c r="D39" s="61">
        <v>0</v>
      </c>
      <c r="E39" s="61">
        <v>610280.42000000004</v>
      </c>
      <c r="F39" s="61">
        <v>5822903.379999999</v>
      </c>
      <c r="G39" s="61">
        <v>0</v>
      </c>
      <c r="H39" s="61">
        <v>0</v>
      </c>
      <c r="I39" s="61">
        <v>0</v>
      </c>
      <c r="J39" s="61">
        <v>2050</v>
      </c>
      <c r="K39" s="61">
        <v>0</v>
      </c>
      <c r="L39" s="61">
        <v>0</v>
      </c>
      <c r="M39" s="61">
        <v>0</v>
      </c>
      <c r="N39" s="61">
        <v>0</v>
      </c>
      <c r="O39" s="61">
        <v>0</v>
      </c>
      <c r="P39" s="61">
        <v>0</v>
      </c>
      <c r="Q39" s="61">
        <v>0</v>
      </c>
      <c r="R39" s="61">
        <v>0</v>
      </c>
      <c r="S39" s="61">
        <v>0</v>
      </c>
      <c r="T39" s="61">
        <v>0</v>
      </c>
      <c r="U39" s="61">
        <v>0</v>
      </c>
      <c r="V39" s="61">
        <v>0</v>
      </c>
      <c r="W39" s="61">
        <v>0</v>
      </c>
      <c r="X39" s="61">
        <v>0</v>
      </c>
      <c r="Y39" s="61">
        <v>0</v>
      </c>
      <c r="Z39" s="61">
        <v>610280.41760000004</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7045514.2175999992</v>
      </c>
      <c r="AT39" s="33"/>
    </row>
    <row r="40" spans="1:46" ht="33" customHeight="1">
      <c r="A40" s="32">
        <v>119</v>
      </c>
      <c r="B40" s="324" t="str">
        <f>VLOOKUP(A40,[4]bd_lista!A:C,3,FALSE)</f>
        <v>Agencia para el Des. de la Soc. de la Información en Bolivia</v>
      </c>
      <c r="C40" s="325" t="e">
        <f>+VLOOKUP(A40,Contactos!$A$4:$E$534,6,FALSE)</f>
        <v>#REF!</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0</v>
      </c>
      <c r="AT40" s="33"/>
    </row>
    <row r="41" spans="1:46" ht="33" customHeight="1">
      <c r="A41" s="32">
        <v>124</v>
      </c>
      <c r="B41" s="324" t="str">
        <f>VLOOKUP(A41,[4]bd_lista!A:C,3,FALSE)</f>
        <v>Academia Nacional de Ciencias</v>
      </c>
      <c r="C41" s="325" t="e">
        <f>+VLOOKUP(A41,Contactos!$A$4:$E$534,6,FALSE)</f>
        <v>#REF!</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24" t="str">
        <f>VLOOKUP(A42,[4]bd_lista!A:C,3,FALSE)</f>
        <v>Escuela de Gestión Pública Plurinacional</v>
      </c>
      <c r="C42" s="325" t="e">
        <f>+VLOOKUP(A42,Contactos!$A$4:$E$534,6,FALSE)</f>
        <v>#REF!</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24" t="str">
        <f>VLOOKUP(A43,[4]bd_lista!A:C,3,FALSE)</f>
        <v>Fondo de Financiamiento para la Minería</v>
      </c>
      <c r="C43" s="325" t="e">
        <f>+VLOOKUP(A43,Contactos!$A$4:$E$534,6,FALSE)</f>
        <v>#REF!</v>
      </c>
      <c r="D43" s="61">
        <v>0</v>
      </c>
      <c r="E43" s="61">
        <v>0</v>
      </c>
      <c r="F43" s="61">
        <v>5000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5000</v>
      </c>
      <c r="AT43" s="33"/>
    </row>
    <row r="44" spans="1:46" ht="33" customHeight="1">
      <c r="A44" s="32">
        <v>132</v>
      </c>
      <c r="B44" s="324" t="str">
        <f>VLOOKUP(A44,[4]bd_lista!A:C,3,FALSE)</f>
        <v>Servicio de Desarrollo de las Empresas Púb. Productivas</v>
      </c>
      <c r="C44" s="325" t="e">
        <f>+VLOOKUP(A44,Contactos!$A$4:$E$534,6,FALSE)</f>
        <v>#REF!</v>
      </c>
      <c r="D44" s="61">
        <v>600</v>
      </c>
      <c r="E44" s="61">
        <v>0</v>
      </c>
      <c r="F44" s="61">
        <v>6893635.6500000004</v>
      </c>
      <c r="G44" s="61">
        <v>13266</v>
      </c>
      <c r="H44" s="61">
        <v>0</v>
      </c>
      <c r="I44" s="61">
        <v>0</v>
      </c>
      <c r="J44" s="61">
        <v>3504.44</v>
      </c>
      <c r="K44" s="61">
        <v>231246487.16</v>
      </c>
      <c r="L44" s="61">
        <v>0</v>
      </c>
      <c r="M44" s="61">
        <v>0</v>
      </c>
      <c r="N44" s="61">
        <v>1255.78</v>
      </c>
      <c r="O44" s="61">
        <v>0</v>
      </c>
      <c r="P44" s="61">
        <v>0</v>
      </c>
      <c r="Q44" s="61">
        <v>150261382.63999999</v>
      </c>
      <c r="R44" s="61">
        <v>0</v>
      </c>
      <c r="S44" s="61">
        <v>0</v>
      </c>
      <c r="T44" s="61">
        <v>0</v>
      </c>
      <c r="U44" s="61">
        <v>0</v>
      </c>
      <c r="V44" s="61">
        <v>0</v>
      </c>
      <c r="W44" s="61">
        <v>0</v>
      </c>
      <c r="X44" s="61">
        <v>0</v>
      </c>
      <c r="Y44" s="61">
        <v>19949690</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408369821.66999996</v>
      </c>
      <c r="AT44" s="33"/>
    </row>
    <row r="45" spans="1:46" ht="33" customHeight="1">
      <c r="A45" s="32">
        <v>133</v>
      </c>
      <c r="B45" s="324" t="str">
        <f>VLOOKUP(A45,[4]bd_lista!A:C,3,FALSE)</f>
        <v>Lotería Nacional de Beneficencia y Salubridad</v>
      </c>
      <c r="C45" s="325" t="e">
        <f>+VLOOKUP(A45,Contactos!$A$4:$E$534,6,FALSE)</f>
        <v>#REF!</v>
      </c>
      <c r="D45" s="61">
        <v>0</v>
      </c>
      <c r="E45" s="61">
        <v>0</v>
      </c>
      <c r="F45" s="61">
        <v>152965.60999999999</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152965.60999999999</v>
      </c>
      <c r="AT45" s="33"/>
    </row>
    <row r="46" spans="1:46" ht="33" customHeight="1">
      <c r="A46" s="32">
        <v>134</v>
      </c>
      <c r="B46" s="324" t="str">
        <f>VLOOKUP(A46,[4]bd_lista!A:C,3,FALSE)</f>
        <v>Consejo Nacional de Vivienda Policial</v>
      </c>
      <c r="C46" s="325" t="e">
        <f>+VLOOKUP(A46,Contactos!$A$4:$E$534,6,FALSE)</f>
        <v>#REF!</v>
      </c>
      <c r="D46" s="61">
        <v>0</v>
      </c>
      <c r="E46" s="61">
        <v>0</v>
      </c>
      <c r="F46" s="61">
        <v>20938429.839999996</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20938429.839999996</v>
      </c>
      <c r="AT46" s="33"/>
    </row>
    <row r="47" spans="1:46" ht="33" customHeight="1">
      <c r="A47" s="32">
        <v>137</v>
      </c>
      <c r="B47" s="324" t="str">
        <f>VLOOKUP(A47,[4]bd_lista!A:C,3,FALSE)</f>
        <v>Comité Ejecutivo de la Universidad Boliviana</v>
      </c>
      <c r="C47" s="325" t="e">
        <f>+VLOOKUP(A47,Contactos!$A$4:$E$534,6,FALSE)</f>
        <v>#REF!</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958350.19000000006</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958350.19000000006</v>
      </c>
      <c r="AT47" s="33"/>
    </row>
    <row r="48" spans="1:46" ht="33" customHeight="1">
      <c r="A48" s="32">
        <v>138</v>
      </c>
      <c r="B48" s="324" t="str">
        <f>VLOOKUP(A48,[4]bd_lista!A:C,3,FALSE)</f>
        <v>Universidad Mayor Real y Pontificia de San Francisco Xavier</v>
      </c>
      <c r="C48" s="325" t="e">
        <f>+VLOOKUP(A48,Contactos!$A$4:$E$534,6,FALSE)</f>
        <v>#REF!</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24" t="str">
        <f>VLOOKUP(A49,[4]bd_lista!A:C,3,FALSE)</f>
        <v>Universidad Mayor de San Andrés</v>
      </c>
      <c r="C49" s="325" t="e">
        <f>+VLOOKUP(A49,Contactos!$A$4:$E$534,6,FALSE)</f>
        <v>#REF!</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0</v>
      </c>
      <c r="AT49" s="33"/>
    </row>
    <row r="50" spans="1:46" ht="33" customHeight="1">
      <c r="A50" s="32">
        <v>140</v>
      </c>
      <c r="B50" s="324" t="str">
        <f>VLOOKUP(A50,[4]bd_lista!A:C,3,FALSE)</f>
        <v>Universidad Pública de El Alto</v>
      </c>
      <c r="C50" s="325" t="e">
        <f>+VLOOKUP(A50,Contactos!$A$4:$E$534,6,FALSE)</f>
        <v>#REF!</v>
      </c>
      <c r="D50" s="61">
        <v>0</v>
      </c>
      <c r="E50" s="61">
        <v>0</v>
      </c>
      <c r="F50" s="61">
        <v>0</v>
      </c>
      <c r="G50" s="61">
        <v>106893.15</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106893.15</v>
      </c>
      <c r="AT50" s="33"/>
    </row>
    <row r="51" spans="1:46" ht="33" customHeight="1">
      <c r="A51" s="32">
        <v>141</v>
      </c>
      <c r="B51" s="324" t="str">
        <f>VLOOKUP(A51,[4]bd_lista!A:C,3,FALSE)</f>
        <v>Universidad Mayor de San Simón</v>
      </c>
      <c r="C51" s="325" t="e">
        <f>+VLOOKUP(A51,Contactos!$A$4:$E$534,6,FALSE)</f>
        <v>#REF!</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24" t="str">
        <f>VLOOKUP(A52,[4]bd_lista!A:C,3,FALSE)</f>
        <v>Universidad Técnica de Oruro</v>
      </c>
      <c r="C52" s="325" t="e">
        <f>+VLOOKUP(A52,Contactos!$A$4:$E$534,6,FALSE)</f>
        <v>#REF!</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24" t="str">
        <f>VLOOKUP(A53,[4]bd_lista!A:C,3,FALSE)</f>
        <v>Universidad Autónoma Tomás Frías</v>
      </c>
      <c r="C53" s="325" t="e">
        <f>+VLOOKUP(A53,Contactos!$A$4:$E$534,6,FALSE)</f>
        <v>#REF!</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24" t="str">
        <f>VLOOKUP(A54,[4]bd_lista!A:C,3,FALSE)</f>
        <v>Universidad Nacional Siglo XX</v>
      </c>
      <c r="C54" s="325" t="e">
        <f>+VLOOKUP(A54,Contactos!$A$4:$E$534,6,FALSE)</f>
        <v>#REF!</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24" t="str">
        <f>VLOOKUP(A55,[4]bd_lista!A:C,3,FALSE)</f>
        <v>Universidad Autónoma Juan Misael Saracho</v>
      </c>
      <c r="C55" s="325" t="e">
        <f>+VLOOKUP(A55,Contactos!$A$4:$E$534,6,FALSE)</f>
        <v>#REF!</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0</v>
      </c>
      <c r="AT55" s="33"/>
    </row>
    <row r="56" spans="1:46" ht="33" customHeight="1">
      <c r="A56" s="32">
        <v>146</v>
      </c>
      <c r="B56" s="324" t="str">
        <f>VLOOKUP(A56,[4]bd_lista!A:C,3,FALSE)</f>
        <v>Universidad Autónoma Gabriel René Moreno</v>
      </c>
      <c r="C56" s="325" t="e">
        <f>+VLOOKUP(A56,Contactos!$A$4:$E$534,6,FALSE)</f>
        <v>#REF!</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24" t="str">
        <f>VLOOKUP(A57,[4]bd_lista!A:C,3,FALSE)</f>
        <v>Universidad Autónoma del Beni José Ballivián</v>
      </c>
      <c r="C57" s="325" t="e">
        <f>+VLOOKUP(A57,Contactos!$A$4:$E$534,6,FALSE)</f>
        <v>#REF!</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24" t="str">
        <f>VLOOKUP(A58,[4]bd_lista!A:C,3,FALSE)</f>
        <v>Universidad Amazónica de Pando</v>
      </c>
      <c r="C58" s="325" t="e">
        <f>+VLOOKUP(A58,Contactos!$A$4:$E$534,6,FALSE)</f>
        <v>#REF!</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24" t="str">
        <f>VLOOKUP(A59,[4]bd_lista!A:C,3,FALSE)</f>
        <v>Proyecto Sucre Ciudad Universitaria</v>
      </c>
      <c r="C59" s="325" t="e">
        <f>+VLOOKUP(A59,Contactos!$A$4:$E$534,6,FALSE)</f>
        <v>#REF!</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24" t="str">
        <f>VLOOKUP(A60,[4]bd_lista!A:C,3,FALSE)</f>
        <v>Servicio Plurinacional de Defensa Pública</v>
      </c>
      <c r="C60" s="325" t="e">
        <f>+VLOOKUP(A60,Contactos!$A$4:$E$534,6,FALSE)</f>
        <v>#REF!</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0</v>
      </c>
      <c r="AT60" s="33"/>
    </row>
    <row r="61" spans="1:46" ht="33" customHeight="1">
      <c r="A61" s="32">
        <v>153</v>
      </c>
      <c r="B61" s="324" t="str">
        <f>VLOOKUP(A61,[4]bd_lista!A:C,3,FALSE)</f>
        <v>Observatorio Plurinacional de la Calidad  Educativa</v>
      </c>
      <c r="C61" s="325" t="e">
        <f>+VLOOKUP(A61,Contactos!$A$4:$E$534,6,FALSE)</f>
        <v>#REF!</v>
      </c>
      <c r="D61" s="61">
        <v>0</v>
      </c>
      <c r="E61" s="61">
        <v>0</v>
      </c>
      <c r="F61" s="61">
        <v>0</v>
      </c>
      <c r="G61" s="61">
        <v>0</v>
      </c>
      <c r="H61" s="61">
        <v>0</v>
      </c>
      <c r="I61" s="61">
        <v>0</v>
      </c>
      <c r="J61" s="61">
        <v>0</v>
      </c>
      <c r="K61" s="61">
        <v>203018</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203018</v>
      </c>
      <c r="AT61" s="33"/>
    </row>
    <row r="62" spans="1:46" ht="33" customHeight="1">
      <c r="A62" s="32">
        <v>154</v>
      </c>
      <c r="B62" s="324" t="str">
        <f>VLOOKUP(A62,[4]bd_lista!A:C,3,FALSE)</f>
        <v>Museo Nacional de Historia Natural</v>
      </c>
      <c r="C62" s="325" t="e">
        <f>+VLOOKUP(A62,Contactos!$A$4:$E$534,6,FALSE)</f>
        <v>#REF!</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24" t="str">
        <f>VLOOKUP(A63,[4]bd_lista!A:C,3,FALSE)</f>
        <v>Dirección del Notariado Plurinacional</v>
      </c>
      <c r="C63" s="325" t="e">
        <f>+VLOOKUP(A63,Contactos!$A$4:$E$534,6,FALSE)</f>
        <v>#REF!</v>
      </c>
      <c r="D63" s="61">
        <v>0</v>
      </c>
      <c r="E63" s="61">
        <v>0</v>
      </c>
      <c r="F63" s="61">
        <v>0</v>
      </c>
      <c r="G63" s="61">
        <v>56359.360000000001</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4654712</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4711071.3600000003</v>
      </c>
      <c r="AT63" s="33"/>
    </row>
    <row r="64" spans="1:46" ht="33" customHeight="1">
      <c r="A64" s="32">
        <v>156</v>
      </c>
      <c r="B64" s="324" t="str">
        <f>VLOOKUP(A64,[4]bd_lista!A:C,3,FALSE)</f>
        <v>Servicio Plurinacional de Asistencia a la Víctima</v>
      </c>
      <c r="C64" s="325" t="e">
        <f>+VLOOKUP(A64,Contactos!$A$4:$E$534,6,FALSE)</f>
        <v>#REF!</v>
      </c>
      <c r="D64" s="61">
        <v>0</v>
      </c>
      <c r="E64" s="61">
        <v>0</v>
      </c>
      <c r="F64" s="61">
        <v>0</v>
      </c>
      <c r="G64" s="61">
        <v>397.84</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397.84</v>
      </c>
      <c r="AT64" s="33"/>
    </row>
    <row r="65" spans="1:46" ht="33" customHeight="1">
      <c r="A65" s="32">
        <v>157</v>
      </c>
      <c r="B65" s="324" t="str">
        <f>VLOOKUP(A65,[4]bd_lista!A:C,3,FALSE)</f>
        <v>Servicio para la Prevención de la Tortura</v>
      </c>
      <c r="C65" s="325" t="e">
        <f>+VLOOKUP(A65,Contactos!$A$4:$E$534,6,FALSE)</f>
        <v>#N/A</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24" t="str">
        <f>VLOOKUP(A66,[4]bd_lista!A:C,3,FALSE)</f>
        <v>OficinaTécnica para el Fortalecimiento de la Empresa Pública</v>
      </c>
      <c r="C66" s="325" t="e">
        <f>+VLOOKUP(A66,Contactos!$A$4:$E$534,6,FALSE)</f>
        <v>#REF!</v>
      </c>
      <c r="D66" s="61">
        <v>0</v>
      </c>
      <c r="E66" s="61">
        <v>0</v>
      </c>
      <c r="F66" s="61">
        <v>0</v>
      </c>
      <c r="G66" s="61">
        <v>658.16</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658.16</v>
      </c>
      <c r="AT66" s="33"/>
    </row>
    <row r="67" spans="1:46" ht="33" customHeight="1">
      <c r="A67" s="32">
        <v>163</v>
      </c>
      <c r="B67" s="324" t="str">
        <f>VLOOKUP(A67,[4]bd_lista!A:C,3,FALSE)</f>
        <v>Agencia Nacional de Hidrocarburos</v>
      </c>
      <c r="C67" s="325" t="e">
        <f>+VLOOKUP(A67,Contactos!$A$4:$E$534,6,FALSE)</f>
        <v>#REF!</v>
      </c>
      <c r="D67" s="61">
        <v>0</v>
      </c>
      <c r="E67" s="61">
        <v>0</v>
      </c>
      <c r="F67" s="61">
        <v>5639062.3600000003</v>
      </c>
      <c r="G67" s="61">
        <v>0</v>
      </c>
      <c r="H67" s="61">
        <v>0</v>
      </c>
      <c r="I67" s="61">
        <v>0</v>
      </c>
      <c r="J67" s="61">
        <v>0</v>
      </c>
      <c r="K67" s="61">
        <v>0</v>
      </c>
      <c r="L67" s="61">
        <v>0</v>
      </c>
      <c r="M67" s="61">
        <v>0</v>
      </c>
      <c r="N67" s="61">
        <v>292.16000000000003</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5639354.5200000005</v>
      </c>
      <c r="AT67" s="33"/>
    </row>
    <row r="68" spans="1:46" ht="33" customHeight="1">
      <c r="A68" s="32">
        <v>169</v>
      </c>
      <c r="B68" s="324" t="str">
        <f>VLOOKUP(A68,[4]bd_lista!A:C,3,FALSE)</f>
        <v>Autoridad General de Impugnación Tributaria</v>
      </c>
      <c r="C68" s="325" t="e">
        <f>+VLOOKUP(A68,Contactos!$A$4:$E$534,6,FALSE)</f>
        <v>#REF!</v>
      </c>
      <c r="D68" s="61">
        <v>8541.9699999999993</v>
      </c>
      <c r="E68" s="61">
        <v>0</v>
      </c>
      <c r="F68" s="61">
        <v>0</v>
      </c>
      <c r="G68" s="61">
        <v>9198.18</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17740.150000000001</v>
      </c>
      <c r="AT68" s="33"/>
    </row>
    <row r="69" spans="1:46" ht="33" customHeight="1">
      <c r="A69" s="32">
        <v>170</v>
      </c>
      <c r="B69" s="324" t="str">
        <f>VLOOKUP(A69,[4]bd_lista!A:C,3,FALSE)</f>
        <v>Escuela Militar de Ingeniería</v>
      </c>
      <c r="C69" s="325" t="e">
        <f>+VLOOKUP(A69,Contactos!$A$4:$E$534,6,FALSE)</f>
        <v>#REF!</v>
      </c>
      <c r="D69" s="61">
        <v>0</v>
      </c>
      <c r="E69" s="61">
        <v>0</v>
      </c>
      <c r="F69" s="61">
        <v>0</v>
      </c>
      <c r="G69" s="61">
        <v>1500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1500</v>
      </c>
      <c r="AT69" s="33"/>
    </row>
    <row r="70" spans="1:46" ht="33" customHeight="1">
      <c r="A70" s="32">
        <v>171</v>
      </c>
      <c r="B70" s="324" t="str">
        <f>VLOOKUP(A70,[4]bd_lista!A:C,3,FALSE)</f>
        <v>Centro de Investigación Agrícola Tropical</v>
      </c>
      <c r="C70" s="325" t="e">
        <f>+VLOOKUP(A70,Contactos!$A$4:$E$534,6,FALSE)</f>
        <v>#N/A</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24" t="str">
        <f>VLOOKUP(A71,[4]bd_lista!A:C,3,FALSE)</f>
        <v>Autoridad Jurisdiccional Administrativa Minera</v>
      </c>
      <c r="C71" s="325" t="e">
        <f>+VLOOKUP(A71,Contactos!$A$4:$E$534,6,FALSE)</f>
        <v>#REF!</v>
      </c>
      <c r="D71" s="61">
        <v>0</v>
      </c>
      <c r="E71" s="61">
        <v>0</v>
      </c>
      <c r="F71" s="61">
        <v>0</v>
      </c>
      <c r="G71" s="61">
        <v>2801.5</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2801.5</v>
      </c>
      <c r="AT71" s="33"/>
    </row>
    <row r="72" spans="1:46" ht="33" customHeight="1">
      <c r="A72" s="32">
        <v>192</v>
      </c>
      <c r="B72" s="324" t="str">
        <f>VLOOKUP(A72,[4]bd_lista!A:C,3,FALSE)</f>
        <v>Servicio al Mejoramiento de la Navegación Amazónica</v>
      </c>
      <c r="C72" s="325" t="e">
        <f>+VLOOKUP(A72,Contactos!$A$4:$E$534,6,FALSE)</f>
        <v>#REF!</v>
      </c>
      <c r="D72" s="61">
        <v>0</v>
      </c>
      <c r="E72" s="61">
        <v>0</v>
      </c>
      <c r="F72" s="61">
        <v>0</v>
      </c>
      <c r="G72" s="61">
        <v>6786</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6786</v>
      </c>
      <c r="AT72" s="33"/>
    </row>
    <row r="73" spans="1:46" ht="33" customHeight="1">
      <c r="A73" s="32">
        <v>197</v>
      </c>
      <c r="B73" s="324" t="str">
        <f>VLOOKUP(A73,[4]bd_lista!A:C,3,FALSE)</f>
        <v>DIRECCIÓN ESTRATÉGICA DE REIVINDICACION MARÍTIMA, SILALA Y RECURSOS HÍDRICOS INTERNACIONALES</v>
      </c>
      <c r="C73" s="325" t="e">
        <f>+VLOOKUP(A73,Contactos!$A$4:$E$534,6,FALSE)</f>
        <v>#REF!</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24" t="str">
        <f>VLOOKUP(A74,[4]bd_lista!A:C,3,FALSE)</f>
        <v>Registro Único para la Administración Tributaria Municipal</v>
      </c>
      <c r="C74" s="325" t="e">
        <f>+VLOOKUP(A74,Contactos!$A$4:$E$534,6,FALSE)</f>
        <v>#REF!</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0</v>
      </c>
      <c r="AT74" s="33"/>
    </row>
    <row r="75" spans="1:46" ht="33" customHeight="1">
      <c r="A75" s="32">
        <v>201</v>
      </c>
      <c r="B75" s="324" t="str">
        <f>VLOOKUP(A75,[4]bd_lista!A:C,3,FALSE)</f>
        <v>Agencia para el Des. de las Macroreg. y Zonas Fronterizas</v>
      </c>
      <c r="C75" s="325" t="e">
        <f>+VLOOKUP(A75,Contactos!$A$4:$E$534,6,FALSE)</f>
        <v>#N/A</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0</v>
      </c>
      <c r="AT75" s="33"/>
    </row>
    <row r="76" spans="1:46" ht="33" customHeight="1">
      <c r="A76" s="32">
        <v>203</v>
      </c>
      <c r="B76" s="324" t="str">
        <f>VLOOKUP(A76,[4]bd_lista!A:C,3,FALSE)</f>
        <v>Autoridad de Supervisión del Sistema Financiero</v>
      </c>
      <c r="C76" s="325" t="e">
        <f>+VLOOKUP(A76,Contactos!$A$4:$E$534,6,FALSE)</f>
        <v>#REF!</v>
      </c>
      <c r="D76" s="61">
        <v>0</v>
      </c>
      <c r="E76" s="61">
        <v>0</v>
      </c>
      <c r="F76" s="61">
        <v>66164327.790000007</v>
      </c>
      <c r="G76" s="61">
        <v>8126.98</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66172454.770000003</v>
      </c>
      <c r="AT76" s="33"/>
    </row>
    <row r="77" spans="1:46" ht="33" customHeight="1">
      <c r="A77" s="32">
        <v>206</v>
      </c>
      <c r="B77" s="324" t="str">
        <f>VLOOKUP(A77,[4]bd_lista!A:C,3,FALSE)</f>
        <v>Instituto Nacional de Estadística</v>
      </c>
      <c r="C77" s="325" t="e">
        <f>+VLOOKUP(A77,Contactos!$A$4:$E$534,6,FALSE)</f>
        <v>#REF!</v>
      </c>
      <c r="D77" s="61">
        <v>0</v>
      </c>
      <c r="E77" s="61">
        <v>96040000</v>
      </c>
      <c r="F77" s="61">
        <v>0</v>
      </c>
      <c r="G77" s="61">
        <v>6612522.5300000003</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96040000</v>
      </c>
      <c r="AA77" s="61">
        <v>0</v>
      </c>
      <c r="AB77" s="61">
        <v>0</v>
      </c>
      <c r="AC77" s="61">
        <v>0</v>
      </c>
      <c r="AD77" s="61">
        <v>50.01</v>
      </c>
      <c r="AE77" s="61">
        <v>68600000</v>
      </c>
      <c r="AF77" s="61">
        <v>0</v>
      </c>
      <c r="AG77" s="61">
        <v>0</v>
      </c>
      <c r="AH77" s="61">
        <v>0</v>
      </c>
      <c r="AI77" s="61">
        <v>0</v>
      </c>
      <c r="AJ77" s="61">
        <v>0</v>
      </c>
      <c r="AK77" s="61">
        <v>0</v>
      </c>
      <c r="AL77" s="61">
        <v>0</v>
      </c>
      <c r="AM77" s="61">
        <v>0</v>
      </c>
      <c r="AN77" s="61">
        <v>0</v>
      </c>
      <c r="AO77" s="61">
        <v>0</v>
      </c>
      <c r="AP77" s="61">
        <v>0</v>
      </c>
      <c r="AQ77" s="61">
        <f t="shared" ref="AQ77:AQ140" si="1">SUM(D77:AP77)</f>
        <v>267292572.53999999</v>
      </c>
      <c r="AT77" s="33"/>
    </row>
    <row r="78" spans="1:46" ht="33" customHeight="1">
      <c r="A78" s="32">
        <v>210</v>
      </c>
      <c r="B78" s="324" t="str">
        <f>VLOOKUP(A78,[4]bd_lista!A:C,3,FALSE)</f>
        <v>Unidad de Análisis de Políticas Sociales y Económicas</v>
      </c>
      <c r="C78" s="325" t="e">
        <f>+VLOOKUP(A78,Contactos!$A$4:$E$534,6,FALSE)</f>
        <v>#REF!</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24" t="str">
        <f>VLOOKUP(A79,[4]bd_lista!A:C,3,FALSE)</f>
        <v>Instituto Nacional de Reforma Agraria</v>
      </c>
      <c r="C79" s="325" t="e">
        <f>+VLOOKUP(A79,Contactos!$A$4:$E$534,6,FALSE)</f>
        <v>#REF!</v>
      </c>
      <c r="D79" s="61">
        <v>0</v>
      </c>
      <c r="E79" s="61">
        <v>0</v>
      </c>
      <c r="F79" s="61">
        <v>0</v>
      </c>
      <c r="G79" s="61">
        <v>56713.79</v>
      </c>
      <c r="H79" s="61">
        <v>0</v>
      </c>
      <c r="I79" s="61">
        <v>0</v>
      </c>
      <c r="J79" s="61">
        <v>0</v>
      </c>
      <c r="K79" s="61">
        <v>0</v>
      </c>
      <c r="L79" s="61">
        <v>0</v>
      </c>
      <c r="M79" s="61">
        <v>0</v>
      </c>
      <c r="N79" s="61">
        <v>0</v>
      </c>
      <c r="O79" s="61">
        <v>0</v>
      </c>
      <c r="P79" s="61">
        <v>0</v>
      </c>
      <c r="Q79" s="61">
        <v>0</v>
      </c>
      <c r="R79" s="61">
        <v>0</v>
      </c>
      <c r="S79" s="61">
        <v>105727.24</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162441.03</v>
      </c>
      <c r="AT79" s="33"/>
    </row>
    <row r="80" spans="1:46" ht="33" customHeight="1">
      <c r="A80" s="32">
        <v>213</v>
      </c>
      <c r="B80" s="324" t="str">
        <f>VLOOKUP(A80,[4]bd_lista!A:C,3,FALSE)</f>
        <v>Servicio Nacional de Meteorología e Hidrología</v>
      </c>
      <c r="C80" s="325" t="e">
        <f>+VLOOKUP(A80,Contactos!$A$4:$E$534,6,FALSE)</f>
        <v>#REF!</v>
      </c>
      <c r="D80" s="61">
        <v>0</v>
      </c>
      <c r="E80" s="61">
        <v>0</v>
      </c>
      <c r="F80" s="61">
        <v>0</v>
      </c>
      <c r="G80" s="61">
        <v>291.48</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291.48</v>
      </c>
      <c r="AT80" s="33"/>
    </row>
    <row r="81" spans="1:46" ht="33" customHeight="1">
      <c r="A81" s="32">
        <v>221</v>
      </c>
      <c r="B81" s="324" t="str">
        <f>VLOOKUP(A81,[4]bd_lista!A:C,3,FALSE)</f>
        <v>Serv. Nal. de Reg. y Control de la Comer. de Minerales y Metales</v>
      </c>
      <c r="C81" s="325" t="e">
        <f>+VLOOKUP(A81,Contactos!$A$4:$E$534,6,FALSE)</f>
        <v>#REF!</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0</v>
      </c>
      <c r="AT81" s="33"/>
    </row>
    <row r="82" spans="1:46" ht="33" customHeight="1">
      <c r="A82" s="32">
        <v>222</v>
      </c>
      <c r="B82" s="324" t="str">
        <f>VLOOKUP(A82,[4]bd_lista!A:C,3,FALSE)</f>
        <v>Instituto Nacional de Innovación Agropecuaria y Forestal</v>
      </c>
      <c r="C82" s="325" t="e">
        <f>+VLOOKUP(A82,Contactos!$A$4:$E$534,6,FALSE)</f>
        <v>#REF!</v>
      </c>
      <c r="D82" s="61">
        <v>0</v>
      </c>
      <c r="E82" s="61">
        <v>0</v>
      </c>
      <c r="F82" s="61">
        <v>2980229.3399999989</v>
      </c>
      <c r="G82" s="61">
        <v>213153.86999999997</v>
      </c>
      <c r="H82" s="61">
        <v>0</v>
      </c>
      <c r="I82" s="61">
        <v>0</v>
      </c>
      <c r="J82" s="61">
        <v>0</v>
      </c>
      <c r="K82" s="61">
        <v>0</v>
      </c>
      <c r="L82" s="61">
        <v>0</v>
      </c>
      <c r="M82" s="61">
        <v>0</v>
      </c>
      <c r="N82" s="61">
        <v>0</v>
      </c>
      <c r="O82" s="61">
        <v>0</v>
      </c>
      <c r="P82" s="61">
        <v>0</v>
      </c>
      <c r="Q82" s="61">
        <v>0</v>
      </c>
      <c r="R82" s="61">
        <v>7.46</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3193390.669999999</v>
      </c>
      <c r="AT82" s="33"/>
    </row>
    <row r="83" spans="1:46" ht="33" customHeight="1">
      <c r="A83" s="32">
        <v>223</v>
      </c>
      <c r="B83" s="324" t="str">
        <f>VLOOKUP(A83,[4]bd_lista!A:C,3,FALSE)</f>
        <v>Fondo Nacional de Desarrollo Forestal</v>
      </c>
      <c r="C83" s="325" t="e">
        <f>+VLOOKUP(A83,Contactos!$A$4:$E$534,6,FALSE)</f>
        <v>#REF!</v>
      </c>
      <c r="D83" s="61">
        <v>0</v>
      </c>
      <c r="E83" s="61">
        <v>0</v>
      </c>
      <c r="F83" s="61">
        <v>0</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0</v>
      </c>
      <c r="AT83" s="33"/>
    </row>
    <row r="84" spans="1:46" ht="33" customHeight="1">
      <c r="A84" s="32">
        <v>224</v>
      </c>
      <c r="B84" s="324" t="str">
        <f>VLOOKUP(A84,[4]bd_lista!A:C,3,FALSE)</f>
        <v>Insumos Bolivia</v>
      </c>
      <c r="C84" s="325" t="e">
        <f>+VLOOKUP(A84,Contactos!$A$4:$E$534,6,FALSE)</f>
        <v>#REF!</v>
      </c>
      <c r="D84" s="61">
        <v>0</v>
      </c>
      <c r="E84" s="61">
        <v>0</v>
      </c>
      <c r="F84" s="61">
        <v>0</v>
      </c>
      <c r="G84" s="61">
        <v>429</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429</v>
      </c>
      <c r="AT84" s="33"/>
    </row>
    <row r="85" spans="1:46" ht="33" customHeight="1">
      <c r="A85" s="32">
        <v>225</v>
      </c>
      <c r="B85" s="324" t="str">
        <f>VLOOKUP(A85,[4]bd_lista!A:C,3,FALSE)</f>
        <v>Serv. Nal. para la Sostenibilidad en Saneamiento Básico</v>
      </c>
      <c r="C85" s="325" t="e">
        <f>+VLOOKUP(A85,Contactos!$A$4:$E$534,6,FALSE)</f>
        <v>#REF!</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0</v>
      </c>
      <c r="AT85" s="33"/>
    </row>
    <row r="86" spans="1:46" ht="33" customHeight="1">
      <c r="A86" s="32">
        <v>226</v>
      </c>
      <c r="B86" s="324" t="str">
        <f>VLOOKUP(A86,[4]bd_lista!A:C,3,FALSE)</f>
        <v>Servicio Estatal de Autonomías</v>
      </c>
      <c r="C86" s="325" t="e">
        <f>+VLOOKUP(A86,Contactos!$A$4:$E$534,6,FALSE)</f>
        <v>#REF!</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24" t="str">
        <f>VLOOKUP(A87,[4]bd_lista!A:C,3,FALSE)</f>
        <v>Zona Franca Comercial e Industrial de Cobija</v>
      </c>
      <c r="C87" s="325" t="e">
        <f>+VLOOKUP(A87,Contactos!$A$4:$E$534,6,FALSE)</f>
        <v>#REF!</v>
      </c>
      <c r="D87" s="61">
        <v>0</v>
      </c>
      <c r="E87" s="61">
        <v>0</v>
      </c>
      <c r="F87" s="61">
        <v>730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730</v>
      </c>
      <c r="AT87" s="33"/>
    </row>
    <row r="88" spans="1:46" ht="33" customHeight="1">
      <c r="A88" s="32">
        <v>234</v>
      </c>
      <c r="B88" s="324" t="str">
        <f>VLOOKUP(A88,[4]bd_lista!A:C,3,FALSE)</f>
        <v xml:space="preserve">Servicio Geológico Minero </v>
      </c>
      <c r="C88" s="325" t="e">
        <f>+VLOOKUP(A88,Contactos!$A$4:$E$534,6,FALSE)</f>
        <v>#REF!</v>
      </c>
      <c r="D88" s="61">
        <v>0</v>
      </c>
      <c r="E88" s="61">
        <v>0</v>
      </c>
      <c r="F88" s="61">
        <v>55830.43</v>
      </c>
      <c r="G88" s="61">
        <v>0</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55830.43</v>
      </c>
      <c r="AT88" s="33"/>
    </row>
    <row r="89" spans="1:46" ht="33" customHeight="1">
      <c r="A89" s="32">
        <v>243</v>
      </c>
      <c r="B89" s="324" t="str">
        <f>VLOOKUP(A89,[4]bd_lista!A:C,3,FALSE)</f>
        <v>Servicio Nacional de Hidrografía Naval</v>
      </c>
      <c r="C89" s="325" t="e">
        <f>+VLOOKUP(A89,Contactos!$A$4:$E$534,6,FALSE)</f>
        <v>#REF!</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24" t="str">
        <f>VLOOKUP(A90,[4]bd_lista!A:C,3,FALSE)</f>
        <v>Servicio Nacional de Aerofotogrametría</v>
      </c>
      <c r="C90" s="325" t="e">
        <f>+VLOOKUP(A90,Contactos!$A$4:$E$534,6,FALSE)</f>
        <v>#REF!</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24" t="str">
        <f>VLOOKUP(A91,[4]bd_lista!A:C,3,FALSE)</f>
        <v>Servicio Geodésico de Mapas</v>
      </c>
      <c r="C91" s="325" t="e">
        <f>+VLOOKUP(A91,Contactos!$A$4:$E$534,6,FALSE)</f>
        <v>#REF!</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24" t="str">
        <f>VLOOKUP(A92,[4]bd_lista!A:C,3,FALSE)</f>
        <v>Central de Abastecimiento y Suministros de Salud</v>
      </c>
      <c r="C92" s="325" t="e">
        <f>+VLOOKUP(A92,Contactos!$A$4:$E$534,6,FALSE)</f>
        <v>#REF!</v>
      </c>
      <c r="D92" s="61">
        <v>0</v>
      </c>
      <c r="E92" s="61">
        <v>0</v>
      </c>
      <c r="F92" s="61">
        <v>622226.15</v>
      </c>
      <c r="G92" s="61">
        <v>0</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622226.15</v>
      </c>
      <c r="AT92" s="33"/>
    </row>
    <row r="93" spans="1:46" ht="33" customHeight="1">
      <c r="A93" s="32">
        <v>251</v>
      </c>
      <c r="B93" s="324" t="str">
        <f>VLOOKUP(A93,[4]bd_lista!A:C,3,FALSE)</f>
        <v>Instituto Nacional de Salud Ocupacional</v>
      </c>
      <c r="C93" s="325" t="e">
        <f>+VLOOKUP(A93,Contactos!$A$4:$E$534,6,FALSE)</f>
        <v>#REF!</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0</v>
      </c>
      <c r="AT93" s="33"/>
    </row>
    <row r="94" spans="1:46" ht="33" customHeight="1">
      <c r="A94" s="32">
        <v>253</v>
      </c>
      <c r="B94" s="324" t="str">
        <f>VLOOKUP(A94,[4]bd_lista!A:C,3,FALSE)</f>
        <v>Entidad Ejecutora de Medio Ambiente y Agua</v>
      </c>
      <c r="C94" s="325" t="e">
        <f>+VLOOKUP(A94,Contactos!$A$4:$E$534,6,FALSE)</f>
        <v>#REF!</v>
      </c>
      <c r="D94" s="61">
        <v>190771.94</v>
      </c>
      <c r="E94" s="61">
        <v>0</v>
      </c>
      <c r="F94" s="61">
        <v>2850000</v>
      </c>
      <c r="G94" s="61">
        <v>366363.83</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3407135.77</v>
      </c>
      <c r="AT94" s="33"/>
    </row>
    <row r="95" spans="1:46" ht="33" customHeight="1">
      <c r="A95" s="32">
        <v>254</v>
      </c>
      <c r="B95" s="324" t="str">
        <f>VLOOKUP(A95,[4]bd_lista!A:C,3,FALSE)</f>
        <v>Instituto del Seguro Agrario</v>
      </c>
      <c r="C95" s="325" t="e">
        <f>+VLOOKUP(A95,Contactos!$A$4:$E$534,6,FALSE)</f>
        <v>#REF!</v>
      </c>
      <c r="D95" s="61">
        <v>0</v>
      </c>
      <c r="E95" s="61">
        <v>0</v>
      </c>
      <c r="F95" s="61">
        <v>0</v>
      </c>
      <c r="G95" s="61">
        <v>4878267</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4878267</v>
      </c>
      <c r="AT95" s="33"/>
    </row>
    <row r="96" spans="1:46" ht="33" customHeight="1">
      <c r="A96" s="32">
        <v>265</v>
      </c>
      <c r="B96" s="324" t="str">
        <f>VLOOKUP(A96,[4]bd_lista!A:C,3,FALSE)</f>
        <v>Direc. Dptal. de Educación  Chuquisaca</v>
      </c>
      <c r="C96" s="325" t="e">
        <f>+VLOOKUP(A96,Contactos!$A$4:$E$534,6,FALSE)</f>
        <v>#REF!</v>
      </c>
      <c r="D96" s="61">
        <v>0</v>
      </c>
      <c r="E96" s="61">
        <v>0</v>
      </c>
      <c r="F96" s="61">
        <v>0</v>
      </c>
      <c r="G96" s="61">
        <v>0</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0</v>
      </c>
      <c r="AT96" s="33"/>
    </row>
    <row r="97" spans="1:46" ht="33" customHeight="1">
      <c r="A97" s="32">
        <v>266</v>
      </c>
      <c r="B97" s="324" t="str">
        <f>VLOOKUP(A97,[4]bd_lista!A:C,3,FALSE)</f>
        <v>Direc. Dptal. de Educación La Paz</v>
      </c>
      <c r="C97" s="325" t="e">
        <f>+VLOOKUP(A97,Contactos!$A$4:$E$534,6,FALSE)</f>
        <v>#REF!</v>
      </c>
      <c r="D97" s="61">
        <v>0</v>
      </c>
      <c r="E97" s="61">
        <v>0</v>
      </c>
      <c r="F97" s="61">
        <v>0</v>
      </c>
      <c r="G97" s="61">
        <v>37770.03</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37770.03</v>
      </c>
      <c r="AT97" s="33"/>
    </row>
    <row r="98" spans="1:46" ht="33" customHeight="1">
      <c r="A98" s="32">
        <v>267</v>
      </c>
      <c r="B98" s="324" t="str">
        <f>VLOOKUP(A98,[4]bd_lista!A:C,3,FALSE)</f>
        <v>Direc. Dptal. de Educación Cochabamba</v>
      </c>
      <c r="C98" s="325" t="e">
        <f>+VLOOKUP(A98,Contactos!$A$4:$E$534,6,FALSE)</f>
        <v>#REF!</v>
      </c>
      <c r="D98" s="61">
        <v>0</v>
      </c>
      <c r="E98" s="61">
        <v>0</v>
      </c>
      <c r="F98" s="61">
        <v>0</v>
      </c>
      <c r="G98" s="61">
        <v>0</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0</v>
      </c>
      <c r="AT98" s="33"/>
    </row>
    <row r="99" spans="1:46" ht="33" customHeight="1">
      <c r="A99" s="32">
        <v>268</v>
      </c>
      <c r="B99" s="324" t="str">
        <f>VLOOKUP(A99,[4]bd_lista!A:C,3,FALSE)</f>
        <v>Direc. Dptal. de Educación Oruro</v>
      </c>
      <c r="C99" s="325" t="e">
        <f>+VLOOKUP(A99,Contactos!$A$4:$E$534,6,FALSE)</f>
        <v>#REF!</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24" t="str">
        <f>VLOOKUP(A100,[4]bd_lista!A:C,3,FALSE)</f>
        <v>Direc. Dptal. de Educación Potosí</v>
      </c>
      <c r="C100" s="325" t="e">
        <f>+VLOOKUP(A100,Contactos!$A$4:$E$534,6,FALSE)</f>
        <v>#REF!</v>
      </c>
      <c r="D100" s="61">
        <v>0</v>
      </c>
      <c r="E100" s="61">
        <v>0</v>
      </c>
      <c r="F100" s="61">
        <v>725760</v>
      </c>
      <c r="G100" s="61">
        <v>76346.12999999999</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802106.13</v>
      </c>
      <c r="AT100" s="33"/>
    </row>
    <row r="101" spans="1:46" ht="33" customHeight="1">
      <c r="A101" s="32">
        <v>270</v>
      </c>
      <c r="B101" s="324" t="str">
        <f>VLOOKUP(A101,[4]bd_lista!A:C,3,FALSE)</f>
        <v>Direc. Dptal. de Educación Tarija</v>
      </c>
      <c r="C101" s="325" t="e">
        <f>+VLOOKUP(A101,Contactos!$A$4:$E$534,6,FALSE)</f>
        <v>#REF!</v>
      </c>
      <c r="D101" s="61">
        <v>0</v>
      </c>
      <c r="E101" s="61">
        <v>0</v>
      </c>
      <c r="F101" s="61">
        <v>0</v>
      </c>
      <c r="G101" s="61">
        <v>176257.82</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176257.82</v>
      </c>
      <c r="AT101" s="33"/>
    </row>
    <row r="102" spans="1:46" ht="33" customHeight="1">
      <c r="A102" s="32">
        <v>271</v>
      </c>
      <c r="B102" s="324" t="str">
        <f>VLOOKUP(A102,[4]bd_lista!A:C,3,FALSE)</f>
        <v>Direc. Dptal. de Educación Santa Cruz</v>
      </c>
      <c r="C102" s="325" t="e">
        <f>+VLOOKUP(A102,Contactos!$A$4:$E$534,6,FALSE)</f>
        <v>#REF!</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24" t="str">
        <f>VLOOKUP(A103,[4]bd_lista!A:C,3,FALSE)</f>
        <v>Direc. Dptal. de Educación Beni</v>
      </c>
      <c r="C103" s="325" t="e">
        <f>+VLOOKUP(A103,Contactos!$A$4:$E$534,6,FALSE)</f>
        <v>#REF!</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24" t="str">
        <f>VLOOKUP(A104,[4]bd_lista!A:C,3,FALSE)</f>
        <v>Direc. Dptal. de Educación Pando</v>
      </c>
      <c r="C104" s="325" t="e">
        <f>+VLOOKUP(A104,Contactos!$A$4:$E$534,6,FALSE)</f>
        <v>#REF!</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24" t="str">
        <f>VLOOKUP(A105,[4]bd_lista!A:C,3,FALSE)</f>
        <v>Oficina Técnica Nacional de los Ríos Pilcomayo y Bermejo</v>
      </c>
      <c r="C105" s="325" t="e">
        <f>+VLOOKUP(A105,Contactos!$A$4:$E$534,6,FALSE)</f>
        <v>#REF!</v>
      </c>
      <c r="D105" s="61">
        <v>0</v>
      </c>
      <c r="E105" s="61">
        <v>0</v>
      </c>
      <c r="F105" s="61">
        <v>400550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400550</v>
      </c>
      <c r="AT105" s="33"/>
    </row>
    <row r="106" spans="1:46" ht="33" customHeight="1">
      <c r="A106" s="32">
        <v>283</v>
      </c>
      <c r="B106" s="324" t="str">
        <f>VLOOKUP(A106,[4]bd_lista!A:C,3,FALSE)</f>
        <v>Aduana Nacional</v>
      </c>
      <c r="C106" s="325" t="e">
        <f>+VLOOKUP(A106,Contactos!$A$4:$E$534,6,FALSE)</f>
        <v>#REF!</v>
      </c>
      <c r="D106" s="61">
        <v>149134.20000000001</v>
      </c>
      <c r="E106" s="61">
        <v>0</v>
      </c>
      <c r="F106" s="61">
        <v>15981880.65</v>
      </c>
      <c r="G106" s="61">
        <v>36120.42</v>
      </c>
      <c r="H106" s="61">
        <v>0</v>
      </c>
      <c r="I106" s="61">
        <v>0</v>
      </c>
      <c r="J106" s="61">
        <v>0</v>
      </c>
      <c r="K106" s="61">
        <v>2786450.9699999997</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18953586.239999998</v>
      </c>
      <c r="AT106" s="33"/>
    </row>
    <row r="107" spans="1:46" ht="33" customHeight="1">
      <c r="A107" s="32">
        <v>287</v>
      </c>
      <c r="B107" s="324" t="str">
        <f>VLOOKUP(A107,[4]bd_lista!A:C,3,FALSE)</f>
        <v>Fondo Nacional de Inversión Productiva y Social</v>
      </c>
      <c r="C107" s="325" t="e">
        <f>+VLOOKUP(A107,Contactos!$A$4:$E$534,6,FALSE)</f>
        <v>#REF!</v>
      </c>
      <c r="D107" s="61">
        <v>0</v>
      </c>
      <c r="E107" s="61">
        <v>0</v>
      </c>
      <c r="F107" s="61">
        <v>0</v>
      </c>
      <c r="G107" s="61">
        <v>618741.12</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82211.429999999993</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700952.55</v>
      </c>
      <c r="AT107" s="33"/>
    </row>
    <row r="108" spans="1:46" ht="33" customHeight="1">
      <c r="A108" s="32">
        <v>288</v>
      </c>
      <c r="B108" s="324" t="str">
        <f>VLOOKUP(A108,[4]bd_lista!A:C,3,FALSE)</f>
        <v>Servicio Nacional de Riego</v>
      </c>
      <c r="C108" s="325" t="e">
        <f>+VLOOKUP(A108,Contactos!$A$4:$E$534,6,FALSE)</f>
        <v>#REF!</v>
      </c>
      <c r="D108" s="61">
        <v>0</v>
      </c>
      <c r="E108" s="61">
        <v>0</v>
      </c>
      <c r="F108" s="61">
        <v>0</v>
      </c>
      <c r="G108" s="61">
        <v>0</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0</v>
      </c>
      <c r="AT108" s="33"/>
    </row>
    <row r="109" spans="1:46" ht="33" customHeight="1">
      <c r="A109" s="32">
        <v>290</v>
      </c>
      <c r="B109" s="324" t="str">
        <f>VLOOKUP(A109,[4]bd_lista!A:C,3,FALSE)</f>
        <v>Servicio de Impuestos Nacionales</v>
      </c>
      <c r="C109" s="325" t="e">
        <f>+VLOOKUP(A109,Contactos!$A$4:$E$534,6,FALSE)</f>
        <v>#REF!</v>
      </c>
      <c r="D109" s="61">
        <v>0</v>
      </c>
      <c r="E109" s="61">
        <v>0</v>
      </c>
      <c r="F109" s="61">
        <v>0</v>
      </c>
      <c r="G109" s="61">
        <v>420239.08</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1309018.31</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1729257.3900000001</v>
      </c>
      <c r="AT109" s="33"/>
    </row>
    <row r="110" spans="1:46" ht="33" customHeight="1">
      <c r="A110" s="32">
        <v>291</v>
      </c>
      <c r="B110" s="324" t="str">
        <f>VLOOKUP(A110,[4]bd_lista!A:C,3,FALSE)</f>
        <v>Administradora Boliviana de Carreteras</v>
      </c>
      <c r="C110" s="325" t="e">
        <f>+VLOOKUP(A110,Contactos!$A$4:$E$534,6,FALSE)</f>
        <v>#REF!</v>
      </c>
      <c r="D110" s="61">
        <v>4740850.17</v>
      </c>
      <c r="E110" s="61">
        <v>198595998.03000003</v>
      </c>
      <c r="F110" s="61">
        <v>45202671.649999999</v>
      </c>
      <c r="G110" s="61">
        <v>4552</v>
      </c>
      <c r="H110" s="61">
        <v>0</v>
      </c>
      <c r="I110" s="61">
        <v>0</v>
      </c>
      <c r="J110" s="61">
        <v>1110</v>
      </c>
      <c r="K110" s="61">
        <v>0</v>
      </c>
      <c r="L110" s="61">
        <v>0</v>
      </c>
      <c r="M110" s="61">
        <v>0</v>
      </c>
      <c r="N110" s="61">
        <v>0</v>
      </c>
      <c r="O110" s="61">
        <v>0</v>
      </c>
      <c r="P110" s="61">
        <v>0</v>
      </c>
      <c r="Q110" s="61">
        <v>0</v>
      </c>
      <c r="R110" s="61">
        <v>0</v>
      </c>
      <c r="S110" s="61">
        <v>0</v>
      </c>
      <c r="T110" s="61">
        <v>0</v>
      </c>
      <c r="U110" s="61">
        <v>0</v>
      </c>
      <c r="V110" s="61">
        <v>0</v>
      </c>
      <c r="W110" s="61">
        <v>0</v>
      </c>
      <c r="X110" s="61">
        <v>0</v>
      </c>
      <c r="Y110" s="61">
        <v>0</v>
      </c>
      <c r="Z110" s="61">
        <v>198595998.0284</v>
      </c>
      <c r="AA110" s="61">
        <v>0</v>
      </c>
      <c r="AB110" s="61">
        <v>0</v>
      </c>
      <c r="AC110" s="61">
        <v>0</v>
      </c>
      <c r="AD110" s="61">
        <v>0</v>
      </c>
      <c r="AE110" s="61">
        <v>102488545.43999998</v>
      </c>
      <c r="AF110" s="61">
        <v>0</v>
      </c>
      <c r="AG110" s="61">
        <v>0</v>
      </c>
      <c r="AH110" s="61">
        <v>0</v>
      </c>
      <c r="AI110" s="61">
        <v>0</v>
      </c>
      <c r="AJ110" s="61">
        <v>0</v>
      </c>
      <c r="AK110" s="61">
        <v>0</v>
      </c>
      <c r="AL110" s="61">
        <v>0</v>
      </c>
      <c r="AM110" s="61">
        <v>0</v>
      </c>
      <c r="AN110" s="61">
        <v>0</v>
      </c>
      <c r="AO110" s="61">
        <v>0</v>
      </c>
      <c r="AP110" s="61">
        <v>0</v>
      </c>
      <c r="AQ110" s="61">
        <f t="shared" si="1"/>
        <v>549629725.31840003</v>
      </c>
      <c r="AT110" s="33"/>
    </row>
    <row r="111" spans="1:46" ht="33" customHeight="1">
      <c r="A111" s="32">
        <v>292</v>
      </c>
      <c r="B111" s="324" t="str">
        <f>VLOOKUP(A111,[4]bd_lista!A:C,3,FALSE)</f>
        <v>Vías Bolivia</v>
      </c>
      <c r="C111" s="325" t="e">
        <f>+VLOOKUP(A111,Contactos!$A$4:$E$534,6,FALSE)</f>
        <v>#REF!</v>
      </c>
      <c r="D111" s="61">
        <v>0</v>
      </c>
      <c r="E111" s="61">
        <v>0</v>
      </c>
      <c r="F111" s="61">
        <v>0</v>
      </c>
      <c r="G111" s="61">
        <v>38358.01</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38358.01</v>
      </c>
      <c r="AT111" s="33"/>
    </row>
    <row r="112" spans="1:46" ht="33" customHeight="1">
      <c r="A112" s="32">
        <v>293</v>
      </c>
      <c r="B112" s="324" t="str">
        <f>VLOOKUP(A112,[4]bd_lista!A:C,3,FALSE)</f>
        <v>Fundación Cultural del Banco Central de Bolivia</v>
      </c>
      <c r="C112" s="325" t="e">
        <f>+VLOOKUP(A112,Contactos!$A$4:$E$534,6,FALSE)</f>
        <v>#REF!</v>
      </c>
      <c r="D112" s="61">
        <v>0</v>
      </c>
      <c r="E112" s="61">
        <v>0</v>
      </c>
      <c r="F112" s="61">
        <v>8426.3499999999985</v>
      </c>
      <c r="G112" s="61">
        <v>0</v>
      </c>
      <c r="H112" s="61">
        <v>0</v>
      </c>
      <c r="I112" s="61">
        <v>0</v>
      </c>
      <c r="J112" s="61">
        <v>0</v>
      </c>
      <c r="K112" s="61">
        <v>11680612.709999999</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11689039.059999999</v>
      </c>
      <c r="AT112" s="33"/>
    </row>
    <row r="113" spans="1:46" ht="33" customHeight="1">
      <c r="A113" s="32">
        <v>294</v>
      </c>
      <c r="B113" s="324" t="str">
        <f>VLOOKUP(A113,[4]bd_lista!A:C,3,FALSE)</f>
        <v>Univ. Indígena Bol. Comun. Intercultl Prod. Tupak Katari</v>
      </c>
      <c r="C113" s="325" t="e">
        <f>+VLOOKUP(A113,Contactos!$A$4:$E$534,6,FALSE)</f>
        <v>#REF!</v>
      </c>
      <c r="D113" s="61">
        <v>0</v>
      </c>
      <c r="E113" s="61">
        <v>0</v>
      </c>
      <c r="F113" s="61">
        <v>86100.5</v>
      </c>
      <c r="G113" s="61">
        <v>2720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88820.5</v>
      </c>
      <c r="AT113" s="33"/>
    </row>
    <row r="114" spans="1:46" ht="33" customHeight="1">
      <c r="A114" s="32">
        <v>295</v>
      </c>
      <c r="B114" s="324" t="str">
        <f>VLOOKUP(A114,[4]bd_lista!A:C,3,FALSE)</f>
        <v>Univ. Indígena Bol. Comun. Intercult Prod. Casimiro Huanca</v>
      </c>
      <c r="C114" s="325" t="e">
        <f>+VLOOKUP(A114,Contactos!$A$4:$E$534,6,FALSE)</f>
        <v>#REF!</v>
      </c>
      <c r="D114" s="61">
        <v>0</v>
      </c>
      <c r="E114" s="61">
        <v>0</v>
      </c>
      <c r="F114" s="61">
        <v>71407.010000000009</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71407.010000000009</v>
      </c>
      <c r="AT114" s="33"/>
    </row>
    <row r="115" spans="1:46" ht="33" customHeight="1">
      <c r="A115" s="32">
        <v>296</v>
      </c>
      <c r="B115" s="324" t="str">
        <f>VLOOKUP(A115,[4]bd_lista!A:C,3,FALSE)</f>
        <v>Univ. Indígena Bol. Comun. Intercult Prod. Apiaguaiki Tupa</v>
      </c>
      <c r="C115" s="325" t="e">
        <f>+VLOOKUP(A115,Contactos!$A$4:$E$534,6,FALSE)</f>
        <v>#REF!</v>
      </c>
      <c r="D115" s="61">
        <v>0</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0</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0</v>
      </c>
      <c r="AT115" s="33"/>
    </row>
    <row r="116" spans="1:46" ht="33" customHeight="1">
      <c r="A116" s="32">
        <v>298</v>
      </c>
      <c r="B116" s="324" t="str">
        <f>VLOOKUP(A116,[4]bd_lista!A:C,3,FALSE)</f>
        <v>Servicio Departamental de Riego - Chuquisaca</v>
      </c>
      <c r="C116" s="325" t="e">
        <f>+VLOOKUP(A116,Contactos!$A$4:$E$534,6,FALSE)</f>
        <v>#REF!</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24" t="str">
        <f>VLOOKUP(A117,[4]bd_lista!A:C,3,FALSE)</f>
        <v>Servicio Departamental de Riego - La Paz</v>
      </c>
      <c r="C117" s="325" t="e">
        <f>+VLOOKUP(A117,Contactos!$A$4:$E$534,6,FALSE)</f>
        <v>#REF!</v>
      </c>
      <c r="D117" s="61">
        <v>0</v>
      </c>
      <c r="E117" s="61">
        <v>0</v>
      </c>
      <c r="F117" s="61">
        <v>0</v>
      </c>
      <c r="G117" s="61">
        <v>675377.4</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1786.1</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677163.5</v>
      </c>
      <c r="AT117" s="33"/>
    </row>
    <row r="118" spans="1:46" ht="33" customHeight="1">
      <c r="A118" s="32">
        <v>300</v>
      </c>
      <c r="B118" s="324" t="str">
        <f>VLOOKUP(A118,[4]bd_lista!A:C,3,FALSE)</f>
        <v>Servicio Departamental de Riego - Cochabamba</v>
      </c>
      <c r="C118" s="325" t="e">
        <f>+VLOOKUP(A118,Contactos!$A$4:$E$534,6,FALSE)</f>
        <v>#REF!</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24" t="str">
        <f>VLOOKUP(A119,[4]bd_lista!A:C,3,FALSE)</f>
        <v>Servicio Departamental de Riego - Oruro</v>
      </c>
      <c r="C119" s="325" t="e">
        <f>+VLOOKUP(A119,Contactos!$A$4:$E$534,6,FALSE)</f>
        <v>#REF!</v>
      </c>
      <c r="D119" s="61">
        <v>0</v>
      </c>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0</v>
      </c>
      <c r="AT119" s="33"/>
    </row>
    <row r="120" spans="1:46" ht="33" customHeight="1">
      <c r="A120" s="32">
        <v>302</v>
      </c>
      <c r="B120" s="324" t="str">
        <f>VLOOKUP(A120,[4]bd_lista!A:C,3,FALSE)</f>
        <v>Servicio Departamental de Riego - Potosí</v>
      </c>
      <c r="C120" s="325" t="e">
        <f>+VLOOKUP(A120,Contactos!$A$4:$E$534,6,FALSE)</f>
        <v>#REF!</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24" t="str">
        <f>VLOOKUP(A121,[4]bd_lista!A:C,3,FALSE)</f>
        <v>Servicio Departamental de Riego - Tarija</v>
      </c>
      <c r="C121" s="325" t="e">
        <f>+VLOOKUP(A121,Contactos!$A$4:$E$534,6,FALSE)</f>
        <v>#REF!</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24" t="str">
        <f>VLOOKUP(A122,[4]bd_lista!A:C,3,FALSE)</f>
        <v>Autoridad de Fiscalización del Juego</v>
      </c>
      <c r="C122" s="325" t="e">
        <f>+VLOOKUP(A122,Contactos!$A$4:$E$534,6,FALSE)</f>
        <v>#REF!</v>
      </c>
      <c r="D122" s="61">
        <v>0</v>
      </c>
      <c r="E122" s="61">
        <v>0</v>
      </c>
      <c r="F122" s="61">
        <v>0</v>
      </c>
      <c r="G122" s="61">
        <v>10193.98</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10193.98</v>
      </c>
      <c r="AT122" s="33"/>
    </row>
    <row r="123" spans="1:46" ht="33" customHeight="1">
      <c r="A123" s="32">
        <v>310</v>
      </c>
      <c r="B123" s="324" t="str">
        <f>VLOOKUP(A123,[4]bd_lista!A:C,3,FALSE)</f>
        <v>Autoridad de Regulación y Fiscalización de Telecomunicaciones y Transportes</v>
      </c>
      <c r="C123" s="325" t="e">
        <f>+VLOOKUP(A123,Contactos!$A$4:$E$534,6,FALSE)</f>
        <v>#REF!</v>
      </c>
      <c r="D123" s="61">
        <v>0</v>
      </c>
      <c r="E123" s="61">
        <v>0</v>
      </c>
      <c r="F123" s="61">
        <v>2874427.6400000006</v>
      </c>
      <c r="G123" s="61">
        <v>2927367.25</v>
      </c>
      <c r="H123" s="61">
        <v>0</v>
      </c>
      <c r="I123" s="61">
        <v>0</v>
      </c>
      <c r="J123" s="61">
        <v>0</v>
      </c>
      <c r="K123" s="61">
        <v>1094.52</v>
      </c>
      <c r="L123" s="61">
        <v>0</v>
      </c>
      <c r="M123" s="61">
        <v>0</v>
      </c>
      <c r="N123" s="61">
        <v>0</v>
      </c>
      <c r="O123" s="61">
        <v>0</v>
      </c>
      <c r="P123" s="61">
        <v>0</v>
      </c>
      <c r="Q123" s="61">
        <v>0</v>
      </c>
      <c r="R123" s="61">
        <v>1592.06</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5804481.4699999997</v>
      </c>
      <c r="AT123" s="33"/>
    </row>
    <row r="124" spans="1:46" ht="33" customHeight="1">
      <c r="A124" s="32">
        <v>311</v>
      </c>
      <c r="B124" s="324" t="str">
        <f>VLOOKUP(A124,[4]bd_lista!A:C,3,FALSE)</f>
        <v>Autoridad de Fisc y Ctrol Soc de Agua Potable Saneam.Básico</v>
      </c>
      <c r="C124" s="325" t="e">
        <f>+VLOOKUP(A124,Contactos!$A$4:$E$534,6,FALSE)</f>
        <v>#REF!</v>
      </c>
      <c r="D124" s="61">
        <v>0</v>
      </c>
      <c r="E124" s="61">
        <v>0</v>
      </c>
      <c r="F124" s="61">
        <v>0</v>
      </c>
      <c r="G124" s="61">
        <v>2788.93</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1526483.1099999999</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1529272.0399999998</v>
      </c>
      <c r="AT124" s="33"/>
    </row>
    <row r="125" spans="1:46" ht="33" customHeight="1">
      <c r="A125" s="32">
        <v>312</v>
      </c>
      <c r="B125" s="324" t="str">
        <f>VLOOKUP(A125,[4]bd_lista!A:C,3,FALSE)</f>
        <v>Autoridad de Fiscalizac. y Control Soc de Bosques y Tierras</v>
      </c>
      <c r="C125" s="325" t="e">
        <f>+VLOOKUP(A125,Contactos!$A$4:$E$534,6,FALSE)</f>
        <v>#REF!</v>
      </c>
      <c r="D125" s="61">
        <v>0</v>
      </c>
      <c r="E125" s="61">
        <v>0</v>
      </c>
      <c r="F125" s="61">
        <v>9834430.5600000061</v>
      </c>
      <c r="G125" s="61">
        <v>4485.32</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9838915.8800000064</v>
      </c>
      <c r="AT125" s="33"/>
    </row>
    <row r="126" spans="1:46" ht="33" customHeight="1">
      <c r="A126" s="32">
        <v>313</v>
      </c>
      <c r="B126" s="324" t="str">
        <f>VLOOKUP(A126,[4]bd_lista!A:C,3,FALSE)</f>
        <v>Autoridad de Fiscalización y Control de Pensiones y Seguros - APS</v>
      </c>
      <c r="C126" s="325" t="e">
        <f>+VLOOKUP(A126,Contactos!$A$4:$E$534,6,FALSE)</f>
        <v>#REF!</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0</v>
      </c>
      <c r="AT126" s="33"/>
    </row>
    <row r="127" spans="1:46" ht="33" customHeight="1">
      <c r="A127" s="32">
        <v>314</v>
      </c>
      <c r="B127" s="324" t="str">
        <f>VLOOKUP(A127,[4]bd_lista!A:C,3,FALSE)</f>
        <v>Autoridad de Fiscalización de Electricidad y Tecnología Nuclear</v>
      </c>
      <c r="C127" s="325" t="e">
        <f>+VLOOKUP(A127,Contactos!$A$4:$E$534,6,FALSE)</f>
        <v>#REF!</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24" t="str">
        <f>VLOOKUP(A128,[4]bd_lista!A:C,3,FALSE)</f>
        <v>Autoridad de Fiscalización de Empresas</v>
      </c>
      <c r="C128" s="325" t="e">
        <f>+VLOOKUP(A128,Contactos!$A$4:$E$534,6,FALSE)</f>
        <v>#REF!</v>
      </c>
      <c r="D128" s="61">
        <v>0</v>
      </c>
      <c r="E128" s="61">
        <v>0</v>
      </c>
      <c r="F128" s="61">
        <v>0</v>
      </c>
      <c r="G128" s="61">
        <v>11126.369999999999</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11126.369999999999</v>
      </c>
      <c r="AT128" s="33"/>
    </row>
    <row r="129" spans="1:46" ht="33" customHeight="1">
      <c r="A129" s="32">
        <v>324</v>
      </c>
      <c r="B129" s="324" t="str">
        <f>VLOOKUP(A129,[4]bd_lista!A:C,3,FALSE)</f>
        <v>Escuela Boliviana Intercultural de Música</v>
      </c>
      <c r="C129" s="325" t="e">
        <f>+VLOOKUP(A129,Contactos!$A$4:$E$534,6,FALSE)</f>
        <v>#REF!</v>
      </c>
      <c r="D129" s="61">
        <v>0</v>
      </c>
      <c r="E129" s="61">
        <v>0</v>
      </c>
      <c r="F129" s="61">
        <v>592.20000000000005</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592.20000000000005</v>
      </c>
      <c r="AT129" s="33"/>
    </row>
    <row r="130" spans="1:46" ht="33" customHeight="1">
      <c r="A130" s="32">
        <v>340</v>
      </c>
      <c r="B130" s="324" t="str">
        <f>VLOOKUP(A130,[4]bd_lista!A:C,3,FALSE)</f>
        <v>Servicio General de Identificación Personal</v>
      </c>
      <c r="C130" s="325" t="e">
        <f>+VLOOKUP(A130,Contactos!$A$4:$E$534,6,FALSE)</f>
        <v>#REF!</v>
      </c>
      <c r="D130" s="61">
        <v>0</v>
      </c>
      <c r="E130" s="61">
        <v>0</v>
      </c>
      <c r="F130" s="61">
        <v>0</v>
      </c>
      <c r="G130" s="61">
        <v>71828.78</v>
      </c>
      <c r="H130" s="61">
        <v>0</v>
      </c>
      <c r="I130" s="61">
        <v>0</v>
      </c>
      <c r="J130" s="61">
        <v>0</v>
      </c>
      <c r="K130" s="61">
        <v>299772.19</v>
      </c>
      <c r="L130" s="61">
        <v>0</v>
      </c>
      <c r="M130" s="61">
        <v>400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372000.97</v>
      </c>
      <c r="AT130" s="33"/>
    </row>
    <row r="131" spans="1:46" ht="33" customHeight="1">
      <c r="A131" s="32">
        <v>342</v>
      </c>
      <c r="B131" s="324" t="str">
        <f>VLOOKUP(A131,[4]bd_lista!A:C,3,FALSE)</f>
        <v>Agencia Estatal de Vivienda</v>
      </c>
      <c r="C131" s="325" t="e">
        <f>+VLOOKUP(A131,Contactos!$A$4:$E$534,6,FALSE)</f>
        <v>#REF!</v>
      </c>
      <c r="D131" s="61">
        <v>0</v>
      </c>
      <c r="E131" s="61">
        <v>0</v>
      </c>
      <c r="F131" s="61">
        <v>0</v>
      </c>
      <c r="G131" s="61">
        <v>28703.309999999998</v>
      </c>
      <c r="H131" s="61">
        <v>0</v>
      </c>
      <c r="I131" s="61">
        <v>0</v>
      </c>
      <c r="J131" s="61">
        <v>0</v>
      </c>
      <c r="K131" s="61">
        <v>6621652.3699999992</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6650355.6799999988</v>
      </c>
      <c r="AT131" s="33"/>
    </row>
    <row r="132" spans="1:46" ht="33" customHeight="1">
      <c r="A132" s="32">
        <v>343</v>
      </c>
      <c r="B132" s="324" t="str">
        <f>VLOOKUP(A132,[4]bd_lista!A:C,3,FALSE)</f>
        <v>Escuela de Jueces del Estado</v>
      </c>
      <c r="C132" s="325" t="e">
        <f>+VLOOKUP(A132,Contactos!$A$4:$E$534,6,FALSE)</f>
        <v>#REF!</v>
      </c>
      <c r="D132" s="61">
        <v>0</v>
      </c>
      <c r="E132" s="61">
        <v>0</v>
      </c>
      <c r="F132" s="61">
        <v>691</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691</v>
      </c>
      <c r="AT132" s="33"/>
    </row>
    <row r="133" spans="1:46" ht="33" customHeight="1">
      <c r="A133" s="32">
        <v>344</v>
      </c>
      <c r="B133" s="324" t="str">
        <f>VLOOKUP(A133,[4]bd_lista!A:C,3,FALSE)</f>
        <v>Instituto Plurinacional de Estudio de Lenguas y Culturas</v>
      </c>
      <c r="C133" s="325" t="e">
        <f>+VLOOKUP(A133,Contactos!$A$4:$E$534,6,FALSE)</f>
        <v>#REF!</v>
      </c>
      <c r="D133" s="61">
        <v>0</v>
      </c>
      <c r="E133" s="61">
        <v>0</v>
      </c>
      <c r="F133" s="61">
        <v>0</v>
      </c>
      <c r="G133" s="61">
        <v>1222</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1222</v>
      </c>
      <c r="AT133" s="33"/>
    </row>
    <row r="134" spans="1:46" ht="33" customHeight="1">
      <c r="A134" s="32">
        <v>345</v>
      </c>
      <c r="B134" s="324" t="str">
        <f>VLOOKUP(A134,[4]bd_lista!A:C,3,FALSE)</f>
        <v>Mutual de Servicios al Policía</v>
      </c>
      <c r="C134" s="325" t="e">
        <f>+VLOOKUP(A134,Contactos!$A$4:$E$534,6,FALSE)</f>
        <v>#REF!</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24" t="str">
        <f>VLOOKUP(A135,[4]bd_lista!A:C,3,FALSE)</f>
        <v>Unidad de Investigaciones Financieras</v>
      </c>
      <c r="C135" s="325" t="e">
        <f>+VLOOKUP(A135,Contactos!$A$4:$E$534,6,FALSE)</f>
        <v>#REF!</v>
      </c>
      <c r="D135" s="61">
        <v>0</v>
      </c>
      <c r="E135" s="61">
        <v>0</v>
      </c>
      <c r="F135" s="61">
        <v>0</v>
      </c>
      <c r="G135" s="61">
        <v>0</v>
      </c>
      <c r="H135" s="61">
        <v>0</v>
      </c>
      <c r="I135" s="61">
        <v>0</v>
      </c>
      <c r="J135" s="61">
        <v>0</v>
      </c>
      <c r="K135" s="61">
        <v>0</v>
      </c>
      <c r="L135" s="61">
        <v>0</v>
      </c>
      <c r="M135" s="61">
        <v>0</v>
      </c>
      <c r="N135" s="61">
        <v>1615.08</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63661.14</v>
      </c>
      <c r="AF135" s="61">
        <v>0</v>
      </c>
      <c r="AG135" s="61">
        <v>0</v>
      </c>
      <c r="AH135" s="61">
        <v>0</v>
      </c>
      <c r="AI135" s="61">
        <v>0</v>
      </c>
      <c r="AJ135" s="61">
        <v>0</v>
      </c>
      <c r="AK135" s="61">
        <v>0</v>
      </c>
      <c r="AL135" s="61">
        <v>0</v>
      </c>
      <c r="AM135" s="61">
        <v>0</v>
      </c>
      <c r="AN135" s="61">
        <v>0</v>
      </c>
      <c r="AO135" s="61">
        <v>0</v>
      </c>
      <c r="AP135" s="61">
        <v>0</v>
      </c>
      <c r="AQ135" s="61">
        <f t="shared" si="1"/>
        <v>65276.22</v>
      </c>
      <c r="AT135" s="33"/>
    </row>
    <row r="136" spans="1:46" ht="33" customHeight="1">
      <c r="A136" s="32">
        <v>347</v>
      </c>
      <c r="B136" s="324" t="str">
        <f>VLOOKUP(A136,[4]bd_lista!A:C,3,FALSE)</f>
        <v>Autoridad de Fiscalización y Control de Cooperativas</v>
      </c>
      <c r="C136" s="325" t="e">
        <f>+VLOOKUP(A136,Contactos!$A$4:$E$534,6,FALSE)</f>
        <v>#REF!</v>
      </c>
      <c r="D136" s="61">
        <v>0</v>
      </c>
      <c r="E136" s="61">
        <v>0</v>
      </c>
      <c r="F136" s="61">
        <v>176019.32</v>
      </c>
      <c r="G136" s="61">
        <v>14.4</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176033.72</v>
      </c>
      <c r="AT136" s="33"/>
    </row>
    <row r="137" spans="1:46" ht="33" customHeight="1">
      <c r="A137" s="32">
        <v>348</v>
      </c>
      <c r="B137" s="324" t="str">
        <f>VLOOKUP(A137,[4]bd_lista!A:C,3,FALSE)</f>
        <v>Autoridad Plurinacional de la Madre Tierra</v>
      </c>
      <c r="C137" s="325" t="e">
        <f>+VLOOKUP(A137,Contactos!$A$4:$E$534,6,FALSE)</f>
        <v>#REF!</v>
      </c>
      <c r="D137" s="61">
        <v>0</v>
      </c>
      <c r="E137" s="61">
        <v>0</v>
      </c>
      <c r="F137" s="61">
        <v>0</v>
      </c>
      <c r="G137" s="61">
        <v>968.81</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968.81</v>
      </c>
      <c r="AT137" s="33"/>
    </row>
    <row r="138" spans="1:46" ht="33" customHeight="1">
      <c r="A138" s="32">
        <v>349</v>
      </c>
      <c r="B138" s="324" t="str">
        <f>VLOOKUP(A138,[4]bd_lista!A:C,3,FALSE)</f>
        <v>Centro de Inv.Arqueológicas,Antropológicas y Adm.de Tiwanaku</v>
      </c>
      <c r="C138" s="325" t="e">
        <f>+VLOOKUP(A138,Contactos!$A$4:$E$534,6,FALSE)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24" t="str">
        <f>VLOOKUP(A139,[4]bd_lista!A:C,3,FALSE)</f>
        <v>Centro Internacional de la Quinua</v>
      </c>
      <c r="C139" s="325" t="e">
        <f>+VLOOKUP(A139,Contactos!$A$4:$E$534,6,FALSE)</f>
        <v>#REF!</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24" t="str">
        <f>VLOOKUP(A140,[4]bd_lista!A:C,3,FALSE)</f>
        <v>Fondo de Desarrollo Indigena</v>
      </c>
      <c r="C140" s="325" t="e">
        <f>+VLOOKUP(A140,Contactos!$A$4:$E$534,6,FALSE)</f>
        <v>#REF!</v>
      </c>
      <c r="D140" s="61">
        <v>0</v>
      </c>
      <c r="E140" s="61">
        <v>0</v>
      </c>
      <c r="F140" s="61">
        <v>0</v>
      </c>
      <c r="G140" s="61">
        <v>142243.29999999999</v>
      </c>
      <c r="H140" s="61">
        <v>0</v>
      </c>
      <c r="I140" s="61">
        <v>0</v>
      </c>
      <c r="J140" s="61">
        <v>0</v>
      </c>
      <c r="K140" s="61">
        <v>67726.73</v>
      </c>
      <c r="L140" s="61">
        <v>0</v>
      </c>
      <c r="M140" s="61">
        <v>0</v>
      </c>
      <c r="N140" s="61">
        <v>0</v>
      </c>
      <c r="O140" s="61">
        <v>0</v>
      </c>
      <c r="P140" s="61">
        <v>0</v>
      </c>
      <c r="Q140" s="61">
        <v>0</v>
      </c>
      <c r="R140" s="61">
        <v>0</v>
      </c>
      <c r="S140" s="61">
        <v>0</v>
      </c>
      <c r="T140" s="61">
        <v>43398175.409999996</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43608145.439999998</v>
      </c>
      <c r="AT140" s="33"/>
    </row>
    <row r="141" spans="1:46" ht="33" customHeight="1">
      <c r="A141" s="32">
        <v>374</v>
      </c>
      <c r="B141" s="324" t="str">
        <f>VLOOKUP(A141,[4]bd_lista!A:C,3,FALSE)</f>
        <v>Agencia de Gobierno Electrónico y Tecnologías de Información y Comunicación</v>
      </c>
      <c r="C141" s="325" t="e">
        <f>+VLOOKUP(A141,Contactos!$A$4:$E$534,6,FALSE)</f>
        <v>#REF!</v>
      </c>
      <c r="D141" s="61">
        <v>0</v>
      </c>
      <c r="E141" s="61">
        <v>0</v>
      </c>
      <c r="F141" s="61">
        <v>0</v>
      </c>
      <c r="G141" s="61">
        <v>42098.180000000008</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42098.180000000008</v>
      </c>
      <c r="AT141" s="33"/>
    </row>
    <row r="142" spans="1:46" ht="33" customHeight="1">
      <c r="A142" s="32">
        <v>376</v>
      </c>
      <c r="B142" s="324" t="str">
        <f>VLOOKUP(A142,[4]bd_lista!A:C,3,FALSE)</f>
        <v>Agencia Boliviana de Energía Nuclear</v>
      </c>
      <c r="C142" s="325" t="e">
        <f>+VLOOKUP(A142,Contactos!$A$4:$E$534,6,FALSE)</f>
        <v>#REF!</v>
      </c>
      <c r="D142" s="61">
        <v>0</v>
      </c>
      <c r="E142" s="61">
        <v>0</v>
      </c>
      <c r="F142" s="61">
        <v>0</v>
      </c>
      <c r="G142" s="61">
        <v>0</v>
      </c>
      <c r="H142" s="61">
        <v>0</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f t="shared" si="2"/>
        <v>0</v>
      </c>
      <c r="AT142" s="33"/>
    </row>
    <row r="143" spans="1:46" ht="33" customHeight="1">
      <c r="A143" s="32">
        <v>378</v>
      </c>
      <c r="B143" s="324" t="str">
        <f>VLOOKUP(A143,[4]bd_lista!A:C,3,FALSE)</f>
        <v>Servicio Nacional Textil</v>
      </c>
      <c r="C143" s="325" t="e">
        <f>+VLOOKUP(A143,Contactos!$A$4:$E$534,6,FALSE)</f>
        <v>#REF!</v>
      </c>
      <c r="D143" s="61">
        <v>0</v>
      </c>
      <c r="E143" s="61">
        <v>0</v>
      </c>
      <c r="F143" s="61">
        <v>0</v>
      </c>
      <c r="G143" s="61">
        <v>607.63</v>
      </c>
      <c r="H143" s="61">
        <v>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607.63</v>
      </c>
      <c r="AT143" s="33"/>
    </row>
    <row r="144" spans="1:46" ht="33" customHeight="1">
      <c r="A144" s="32">
        <v>379</v>
      </c>
      <c r="B144" s="324" t="str">
        <f>VLOOKUP(A144,[4]bd_lista!A:C,3,FALSE)</f>
        <v xml:space="preserve">Escuela Boliviana Intercultural de Danza </v>
      </c>
      <c r="C144" s="325" t="e">
        <f>+VLOOKUP(A144,Contactos!$A$4:$E$534,6,FALSE)</f>
        <v>#REF!</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24" t="str">
        <f>VLOOKUP(A145,[4]bd_lista!A:C,3,FALSE)</f>
        <v>Agencia de Infraestructura en Salud y Equipamiento Médico</v>
      </c>
      <c r="C145" s="325" t="e">
        <f>+VLOOKUP(A145,Contactos!$A$4:$E$534,6,FALSE)</f>
        <v>#REF!</v>
      </c>
      <c r="D145" s="61">
        <v>0</v>
      </c>
      <c r="E145" s="61">
        <v>0</v>
      </c>
      <c r="F145" s="61">
        <v>0</v>
      </c>
      <c r="G145" s="61">
        <v>208</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208</v>
      </c>
      <c r="AT145" s="33"/>
    </row>
    <row r="146" spans="1:46" ht="33" customHeight="1">
      <c r="A146" s="32">
        <v>383</v>
      </c>
      <c r="B146" s="324" t="str">
        <f>VLOOKUP(A146,[4]bd_lista!A:C,3,FALSE)</f>
        <v>Agencia Boliviana de Correos "Correos de Bolivia"</v>
      </c>
      <c r="C146" s="325" t="e">
        <f>+VLOOKUP(A146,Contactos!$A$4:$E$534,6,FALSE)</f>
        <v>#REF!</v>
      </c>
      <c r="D146" s="61">
        <v>0</v>
      </c>
      <c r="E146" s="61">
        <v>0</v>
      </c>
      <c r="F146" s="61">
        <v>2847293</v>
      </c>
      <c r="G146" s="61">
        <v>0</v>
      </c>
      <c r="H146" s="61">
        <v>0</v>
      </c>
      <c r="I146" s="61">
        <v>0</v>
      </c>
      <c r="J146" s="61">
        <v>0</v>
      </c>
      <c r="K146" s="61">
        <v>687.88</v>
      </c>
      <c r="L146" s="61">
        <v>0</v>
      </c>
      <c r="M146" s="61">
        <v>0</v>
      </c>
      <c r="N146" s="61">
        <v>0</v>
      </c>
      <c r="O146" s="61">
        <v>0</v>
      </c>
      <c r="P146" s="61">
        <v>0</v>
      </c>
      <c r="Q146" s="61">
        <v>0</v>
      </c>
      <c r="R146" s="61">
        <v>0</v>
      </c>
      <c r="S146" s="61">
        <v>0</v>
      </c>
      <c r="T146" s="61">
        <v>0</v>
      </c>
      <c r="U146" s="61">
        <v>0</v>
      </c>
      <c r="V146" s="61">
        <v>0</v>
      </c>
      <c r="W146" s="61">
        <v>0</v>
      </c>
      <c r="X146" s="61">
        <v>0</v>
      </c>
      <c r="Y146" s="61">
        <v>0</v>
      </c>
      <c r="Z146" s="61">
        <v>0</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2847980.88</v>
      </c>
      <c r="AT146" s="33"/>
    </row>
    <row r="147" spans="1:46" ht="33" customHeight="1">
      <c r="A147" s="32">
        <v>385</v>
      </c>
      <c r="B147" s="324" t="str">
        <f>VLOOKUP(A147,[4]bd_lista!A:C,3,FALSE)</f>
        <v>Autoridad de Supervisión de la Seguridad Social de Corto Plazo</v>
      </c>
      <c r="C147" s="325" t="e">
        <f>+VLOOKUP(A147,Contactos!$A$4:$E$534,6,FALSE)</f>
        <v>#REF!</v>
      </c>
      <c r="D147" s="61">
        <v>0</v>
      </c>
      <c r="E147" s="61">
        <v>0</v>
      </c>
      <c r="F147" s="61">
        <v>0</v>
      </c>
      <c r="G147" s="61">
        <v>823.76</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7606182.5600000024</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7607006.3200000022</v>
      </c>
      <c r="AT147" s="33"/>
    </row>
    <row r="148" spans="1:46" ht="33" customHeight="1">
      <c r="A148" s="32">
        <v>386</v>
      </c>
      <c r="B148" s="324" t="str">
        <f>VLOOKUP(A148,[4]bd_lista!A:C,3,FALSE)</f>
        <v>Servicio Plurinacional de la Mujer y de la Despatriarcalización Ana María Romero</v>
      </c>
      <c r="C148" s="325" t="e">
        <f>+VLOOKUP(A148,Contactos!$A$4:$E$534,6,FALSE)</f>
        <v>#REF!</v>
      </c>
      <c r="D148" s="61">
        <v>0</v>
      </c>
      <c r="E148" s="61">
        <v>0</v>
      </c>
      <c r="F148" s="61">
        <v>0</v>
      </c>
      <c r="G148" s="61">
        <v>476.49</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476.49</v>
      </c>
      <c r="AT148" s="33"/>
    </row>
    <row r="149" spans="1:46" ht="33" customHeight="1">
      <c r="A149" s="32">
        <v>387</v>
      </c>
      <c r="B149" s="324" t="str">
        <f>VLOOKUP(A149,[4]bd_lista!A:C,3,FALSE)</f>
        <v>Agencia del Desarrollo del Cine y Audiovisual Bolivianos</v>
      </c>
      <c r="C149" s="325" t="e">
        <f>+VLOOKUP(A149,Contactos!$A$4:$E$534,6,FALSE)</f>
        <v>#REF!</v>
      </c>
      <c r="D149" s="61">
        <v>0</v>
      </c>
      <c r="E149" s="61">
        <v>0</v>
      </c>
      <c r="F149" s="61">
        <v>7308</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7308</v>
      </c>
      <c r="AT149" s="33"/>
    </row>
    <row r="150" spans="1:46" ht="33" customHeight="1">
      <c r="A150" s="32">
        <v>388</v>
      </c>
      <c r="B150" s="324" t="str">
        <f>VLOOKUP(A150,[4]bd_lista!A:C,3,FALSE)</f>
        <v>Servicio Plurinacional de Registro de Comercio</v>
      </c>
      <c r="C150" s="325" t="e">
        <f>+VLOOKUP(A150,Contactos!$A$4:$E$534,6,FALSE)</f>
        <v>#REF!</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24" t="str">
        <f>VLOOKUP(A151,[4]bd_lista!A:C,3,FALSE)</f>
        <v>Navegación Aérea y Aeropuertos Bolivianos</v>
      </c>
      <c r="C151" s="325" t="e">
        <f>+VLOOKUP(A151,Contactos!$A$4:$E$534,6,FALSE)</f>
        <v>#REF!</v>
      </c>
      <c r="D151" s="61">
        <v>0</v>
      </c>
      <c r="E151" s="61">
        <v>0</v>
      </c>
      <c r="F151" s="61">
        <v>4293676.919999999</v>
      </c>
      <c r="G151" s="61">
        <v>53023.18</v>
      </c>
      <c r="H151" s="61">
        <v>0</v>
      </c>
      <c r="I151" s="61">
        <v>0</v>
      </c>
      <c r="J151" s="61">
        <v>0</v>
      </c>
      <c r="K151" s="61">
        <v>0</v>
      </c>
      <c r="L151" s="61">
        <v>0</v>
      </c>
      <c r="M151" s="61">
        <v>0</v>
      </c>
      <c r="N151" s="61">
        <v>9745.2900000000009</v>
      </c>
      <c r="O151" s="61">
        <v>0</v>
      </c>
      <c r="P151" s="61">
        <v>0</v>
      </c>
      <c r="Q151" s="61">
        <v>1424436.18</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24" t="str">
        <f>VLOOKUP(A152,[4]bd_lista!A:C,3,FALSE)</f>
        <v>Corporación del Seguro Social Militar</v>
      </c>
      <c r="C152" s="325" t="e">
        <f>+VLOOKUP(A152,Contactos!$A$4:$E$534,6,FALSE)</f>
        <v>#N/A</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24" t="str">
        <f>VLOOKUP(A153,[4]bd_lista!A:C,3,FALSE)</f>
        <v>Caja Nacional de Salud</v>
      </c>
      <c r="C153" s="325" t="e">
        <f>+VLOOKUP(A153,Contactos!$A$4:$E$534,6,FALSE)</f>
        <v>#N/A</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0</v>
      </c>
      <c r="AT153" s="33"/>
    </row>
    <row r="154" spans="1:46" ht="33" customHeight="1">
      <c r="A154" s="32">
        <v>418</v>
      </c>
      <c r="B154" s="324" t="str">
        <f>VLOOKUP(A154,[4]bd_lista!A:C,3,FALSE)</f>
        <v>Caja Petrolera de Salud</v>
      </c>
      <c r="C154" s="325" t="e">
        <f>+VLOOKUP(A154,Contactos!$A$4:$E$534,6,FALSE)</f>
        <v>#N/A</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24" t="str">
        <f>VLOOKUP(A155,[4]bd_lista!A:C,3,FALSE)</f>
        <v>Caja Bancaria Estatal de Salud</v>
      </c>
      <c r="C155" s="325" t="e">
        <f>+VLOOKUP(A155,Contactos!$A$4:$E$534,6,FALSE)</f>
        <v>#REF!</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24" t="str">
        <f>VLOOKUP(A156,[4]bd_lista!A:C,3,FALSE)</f>
        <v>Caja de Salud del Servicio Nal. de Caminos y Ramas Anexas</v>
      </c>
      <c r="C156" s="325" t="e">
        <f>+VLOOKUP(A156,Contactos!$A$4:$E$534,6,FALSE)</f>
        <v>#REF!</v>
      </c>
      <c r="D156" s="61">
        <v>0</v>
      </c>
      <c r="E156" s="61">
        <v>0</v>
      </c>
      <c r="F156" s="61">
        <v>0</v>
      </c>
      <c r="G156" s="61">
        <v>37836.199999999997</v>
      </c>
      <c r="H156" s="61">
        <v>0</v>
      </c>
      <c r="I156" s="61">
        <v>0</v>
      </c>
      <c r="J156" s="61">
        <v>0</v>
      </c>
      <c r="K156" s="61">
        <v>111708</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149544.20000000001</v>
      </c>
      <c r="AT156" s="33"/>
    </row>
    <row r="157" spans="1:46" ht="33" customHeight="1">
      <c r="A157" s="32">
        <v>424</v>
      </c>
      <c r="B157" s="324" t="str">
        <f>VLOOKUP(A157,[4]bd_lista!A:C,3,FALSE)</f>
        <v>Caja de Salud CORDES</v>
      </c>
      <c r="C157" s="325" t="e">
        <f>+VLOOKUP(A157,Contactos!$A$4:$E$534,6,FALSE)</f>
        <v>#N/A</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24" t="str">
        <f>VLOOKUP(A158,[4]bd_lista!A:C,3,FALSE)</f>
        <v>Seguro Social Universitario de Cochabamba</v>
      </c>
      <c r="C158" s="325" t="e">
        <f>+VLOOKUP(A158,Contactos!$A$4:$E$534,6,FALSE)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24" t="str">
        <f>VLOOKUP(A159,[4]bd_lista!A:C,3,FALSE)</f>
        <v>Seguro Social Universitario de Oruro</v>
      </c>
      <c r="C159" s="325" t="e">
        <f>+VLOOKUP(A159,Contactos!$A$4:$E$534,6,FALSE)</f>
        <v>#N/A</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24" t="str">
        <f>VLOOKUP(A160,[4]bd_lista!A:C,3,FALSE)</f>
        <v>Seguro Social Universitario de Santa Cruz</v>
      </c>
      <c r="C160" s="325" t="e">
        <f>+VLOOKUP(A160,Contactos!$A$4:$E$534,6,FALSE)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24" t="str">
        <f>VLOOKUP(A161,[4]bd_lista!A:C,3,FALSE)</f>
        <v>Seguro Social Universitario de Sucre</v>
      </c>
      <c r="C161" s="325" t="e">
        <f>+VLOOKUP(A161,Contactos!$A$4:$E$534,6,FALSE)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24" t="str">
        <f>VLOOKUP(A162,[4]bd_lista!A:C,3,FALSE)</f>
        <v>Seguro Social Universitario de La Paz</v>
      </c>
      <c r="C162" s="325" t="e">
        <f>+VLOOKUP(A162,Contactos!$A$4:$E$534,6,FALSE)</f>
        <v>#N/A</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24" t="str">
        <f>VLOOKUP(A163,[4]bd_lista!A:C,3,FALSE)</f>
        <v>Seguro Social Universitario de Tarija</v>
      </c>
      <c r="C163" s="325" t="e">
        <f>+VLOOKUP(A163,Contactos!$A$4:$E$534,6,FALSE)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24" t="str">
        <f>VLOOKUP(A164,[4]bd_lista!A:C,3,FALSE)</f>
        <v>Seguro Social Universitario de Potosí</v>
      </c>
      <c r="C164" s="325" t="e">
        <f>+VLOOKUP(A164,Contactos!$A$4:$E$534,6,FALSE)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24" t="str">
        <f>VLOOKUP(A165,[4]bd_lista!A:C,3,FALSE)</f>
        <v>Seguro Social Universitario de Beni</v>
      </c>
      <c r="C165" s="325" t="e">
        <f>+VLOOKUP(A165,Contactos!$A$4:$E$534,6,FALSE)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24" t="str">
        <f>VLOOKUP(A166,[4]bd_lista!A:C,3,FALSE)</f>
        <v>Seguro Integral de Salud</v>
      </c>
      <c r="C166" s="325" t="e">
        <f>+VLOOKUP(A166,Contactos!$A$4:$E$534,6,FALSE)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24" t="str">
        <f>VLOOKUP(A167,[4]bd_lista!A:C,3,FALSE)</f>
        <v>Adm.de Aeropuertos y Servicios Auxiliares a la Naveg. Aérea</v>
      </c>
      <c r="C167" s="325" t="e">
        <f>+VLOOKUP(A167,Contactos!$A$4:$E$534,6,FALSE)</f>
        <v>#N/A</v>
      </c>
      <c r="D167" s="61">
        <v>0</v>
      </c>
      <c r="E167" s="61">
        <v>0</v>
      </c>
      <c r="F167" s="61">
        <v>0</v>
      </c>
      <c r="G167" s="61">
        <v>3986.48</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3986.48</v>
      </c>
      <c r="AT167" s="33"/>
    </row>
    <row r="168" spans="1:46" ht="33" customHeight="1">
      <c r="A168" s="32">
        <v>513</v>
      </c>
      <c r="B168" s="324" t="str">
        <f>VLOOKUP(A168,[4]bd_lista!A:C,3,FALSE)</f>
        <v>Yacimientos Petrolíferos Fiscales Bolivianos</v>
      </c>
      <c r="C168" s="325" t="e">
        <f>+VLOOKUP(A168,Contactos!$A$4:$E$534,6,FALSE)</f>
        <v>#REF!</v>
      </c>
      <c r="D168" s="61">
        <v>0</v>
      </c>
      <c r="E168" s="61">
        <v>0</v>
      </c>
      <c r="F168" s="61">
        <v>0</v>
      </c>
      <c r="G168" s="61">
        <v>50996.869999999995</v>
      </c>
      <c r="H168" s="61">
        <v>0</v>
      </c>
      <c r="I168" s="61">
        <v>0</v>
      </c>
      <c r="J168" s="61">
        <v>4783.09</v>
      </c>
      <c r="K168" s="61">
        <v>0</v>
      </c>
      <c r="L168" s="61">
        <v>0</v>
      </c>
      <c r="M168" s="61">
        <v>1700</v>
      </c>
      <c r="N168" s="61">
        <v>140655.06</v>
      </c>
      <c r="O168" s="61">
        <v>0</v>
      </c>
      <c r="P168" s="61">
        <v>0</v>
      </c>
      <c r="Q168" s="61">
        <v>402215295.83999997</v>
      </c>
      <c r="R168" s="61">
        <v>0</v>
      </c>
      <c r="S168" s="61">
        <v>0</v>
      </c>
      <c r="T168" s="61">
        <v>0</v>
      </c>
      <c r="U168" s="61">
        <v>0</v>
      </c>
      <c r="V168" s="61">
        <v>0</v>
      </c>
      <c r="W168" s="61">
        <v>0</v>
      </c>
      <c r="X168" s="61">
        <v>0</v>
      </c>
      <c r="Y168" s="61">
        <v>0</v>
      </c>
      <c r="Z168" s="61">
        <v>0</v>
      </c>
      <c r="AA168" s="61">
        <v>0</v>
      </c>
      <c r="AB168" s="61">
        <v>0</v>
      </c>
      <c r="AC168" s="61">
        <v>0</v>
      </c>
      <c r="AD168" s="61">
        <v>0</v>
      </c>
      <c r="AE168" s="61">
        <v>398924521.64999998</v>
      </c>
      <c r="AF168" s="61">
        <v>0</v>
      </c>
      <c r="AG168" s="61">
        <v>0</v>
      </c>
      <c r="AH168" s="61">
        <v>0</v>
      </c>
      <c r="AI168" s="61">
        <v>0</v>
      </c>
      <c r="AJ168" s="61">
        <v>0</v>
      </c>
      <c r="AK168" s="61">
        <v>0</v>
      </c>
      <c r="AL168" s="61">
        <v>0</v>
      </c>
      <c r="AM168" s="61">
        <v>0</v>
      </c>
      <c r="AN168" s="61">
        <v>0</v>
      </c>
      <c r="AO168" s="61">
        <v>0</v>
      </c>
      <c r="AP168" s="61">
        <v>0</v>
      </c>
      <c r="AQ168" s="61">
        <f t="shared" si="2"/>
        <v>801337952.50999999</v>
      </c>
      <c r="AT168" s="33"/>
    </row>
    <row r="169" spans="1:46" ht="33" customHeight="1">
      <c r="A169" s="32">
        <v>514</v>
      </c>
      <c r="B169" s="324" t="str">
        <f>VLOOKUP(A169,[4]bd_lista!A:C,3,FALSE)</f>
        <v>Empresa Nacional de Electricidad</v>
      </c>
      <c r="C169" s="325" t="e">
        <f>+VLOOKUP(A169,Contactos!$A$4:$E$534,6,FALSE)</f>
        <v>#REF!</v>
      </c>
      <c r="D169" s="61">
        <v>0</v>
      </c>
      <c r="E169" s="61">
        <v>5213600</v>
      </c>
      <c r="F169" s="61">
        <v>0</v>
      </c>
      <c r="G169" s="61">
        <v>450406569.34000003</v>
      </c>
      <c r="H169" s="61">
        <v>0</v>
      </c>
      <c r="I169" s="61">
        <v>0</v>
      </c>
      <c r="J169" s="61">
        <v>0</v>
      </c>
      <c r="K169" s="61">
        <v>9657015.7300000004</v>
      </c>
      <c r="L169" s="61">
        <v>0</v>
      </c>
      <c r="M169" s="61">
        <v>50</v>
      </c>
      <c r="N169" s="61">
        <v>3434.8399999999997</v>
      </c>
      <c r="O169" s="61">
        <v>0</v>
      </c>
      <c r="P169" s="61">
        <v>0</v>
      </c>
      <c r="Q169" s="61">
        <v>0</v>
      </c>
      <c r="R169" s="61">
        <v>0</v>
      </c>
      <c r="S169" s="61">
        <v>0</v>
      </c>
      <c r="T169" s="61">
        <v>0</v>
      </c>
      <c r="U169" s="61">
        <v>0</v>
      </c>
      <c r="V169" s="61">
        <v>0</v>
      </c>
      <c r="W169" s="61">
        <v>0</v>
      </c>
      <c r="X169" s="61">
        <v>0</v>
      </c>
      <c r="Y169" s="61">
        <v>0</v>
      </c>
      <c r="Z169" s="61">
        <v>5213600</v>
      </c>
      <c r="AA169" s="61">
        <v>0</v>
      </c>
      <c r="AB169" s="61">
        <v>0</v>
      </c>
      <c r="AC169" s="61">
        <v>0</v>
      </c>
      <c r="AD169" s="61">
        <v>50.01</v>
      </c>
      <c r="AE169" s="61">
        <v>5213600</v>
      </c>
      <c r="AF169" s="61">
        <v>0</v>
      </c>
      <c r="AG169" s="61">
        <v>0</v>
      </c>
      <c r="AH169" s="61">
        <v>0</v>
      </c>
      <c r="AI169" s="61">
        <v>0</v>
      </c>
      <c r="AJ169" s="61">
        <v>0</v>
      </c>
      <c r="AK169" s="61">
        <v>0</v>
      </c>
      <c r="AL169" s="61">
        <v>0</v>
      </c>
      <c r="AM169" s="61">
        <v>0</v>
      </c>
      <c r="AN169" s="61">
        <v>0</v>
      </c>
      <c r="AO169" s="61">
        <v>0</v>
      </c>
      <c r="AP169" s="61">
        <v>0</v>
      </c>
      <c r="AQ169" s="61">
        <f t="shared" si="2"/>
        <v>475707919.92000002</v>
      </c>
      <c r="AT169" s="33"/>
    </row>
    <row r="170" spans="1:46" ht="33" customHeight="1">
      <c r="A170" s="32">
        <v>517</v>
      </c>
      <c r="B170" s="324" t="str">
        <f>VLOOKUP(A170,[4]bd_lista!A:C,3,FALSE)</f>
        <v>Corporación Minera de Bolivia</v>
      </c>
      <c r="C170" s="325" t="e">
        <f>+VLOOKUP(A170,Contactos!$A$4:$E$534,6,FALSE)</f>
        <v>#N/A</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24" t="str">
        <f>VLOOKUP(A171,[4]bd_lista!A:C,3,FALSE)</f>
        <v>Empresa Metalúrgica VINTO - Nacionalizada</v>
      </c>
      <c r="C171" s="325" t="e">
        <f>+VLOOKUP(A171,Contactos!$A$4:$E$534,6,FALSE)</f>
        <v>#REF!</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0</v>
      </c>
      <c r="AT171" s="33"/>
    </row>
    <row r="172" spans="1:46" ht="33" customHeight="1">
      <c r="A172" s="32">
        <v>522</v>
      </c>
      <c r="B172" s="324" t="str">
        <f>VLOOKUP(A172,[4]bd_lista!A:C,3,FALSE)</f>
        <v>Empresa Nacional de Ferrocarriles - Residual</v>
      </c>
      <c r="C172" s="325" t="e">
        <f>+VLOOKUP(A172,Contactos!$A$4:$E$534,6,FALSE)</f>
        <v>#REF!</v>
      </c>
      <c r="D172" s="61">
        <v>0</v>
      </c>
      <c r="E172" s="61">
        <v>0</v>
      </c>
      <c r="F172" s="61">
        <v>0</v>
      </c>
      <c r="G172" s="61">
        <v>588</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588</v>
      </c>
      <c r="AT172" s="33"/>
    </row>
    <row r="173" spans="1:46" ht="33" customHeight="1">
      <c r="A173" s="32">
        <v>525</v>
      </c>
      <c r="B173" s="324" t="str">
        <f>VLOOKUP(A173,[4]bd_lista!A:C,3,FALSE)</f>
        <v>Transportes Aéreos Bolivianos</v>
      </c>
      <c r="C173" s="325" t="e">
        <f>+VLOOKUP(A173,Contactos!$A$4:$E$534,6,FALSE)</f>
        <v>#REF!</v>
      </c>
      <c r="D173" s="61">
        <v>0</v>
      </c>
      <c r="E173" s="61">
        <v>0</v>
      </c>
      <c r="F173" s="61">
        <v>3950000</v>
      </c>
      <c r="G173" s="61">
        <v>0</v>
      </c>
      <c r="H173" s="61">
        <v>0</v>
      </c>
      <c r="I173" s="61">
        <v>0</v>
      </c>
      <c r="J173" s="61">
        <v>0</v>
      </c>
      <c r="K173" s="61">
        <v>2125449.0299999998</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6075449.0299999993</v>
      </c>
      <c r="AT173" s="33"/>
    </row>
    <row r="174" spans="1:46" ht="33" customHeight="1">
      <c r="A174" s="32">
        <v>526</v>
      </c>
      <c r="B174" s="324" t="str">
        <f>VLOOKUP(A174,[4]bd_lista!A:C,3,FALSE)</f>
        <v>Bolivia TV</v>
      </c>
      <c r="C174" s="325" t="e">
        <f>+VLOOKUP(A174,Contactos!$A$4:$E$534,6,FALSE)</f>
        <v>#REF!</v>
      </c>
      <c r="D174" s="61">
        <v>0</v>
      </c>
      <c r="E174" s="61">
        <v>0</v>
      </c>
      <c r="F174" s="61">
        <v>4000</v>
      </c>
      <c r="G174" s="61">
        <v>5271.6</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9271.6</v>
      </c>
      <c r="AT174" s="33"/>
    </row>
    <row r="175" spans="1:46" ht="33" customHeight="1">
      <c r="A175" s="32">
        <v>548</v>
      </c>
      <c r="B175" s="324" t="str">
        <f>VLOOKUP(A175,[4]bd_lista!A:C,3,FALSE)</f>
        <v>Corporación de las Fuerzas Armadas p/ el Des. Nacional</v>
      </c>
      <c r="C175" s="325" t="e">
        <f>+VLOOKUP(A175,Contactos!$A$4:$E$534,6,FALSE)</f>
        <v>#REF!</v>
      </c>
      <c r="D175" s="61">
        <v>0</v>
      </c>
      <c r="E175" s="61">
        <v>0</v>
      </c>
      <c r="F175" s="61">
        <v>680002.88</v>
      </c>
      <c r="G175" s="61">
        <v>896</v>
      </c>
      <c r="H175" s="61">
        <v>0</v>
      </c>
      <c r="I175" s="61">
        <v>0</v>
      </c>
      <c r="J175" s="61">
        <v>1236.77</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682135.65</v>
      </c>
      <c r="AT175" s="33"/>
    </row>
    <row r="176" spans="1:46" ht="33" customHeight="1">
      <c r="A176" s="32">
        <v>551</v>
      </c>
      <c r="B176" s="324" t="str">
        <f>VLOOKUP(A176,[4]bd_lista!A:C,3,FALSE)</f>
        <v>Empresa Naviera Boliviana</v>
      </c>
      <c r="C176" s="325" t="e">
        <f>+VLOOKUP(A176,Contactos!$A$4:$E$534,6,FALSE)</f>
        <v>#REF!</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24" t="str">
        <f>VLOOKUP(A177,[4]bd_lista!A:C,3,FALSE)</f>
        <v>Empresa de Apoyo a la Producción de Alimentos</v>
      </c>
      <c r="C177" s="325" t="e">
        <f>+VLOOKUP(A177,Contactos!$A$4:$E$534,6,FALSE)</f>
        <v>#REF!</v>
      </c>
      <c r="D177" s="61">
        <v>0</v>
      </c>
      <c r="E177" s="61">
        <v>0</v>
      </c>
      <c r="F177" s="61">
        <v>56315082.640000001</v>
      </c>
      <c r="G177" s="61">
        <v>70281.2</v>
      </c>
      <c r="H177" s="61">
        <v>0</v>
      </c>
      <c r="I177" s="61">
        <v>0</v>
      </c>
      <c r="J177" s="61">
        <v>0</v>
      </c>
      <c r="K177" s="61">
        <v>13960891.299999999</v>
      </c>
      <c r="L177" s="61">
        <v>0</v>
      </c>
      <c r="M177" s="61">
        <v>0</v>
      </c>
      <c r="N177" s="61">
        <v>0</v>
      </c>
      <c r="O177" s="61">
        <v>0</v>
      </c>
      <c r="P177" s="61">
        <v>0</v>
      </c>
      <c r="Q177" s="61">
        <v>0</v>
      </c>
      <c r="R177" s="61">
        <v>0</v>
      </c>
      <c r="S177" s="61">
        <v>0</v>
      </c>
      <c r="T177" s="61">
        <v>0</v>
      </c>
      <c r="U177" s="61">
        <v>0</v>
      </c>
      <c r="V177" s="61">
        <v>0</v>
      </c>
      <c r="W177" s="61">
        <v>0</v>
      </c>
      <c r="X177" s="61">
        <v>0</v>
      </c>
      <c r="Y177" s="61">
        <v>38884692.670000002</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109230947.81</v>
      </c>
      <c r="AT177" s="33"/>
    </row>
    <row r="178" spans="1:46" ht="33" customHeight="1">
      <c r="A178" s="32">
        <v>573</v>
      </c>
      <c r="B178" s="324" t="str">
        <f>VLOOKUP(A178,[4]bd_lista!A:C,3,FALSE)</f>
        <v>Empresa Siderúrgica del Mutún</v>
      </c>
      <c r="C178" s="325" t="e">
        <f>+VLOOKUP(A178,Contactos!$A$4:$E$534,6,FALSE)</f>
        <v>#REF!</v>
      </c>
      <c r="D178" s="61">
        <v>0</v>
      </c>
      <c r="E178" s="61">
        <v>0</v>
      </c>
      <c r="F178" s="61">
        <v>358760</v>
      </c>
      <c r="G178" s="61">
        <v>0</v>
      </c>
      <c r="H178" s="61">
        <v>0</v>
      </c>
      <c r="I178" s="61">
        <v>0</v>
      </c>
      <c r="J178" s="61">
        <v>0</v>
      </c>
      <c r="K178" s="61">
        <v>321888565.63999999</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322247325.63999999</v>
      </c>
      <c r="AT178" s="33"/>
    </row>
    <row r="179" spans="1:46" ht="33" customHeight="1">
      <c r="A179" s="32">
        <v>576</v>
      </c>
      <c r="B179" s="324" t="str">
        <f>VLOOKUP(A179,[4]bd_lista!A:C,3,FALSE)</f>
        <v>Empresa Pública Nacional Estratégica Cartones de Bolivia</v>
      </c>
      <c r="C179" s="325" t="e">
        <f>+VLOOKUP(A179,Contactos!$A$4:$E$534,6,FALSE)</f>
        <v>#REF!</v>
      </c>
      <c r="D179" s="61">
        <v>0</v>
      </c>
      <c r="E179" s="61">
        <v>0</v>
      </c>
      <c r="F179" s="61">
        <v>988798.58000000007</v>
      </c>
      <c r="G179" s="61">
        <v>2506.64</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991305.22000000009</v>
      </c>
      <c r="AT179" s="33"/>
    </row>
    <row r="180" spans="1:46" ht="33" customHeight="1">
      <c r="A180" s="32">
        <v>578</v>
      </c>
      <c r="B180" s="324" t="str">
        <f>VLOOKUP(A180,[4]bd_lista!A:C,3,FALSE)</f>
        <v>Boliviana de Aviación</v>
      </c>
      <c r="C180" s="325" t="e">
        <f>+VLOOKUP(A180,Contactos!$A$4:$E$534,6,FALSE)</f>
        <v>#REF!</v>
      </c>
      <c r="D180" s="61">
        <v>0</v>
      </c>
      <c r="E180" s="61">
        <v>0</v>
      </c>
      <c r="F180" s="61">
        <v>0</v>
      </c>
      <c r="G180" s="61">
        <v>24505.72</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24505.72</v>
      </c>
      <c r="AT180" s="33"/>
    </row>
    <row r="181" spans="1:46" ht="33" customHeight="1">
      <c r="A181" s="32">
        <v>580</v>
      </c>
      <c r="B181" s="324" t="str">
        <f>VLOOKUP(A181,[4]bd_lista!A:C,3,FALSE)</f>
        <v>Depósitos Aduaneros Bolivianos</v>
      </c>
      <c r="C181" s="325" t="e">
        <f>+VLOOKUP(A181,Contactos!$A$4:$E$534,6,FALSE)</f>
        <v>#REF!</v>
      </c>
      <c r="D181" s="61">
        <v>0</v>
      </c>
      <c r="E181" s="61">
        <v>0</v>
      </c>
      <c r="F181" s="61">
        <v>542149.27999999991</v>
      </c>
      <c r="G181" s="61">
        <v>29731.149999999998</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571880.42999999993</v>
      </c>
      <c r="AT181" s="33"/>
    </row>
    <row r="182" spans="1:46" ht="33" customHeight="1">
      <c r="A182" s="32">
        <v>584</v>
      </c>
      <c r="B182" s="324" t="str">
        <f>VLOOKUP(A182,[4]bd_lista!A:C,3,FALSE)</f>
        <v>Empresa Boliviana de Industrializacion de Hidrocarburos</v>
      </c>
      <c r="C182" s="325" t="e">
        <f>+VLOOKUP(A182,Contactos!$A$4:$E$534,6,FALSE)</f>
        <v>#REF!</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24" t="str">
        <f>VLOOKUP(A183,[4]bd_lista!A:C,3,FALSE)</f>
        <v>Agencia Boliviana Espacial</v>
      </c>
      <c r="C183" s="325" t="e">
        <f>+VLOOKUP(A183,Contactos!$A$4:$E$534,6,FALSE)</f>
        <v>#REF!</v>
      </c>
      <c r="D183" s="61">
        <v>0</v>
      </c>
      <c r="E183" s="61">
        <v>0</v>
      </c>
      <c r="F183" s="61">
        <v>0</v>
      </c>
      <c r="G183" s="61">
        <v>0</v>
      </c>
      <c r="H183" s="61">
        <v>0</v>
      </c>
      <c r="I183" s="61">
        <v>0</v>
      </c>
      <c r="J183" s="61">
        <v>0</v>
      </c>
      <c r="K183" s="61">
        <v>149753.79999999999</v>
      </c>
      <c r="L183" s="61">
        <v>0</v>
      </c>
      <c r="M183" s="61">
        <v>0</v>
      </c>
      <c r="N183" s="61">
        <v>0</v>
      </c>
      <c r="O183" s="61">
        <v>0</v>
      </c>
      <c r="P183" s="61">
        <v>0</v>
      </c>
      <c r="Q183" s="61">
        <v>0</v>
      </c>
      <c r="R183" s="61">
        <v>194.61</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f t="shared" si="2"/>
        <v>149948.40999999997</v>
      </c>
      <c r="AT183" s="33"/>
    </row>
    <row r="184" spans="1:46" ht="33" customHeight="1">
      <c r="A184" s="32">
        <v>586</v>
      </c>
      <c r="B184" s="324" t="str">
        <f>VLOOKUP(A184,[4]bd_lista!A:C,3,FALSE)</f>
        <v>Empresa Azucarera San Buenaventura</v>
      </c>
      <c r="C184" s="325" t="e">
        <f>+VLOOKUP(A184,Contactos!$A$4:$E$534,6,FALSE)</f>
        <v>#REF!</v>
      </c>
      <c r="D184" s="61">
        <v>0</v>
      </c>
      <c r="E184" s="61">
        <v>0</v>
      </c>
      <c r="F184" s="61">
        <v>499817</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499817</v>
      </c>
      <c r="AT184" s="33"/>
    </row>
    <row r="185" spans="1:46" ht="33" customHeight="1">
      <c r="A185" s="32">
        <v>587</v>
      </c>
      <c r="B185" s="324" t="str">
        <f>VLOOKUP(A185,[4]bd_lista!A:C,3,FALSE)</f>
        <v>Empresa Estratégica Boliviana de Construcción y Conservación de Infraestructura Civil</v>
      </c>
      <c r="C185" s="325" t="e">
        <f>+VLOOKUP(A185,Contactos!$A$4:$E$534,6,FALSE)</f>
        <v>#REF!</v>
      </c>
      <c r="D185" s="61">
        <v>0</v>
      </c>
      <c r="E185" s="61">
        <v>0</v>
      </c>
      <c r="F185" s="61">
        <v>7830768.5300000003</v>
      </c>
      <c r="G185" s="61">
        <v>26093869.069999997</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33924637.599999994</v>
      </c>
      <c r="AT185" s="33"/>
    </row>
    <row r="186" spans="1:46" ht="33" customHeight="1">
      <c r="A186" s="326">
        <v>590</v>
      </c>
      <c r="B186" s="324" t="str">
        <f>VLOOKUP(A186,[4]bd_lista!A:C,3,FALSE)</f>
        <v>Empresa Pública "QUIPUS"</v>
      </c>
      <c r="C186" s="325" t="e">
        <f>+VLOOKUP(A186,Contactos!$A$4:$E$534,6,FALSE)</f>
        <v>#REF!</v>
      </c>
      <c r="D186" s="61">
        <v>0</v>
      </c>
      <c r="E186" s="61">
        <v>40241.86</v>
      </c>
      <c r="F186" s="61">
        <v>7467.94</v>
      </c>
      <c r="G186" s="61">
        <v>18718.8</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40241.857600000003</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106670.45760000001</v>
      </c>
      <c r="AT186" s="33"/>
    </row>
    <row r="187" spans="1:46" ht="33" customHeight="1">
      <c r="A187" s="32">
        <v>591</v>
      </c>
      <c r="B187" s="324" t="str">
        <f>VLOOKUP(A187,[4]bd_lista!A:C,3,FALSE)</f>
        <v>Empresa Estatal de Transporte por Cable "Mi teleférico"</v>
      </c>
      <c r="C187" s="325" t="e">
        <f>+VLOOKUP(A187,Contactos!$A$4:$E$534,6,FALSE)</f>
        <v>#REF!</v>
      </c>
      <c r="D187" s="61">
        <v>0</v>
      </c>
      <c r="E187" s="61">
        <v>0</v>
      </c>
      <c r="F187" s="61">
        <v>545411</v>
      </c>
      <c r="G187" s="61">
        <v>3362284.46</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3907695.46</v>
      </c>
      <c r="AT187" s="33"/>
    </row>
    <row r="188" spans="1:46" ht="33" customHeight="1">
      <c r="A188" s="32">
        <v>592</v>
      </c>
      <c r="B188" s="324" t="str">
        <f>VLOOKUP(A188,[4]bd_lista!A:C,3,FALSE)</f>
        <v>Empresa Estatal "Boliviana de Turismo"</v>
      </c>
      <c r="C188" s="325" t="e">
        <f>+VLOOKUP(A188,Contactos!$A$4:$E$534,6,FALSE)</f>
        <v>#N/A</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24" t="str">
        <f>VLOOKUP(A189,[4]bd_lista!A:C,3,FALSE)</f>
        <v>Empresa Pública YACANA</v>
      </c>
      <c r="C189" s="325" t="e">
        <f>+VLOOKUP(A189,Contactos!$A$4:$E$534,6,FALSE)</f>
        <v>#REF!</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0</v>
      </c>
      <c r="AT189" s="33"/>
    </row>
    <row r="190" spans="1:46" ht="33" customHeight="1">
      <c r="A190" s="32">
        <v>594</v>
      </c>
      <c r="B190" s="324" t="str">
        <f>VLOOKUP(A190,[4]bd_lista!A:C,3,FALSE)</f>
        <v>Administración de Servicios Portuarios - Bolivia</v>
      </c>
      <c r="C190" s="325" t="e">
        <f>+VLOOKUP(A190,Contactos!$A$4:$E$534,6,FALSE)</f>
        <v>#REF!</v>
      </c>
      <c r="D190" s="61">
        <v>0</v>
      </c>
      <c r="E190" s="61">
        <v>0</v>
      </c>
      <c r="F190" s="61">
        <v>0</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0</v>
      </c>
      <c r="AT190" s="33"/>
    </row>
    <row r="191" spans="1:46" ht="33" customHeight="1">
      <c r="A191" s="32">
        <v>595</v>
      </c>
      <c r="B191" s="324" t="str">
        <f>VLOOKUP(A191,[4]bd_lista!A:C,3,FALSE)</f>
        <v>Gestora Pública de la Seguridad Social de Largo Plazo</v>
      </c>
      <c r="C191" s="325" t="e">
        <f>+VLOOKUP(A191,Contactos!$A$4:$E$534,6,FALSE)</f>
        <v>#REF!</v>
      </c>
      <c r="D191" s="61">
        <v>0</v>
      </c>
      <c r="E191" s="61">
        <v>0</v>
      </c>
      <c r="F191" s="61">
        <v>0</v>
      </c>
      <c r="G191" s="61">
        <v>11879.6</v>
      </c>
      <c r="H191" s="61">
        <v>0</v>
      </c>
      <c r="I191" s="61">
        <v>0</v>
      </c>
      <c r="J191" s="61">
        <v>0</v>
      </c>
      <c r="K191" s="61">
        <v>3545052.28</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3556931.88</v>
      </c>
      <c r="AT191" s="33"/>
    </row>
    <row r="192" spans="1:46" ht="33" customHeight="1">
      <c r="A192" s="32">
        <v>596</v>
      </c>
      <c r="B192" s="324" t="str">
        <f>VLOOKUP(A192,[4]bd_lista!A:C,3,FALSE)</f>
        <v xml:space="preserve">Empresa Pública Transporte Aéreo Militar </v>
      </c>
      <c r="C192" s="325" t="e">
        <f>+VLOOKUP(A192,Contactos!$A$4:$E$534,6,FALSE)</f>
        <v>#REF!</v>
      </c>
      <c r="D192" s="61">
        <v>0</v>
      </c>
      <c r="E192" s="61">
        <v>0</v>
      </c>
      <c r="F192" s="61">
        <v>0</v>
      </c>
      <c r="G192" s="61">
        <v>0</v>
      </c>
      <c r="H192" s="61">
        <v>0</v>
      </c>
      <c r="I192" s="61">
        <v>0</v>
      </c>
      <c r="J192" s="61">
        <v>0</v>
      </c>
      <c r="K192" s="61">
        <v>0</v>
      </c>
      <c r="L192" s="61">
        <v>0</v>
      </c>
      <c r="M192" s="61">
        <v>0</v>
      </c>
      <c r="N192" s="61">
        <v>0</v>
      </c>
      <c r="O192" s="61">
        <v>0</v>
      </c>
      <c r="P192" s="61">
        <v>0</v>
      </c>
      <c r="Q192" s="61">
        <v>0</v>
      </c>
      <c r="R192" s="61">
        <v>730.55</v>
      </c>
      <c r="S192" s="61">
        <v>0</v>
      </c>
      <c r="T192" s="61">
        <v>0</v>
      </c>
      <c r="U192" s="61">
        <v>0</v>
      </c>
      <c r="V192" s="61">
        <v>0</v>
      </c>
      <c r="W192" s="61">
        <v>0</v>
      </c>
      <c r="X192" s="61">
        <v>0</v>
      </c>
      <c r="Y192" s="61">
        <v>4306.2</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5036.75</v>
      </c>
      <c r="AT192" s="33"/>
    </row>
    <row r="193" spans="1:46" ht="33" customHeight="1">
      <c r="A193" s="32">
        <v>597</v>
      </c>
      <c r="B193" s="324" t="str">
        <f>VLOOKUP(A193,[4]bd_lista!A:C,3,FALSE)</f>
        <v>Empresa Pública Nacional Estratégica de Yacimientos de Litio Bolivianos</v>
      </c>
      <c r="C193" s="325" t="e">
        <f>+VLOOKUP(A193,Contactos!$A$4:$E$534,6,FALSE)</f>
        <v>#REF!</v>
      </c>
      <c r="D193" s="61">
        <v>0</v>
      </c>
      <c r="E193" s="61">
        <v>0</v>
      </c>
      <c r="F193" s="61">
        <v>0</v>
      </c>
      <c r="G193" s="61">
        <v>113021.61</v>
      </c>
      <c r="H193" s="61">
        <v>0</v>
      </c>
      <c r="I193" s="61">
        <v>0</v>
      </c>
      <c r="J193" s="61">
        <v>270</v>
      </c>
      <c r="K193" s="61">
        <v>7827433.4800000014</v>
      </c>
      <c r="L193" s="61">
        <v>0</v>
      </c>
      <c r="M193" s="61">
        <v>750</v>
      </c>
      <c r="N193" s="61">
        <v>270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7941745.0900000017</v>
      </c>
      <c r="AT193" s="33"/>
    </row>
    <row r="194" spans="1:46" ht="33" customHeight="1">
      <c r="A194" s="32">
        <v>598</v>
      </c>
      <c r="B194" s="324" t="str">
        <f>VLOOKUP(A194,[4]bd_lista!A:C,3,FALSE)</f>
        <v>Empresa Pública "Editorial del Estado Plurinacional de Bolivia"</v>
      </c>
      <c r="C194" s="325" t="e">
        <f>+VLOOKUP(A194,Contactos!$A$4:$E$534,6,FALSE)</f>
        <v>#REF!</v>
      </c>
      <c r="D194" s="61">
        <v>0</v>
      </c>
      <c r="E194" s="61">
        <v>0</v>
      </c>
      <c r="F194" s="61">
        <v>0</v>
      </c>
      <c r="G194" s="61">
        <v>0</v>
      </c>
      <c r="H194" s="61">
        <v>0</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50</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50</v>
      </c>
      <c r="AT194" s="33"/>
    </row>
    <row r="195" spans="1:46" ht="33" customHeight="1">
      <c r="A195" s="32">
        <v>599</v>
      </c>
      <c r="B195" s="324" t="str">
        <f>VLOOKUP(A195,[4]bd_lista!A:C,3,FALSE)</f>
        <v>Empresa Boliviana de Alimentos y Derivados</v>
      </c>
      <c r="C195" s="325" t="e">
        <f>+VLOOKUP(A195,Contactos!$A$4:$E$534,6,FALSE)</f>
        <v>#REF!</v>
      </c>
      <c r="D195" s="61">
        <v>0</v>
      </c>
      <c r="E195" s="61">
        <v>887.55</v>
      </c>
      <c r="F195" s="61">
        <v>4100000</v>
      </c>
      <c r="G195" s="61">
        <v>9715.9500000000007</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4110603.5</v>
      </c>
      <c r="AT195" s="33"/>
    </row>
    <row r="196" spans="1:46" ht="33" customHeight="1">
      <c r="A196" s="32">
        <v>600</v>
      </c>
      <c r="B196" s="324" t="str">
        <f>VLOOKUP(A196,[4]bd_lista!A:C,3,FALSE)</f>
        <v>Empresa Servicios Aéreos Bolivianos</v>
      </c>
      <c r="C196" s="325" t="e">
        <f>+VLOOKUP(A196,Contactos!$A$4:$E$534,6,FALSE)</f>
        <v>#REF!</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24" t="s">
        <v>1457</v>
      </c>
      <c r="C197" s="325" t="e">
        <f>+VLOOKUP(A197,Contactos!$A$4:$E$534,6,FALSE)</f>
        <v>#REF!</v>
      </c>
      <c r="D197" s="61">
        <v>0</v>
      </c>
      <c r="E197" s="61">
        <v>0</v>
      </c>
      <c r="F197" s="61">
        <v>0</v>
      </c>
      <c r="G197" s="61">
        <v>404</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404</v>
      </c>
      <c r="AT197" s="33"/>
    </row>
    <row r="198" spans="1:46" ht="33" customHeight="1">
      <c r="A198" s="32">
        <v>633</v>
      </c>
      <c r="B198" s="324" t="str">
        <f>VLOOKUP(A198,[4]bd_lista!A:C,3,FALSE)</f>
        <v>Empresa Misicuni</v>
      </c>
      <c r="C198" s="325" t="e">
        <f>+VLOOKUP(A198,Contactos!$A$4:$E$534,6,FALSE)</f>
        <v>#REF!</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634</v>
      </c>
      <c r="B199" s="324" t="str">
        <f>VLOOKUP(A199,[4]bd_lista!A:C,3,FALSE)</f>
        <v>Empresa Púb. Deptal. Hotel Terminal-Terminal de Buses Oruro</v>
      </c>
      <c r="C199" s="325" t="e">
        <f>+VLOOKUP(A199,Contactos!$A$4:$E$534,6,FALSE)</f>
        <v>#N/A</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24" t="str">
        <f>VLOOKUP(A200,[4]bd_lista!A:C,3,FALSE)</f>
        <v>Asamblea Legislativa Plurinacional</v>
      </c>
      <c r="C200" s="325" t="e">
        <f>+VLOOKUP(A200,Contactos!$A$4:$E$534,6,FALSE)</f>
        <v>#REF!</v>
      </c>
      <c r="D200" s="61">
        <v>0</v>
      </c>
      <c r="E200" s="61">
        <v>0</v>
      </c>
      <c r="F200" s="61">
        <v>0</v>
      </c>
      <c r="G200" s="61">
        <v>196165.7</v>
      </c>
      <c r="H200" s="61">
        <v>0</v>
      </c>
      <c r="I200" s="61">
        <v>0</v>
      </c>
      <c r="J200" s="61">
        <v>0</v>
      </c>
      <c r="K200" s="61">
        <v>0</v>
      </c>
      <c r="L200" s="61">
        <v>0</v>
      </c>
      <c r="M200" s="61">
        <v>0</v>
      </c>
      <c r="N200" s="61">
        <v>278.23</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72.44</v>
      </c>
      <c r="AJ200" s="61">
        <v>0</v>
      </c>
      <c r="AK200" s="61">
        <v>0</v>
      </c>
      <c r="AL200" s="61">
        <v>0</v>
      </c>
      <c r="AM200" s="61">
        <v>0</v>
      </c>
      <c r="AN200" s="61">
        <v>0</v>
      </c>
      <c r="AO200" s="61">
        <v>0</v>
      </c>
      <c r="AP200" s="61">
        <v>0</v>
      </c>
      <c r="AQ200" s="61">
        <f t="shared" si="2"/>
        <v>196516.37000000002</v>
      </c>
      <c r="AT200" s="33"/>
    </row>
    <row r="201" spans="1:46" ht="33" customHeight="1">
      <c r="A201" s="32">
        <v>660</v>
      </c>
      <c r="B201" s="324" t="str">
        <f>VLOOKUP(A201,[4]bd_lista!A:C,3,FALSE)</f>
        <v>Órgano Judicial</v>
      </c>
      <c r="C201" s="325" t="e">
        <f>+VLOOKUP(A201,Contactos!$A$4:$E$534,6,FALSE)</f>
        <v>#REF!</v>
      </c>
      <c r="D201" s="61">
        <v>0</v>
      </c>
      <c r="E201" s="61">
        <v>0</v>
      </c>
      <c r="F201" s="61">
        <v>16195470.620000001</v>
      </c>
      <c r="G201" s="61">
        <v>93102.27</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16288572.890000001</v>
      </c>
      <c r="AT201" s="33"/>
    </row>
    <row r="202" spans="1:46" ht="33" customHeight="1">
      <c r="A202" s="32">
        <v>661</v>
      </c>
      <c r="B202" s="324" t="str">
        <f>VLOOKUP(A202,[4]bd_lista!A:C,3,FALSE)</f>
        <v>Tribunal Constitucional Plurinacional</v>
      </c>
      <c r="C202" s="325" t="e">
        <f>+VLOOKUP(A202,Contactos!$A$4:$E$534,6,FALSE)</f>
        <v>#REF!</v>
      </c>
      <c r="D202" s="61">
        <v>0</v>
      </c>
      <c r="E202" s="61">
        <v>0</v>
      </c>
      <c r="F202" s="61">
        <v>0</v>
      </c>
      <c r="G202" s="61">
        <v>0.3</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0.3</v>
      </c>
      <c r="AT202" s="33"/>
    </row>
    <row r="203" spans="1:46" ht="33" customHeight="1">
      <c r="A203" s="32">
        <v>670</v>
      </c>
      <c r="B203" s="324" t="str">
        <f>VLOOKUP(A203,[4]bd_lista!A:C,3,FALSE)</f>
        <v>Órgano Electoral Plurinacional</v>
      </c>
      <c r="C203" s="325" t="e">
        <f>+VLOOKUP(A203,Contactos!$A$4:$E$534,6,FALSE)</f>
        <v>#REF!</v>
      </c>
      <c r="D203" s="61">
        <v>0</v>
      </c>
      <c r="E203" s="61">
        <v>0</v>
      </c>
      <c r="F203" s="61">
        <v>2501201.5</v>
      </c>
      <c r="G203" s="61">
        <v>65167</v>
      </c>
      <c r="H203" s="61">
        <v>0</v>
      </c>
      <c r="I203" s="61">
        <v>0</v>
      </c>
      <c r="J203" s="61">
        <v>0</v>
      </c>
      <c r="K203" s="61">
        <v>26666</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2593034.5</v>
      </c>
      <c r="AT203" s="33"/>
    </row>
    <row r="204" spans="1:46" ht="33" customHeight="1">
      <c r="A204" s="32">
        <v>680</v>
      </c>
      <c r="B204" s="324" t="str">
        <f>VLOOKUP(A204,[4]bd_lista!A:C,3,FALSE)</f>
        <v>Contraloria General del Estado</v>
      </c>
      <c r="C204" s="325" t="e">
        <f>+VLOOKUP(A204,Contactos!$A$4:$E$534,6,FALSE)</f>
        <v>#REF!</v>
      </c>
      <c r="D204" s="61">
        <v>0</v>
      </c>
      <c r="E204" s="61">
        <v>0</v>
      </c>
      <c r="F204" s="61">
        <v>0</v>
      </c>
      <c r="G204" s="61">
        <v>1166.5899999999999</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1166.5899999999999</v>
      </c>
      <c r="AT204" s="33"/>
    </row>
    <row r="205" spans="1:46" ht="33" customHeight="1">
      <c r="A205" s="32">
        <v>681</v>
      </c>
      <c r="B205" s="324" t="str">
        <f>VLOOKUP(A205,[4]bd_lista!A:C,3,FALSE)</f>
        <v>Ministerio Público</v>
      </c>
      <c r="C205" s="325" t="e">
        <f>+VLOOKUP(A205,Contactos!$A$4:$E$534,6,FALSE)</f>
        <v>#REF!</v>
      </c>
      <c r="D205" s="61">
        <v>0</v>
      </c>
      <c r="E205" s="61">
        <v>0</v>
      </c>
      <c r="F205" s="61">
        <v>333344</v>
      </c>
      <c r="G205" s="61">
        <v>76850.75</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f t="shared" si="2"/>
        <v>410194.75</v>
      </c>
      <c r="AT205" s="33"/>
    </row>
    <row r="206" spans="1:46" ht="33" customHeight="1">
      <c r="A206" s="32">
        <v>682</v>
      </c>
      <c r="B206" s="324" t="str">
        <f>VLOOKUP(A206,[4]bd_lista!A:C,3,FALSE)</f>
        <v>Defensoria del Pueblo</v>
      </c>
      <c r="C206" s="325" t="e">
        <f>+VLOOKUP(A206,Contactos!$A$4:$E$534,6,FALSE)</f>
        <v>#REF!</v>
      </c>
      <c r="D206" s="61">
        <v>0</v>
      </c>
      <c r="E206" s="61">
        <v>0</v>
      </c>
      <c r="F206" s="61">
        <v>0</v>
      </c>
      <c r="G206" s="61">
        <v>0</v>
      </c>
      <c r="H206" s="61">
        <v>0</v>
      </c>
      <c r="I206" s="61">
        <v>0</v>
      </c>
      <c r="J206" s="61">
        <v>0</v>
      </c>
      <c r="K206" s="61">
        <v>340.88</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340.88</v>
      </c>
      <c r="AT206" s="33"/>
    </row>
    <row r="207" spans="1:46" ht="33" customHeight="1">
      <c r="A207" s="32">
        <v>683</v>
      </c>
      <c r="B207" s="324" t="str">
        <f>VLOOKUP(A207,[4]bd_lista!A:C,3,FALSE)</f>
        <v>Procuraduria General del Estado</v>
      </c>
      <c r="C207" s="325" t="e">
        <f>+VLOOKUP(A207,Contactos!$A$4:$E$534,6,FALSE)</f>
        <v>#REF!</v>
      </c>
      <c r="D207" s="61">
        <v>0</v>
      </c>
      <c r="E207" s="61">
        <v>0</v>
      </c>
      <c r="F207" s="61">
        <v>7760</v>
      </c>
      <c r="G207" s="61">
        <v>5011.59</v>
      </c>
      <c r="H207" s="61">
        <v>0</v>
      </c>
      <c r="I207" s="61">
        <v>0</v>
      </c>
      <c r="J207" s="61">
        <v>0</v>
      </c>
      <c r="K207" s="61">
        <v>0</v>
      </c>
      <c r="L207" s="61">
        <v>0</v>
      </c>
      <c r="M207" s="61">
        <v>0</v>
      </c>
      <c r="N207" s="61">
        <v>742.84999999999991</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13514.44</v>
      </c>
      <c r="AT207" s="33"/>
    </row>
    <row r="208" spans="1:46" ht="33" customHeight="1">
      <c r="A208" s="32">
        <v>716</v>
      </c>
      <c r="B208" s="324" t="str">
        <f>VLOOKUP(A208,[4]bd_lista!A:C,3,FALSE)</f>
        <v>Empresa Tarijeña del Gas</v>
      </c>
      <c r="C208" s="325" t="e">
        <f>+VLOOKUP(A208,Contactos!$A$4:$E$534,6,FALSE)</f>
        <v>#N/A</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24" t="str">
        <f>VLOOKUP(A209,[4]bd_lista!A:C,3,FALSE)</f>
        <v>Servicio Autónomo Municipal de Agua Potable y Alcantarillado</v>
      </c>
      <c r="C209" s="325" t="e">
        <f>+VLOOKUP(A209,Contactos!$A$4:$E$534,6,FALSE)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24" t="str">
        <f>VLOOKUP(A210,[4]bd_lista!A:C,3,FALSE)</f>
        <v>Servicio Municipal de Agua Potable y Alcantarillado</v>
      </c>
      <c r="C210" s="325" t="e">
        <f>+VLOOKUP(A210,Contactos!$A$4:$E$534,6,FALSE)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24" t="str">
        <f>VLOOKUP(A211,[4]bd_lista!A:C,3,FALSE)</f>
        <v>Empresa Local de Agua Potable y Alcantarillado Sucre</v>
      </c>
      <c r="C211" s="325" t="e">
        <f>+VLOOKUP(A211,Contactos!$A$4:$E$534,6,FALSE)</f>
        <v>#REF!</v>
      </c>
      <c r="D211" s="61">
        <v>0</v>
      </c>
      <c r="E211" s="61">
        <v>0</v>
      </c>
      <c r="F211" s="61">
        <v>0</v>
      </c>
      <c r="G211" s="61">
        <v>0</v>
      </c>
      <c r="H211" s="61">
        <v>0</v>
      </c>
      <c r="I211" s="61">
        <v>0</v>
      </c>
      <c r="J211" s="61">
        <v>0</v>
      </c>
      <c r="K211" s="61">
        <v>87555.48</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87555.48</v>
      </c>
      <c r="AT211" s="33"/>
    </row>
    <row r="212" spans="1:46" ht="33" customHeight="1">
      <c r="A212" s="32">
        <v>821</v>
      </c>
      <c r="B212" s="324" t="str">
        <f>VLOOKUP(A212,[4]bd_lista!A:C,3,FALSE)</f>
        <v>Administración Autónoma para Obras Sanitarias - Potosí</v>
      </c>
      <c r="C212" s="325" t="e">
        <f>+VLOOKUP(A212,Contactos!$A$4:$E$534,6,FALSE)</f>
        <v>#N/A</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24" t="str">
        <f>VLOOKUP(A213,[4]bd_lista!A:C,3,FALSE)</f>
        <v>Servicio Local de Acueductos y Alcantarillado - Oruro</v>
      </c>
      <c r="C213" s="325" t="e">
        <f>+VLOOKUP(A213,Contactos!$A$4:$E$534,6,FALSE)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24" t="str">
        <f>VLOOKUP(A214,[4]bd_lista!A:C,3,FALSE)</f>
        <v>Fondo Nacional de Desarrollo Regional</v>
      </c>
      <c r="C214" s="325" t="e">
        <f>+VLOOKUP(A214,Contactos!$A$4:$E$534,6,FALSE)</f>
        <v>#REF!</v>
      </c>
      <c r="D214" s="61">
        <v>0</v>
      </c>
      <c r="E214" s="61">
        <v>0</v>
      </c>
      <c r="F214" s="61">
        <v>0</v>
      </c>
      <c r="G214" s="61">
        <v>27203.82</v>
      </c>
      <c r="H214" s="61">
        <v>0</v>
      </c>
      <c r="I214" s="61">
        <v>0</v>
      </c>
      <c r="J214" s="61">
        <v>50</v>
      </c>
      <c r="K214" s="61">
        <v>0</v>
      </c>
      <c r="L214" s="61">
        <v>0</v>
      </c>
      <c r="M214" s="61">
        <v>0</v>
      </c>
      <c r="N214" s="61">
        <v>0</v>
      </c>
      <c r="O214" s="61">
        <v>0</v>
      </c>
      <c r="P214" s="61">
        <v>0</v>
      </c>
      <c r="Q214" s="61">
        <v>0</v>
      </c>
      <c r="R214" s="61">
        <v>0</v>
      </c>
      <c r="S214" s="61">
        <v>0</v>
      </c>
      <c r="T214" s="61">
        <v>1031136.1900000001</v>
      </c>
      <c r="U214" s="61">
        <v>0</v>
      </c>
      <c r="V214" s="61">
        <v>0</v>
      </c>
      <c r="W214" s="61">
        <v>0</v>
      </c>
      <c r="X214" s="61">
        <v>0</v>
      </c>
      <c r="Y214" s="61">
        <v>9738797.4000000004</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10797187.41</v>
      </c>
      <c r="AT214" s="33"/>
    </row>
    <row r="215" spans="1:46">
      <c r="A215" s="32">
        <v>865</v>
      </c>
      <c r="B215" s="324" t="str">
        <f>VLOOKUP(A215,[4]bd_lista!A:C,3,FALSE)</f>
        <v>Fondo de Desarrollo del Sist.Fin. y Apoyo al Sec.Productivo</v>
      </c>
      <c r="C215" s="325" t="e">
        <f>+VLOOKUP(A215,Contactos!$A$4:$E$534,6,FALSE)</f>
        <v>#REF!</v>
      </c>
      <c r="D215" s="61">
        <v>0</v>
      </c>
      <c r="E215" s="61">
        <v>0</v>
      </c>
      <c r="F215" s="61">
        <v>0</v>
      </c>
      <c r="G215" s="61">
        <v>51399.81</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68600</v>
      </c>
      <c r="AK215" s="61">
        <v>0</v>
      </c>
      <c r="AL215" s="61">
        <v>0</v>
      </c>
      <c r="AM215" s="61">
        <v>0</v>
      </c>
      <c r="AN215" s="61">
        <v>0</v>
      </c>
      <c r="AO215" s="61">
        <v>0</v>
      </c>
      <c r="AP215" s="61">
        <v>0</v>
      </c>
      <c r="AQ215" s="61">
        <f t="shared" si="3"/>
        <v>119999.81</v>
      </c>
      <c r="AT215" s="33"/>
    </row>
    <row r="216" spans="1:46" ht="33" customHeight="1">
      <c r="A216" s="32">
        <v>867</v>
      </c>
      <c r="B216" s="324" t="str">
        <f>VLOOKUP(A216,[4]bd_lista!A:C,3,FALSE)</f>
        <v>Fondo Rotatorio de Fomento Productivo Regional</v>
      </c>
      <c r="C216" s="325" t="e">
        <f>+VLOOKUP(A216,Contactos!$A$4:$E$534,6,FALSE)</f>
        <v>#REF!</v>
      </c>
      <c r="D216" s="61">
        <v>0</v>
      </c>
      <c r="E216" s="61">
        <v>0</v>
      </c>
      <c r="F216" s="61">
        <v>131002.75</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131002.75</v>
      </c>
      <c r="AT216" s="33"/>
    </row>
    <row r="217" spans="1:46" ht="15" customHeight="1">
      <c r="A217" s="32">
        <v>901</v>
      </c>
      <c r="B217" s="324" t="str">
        <f>VLOOKUP(A217,[4]bd_lista!A:C,3,FALSE)</f>
        <v>Gobierno Autónomo Departamental de Chuquisaca</v>
      </c>
      <c r="C217" s="325" t="e">
        <f>+VLOOKUP(A217,Contactos!$A$4:$E$534,6,FALSE)</f>
        <v>#REF!</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0</v>
      </c>
      <c r="AT217" s="33"/>
    </row>
    <row r="218" spans="1:46" ht="33" customHeight="1">
      <c r="A218" s="32">
        <v>902</v>
      </c>
      <c r="B218" s="324" t="str">
        <f>VLOOKUP(A218,[4]bd_lista!A:C,3,FALSE)</f>
        <v>Gobierno Autónomo Departamental de La Paz</v>
      </c>
      <c r="C218" s="325" t="e">
        <f>+VLOOKUP(A218,Contactos!$A$4:$E$534,6,FALSE)</f>
        <v>#REF!</v>
      </c>
      <c r="D218" s="61">
        <v>0</v>
      </c>
      <c r="E218" s="61">
        <v>0</v>
      </c>
      <c r="F218" s="61">
        <v>0</v>
      </c>
      <c r="G218" s="61">
        <v>277352.88999999996</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277352.88999999996</v>
      </c>
      <c r="AT218" s="33"/>
    </row>
    <row r="219" spans="1:46" ht="33" customHeight="1">
      <c r="A219" s="32">
        <v>903</v>
      </c>
      <c r="B219" s="324" t="str">
        <f>VLOOKUP(A219,[4]bd_lista!A:C,3,FALSE)</f>
        <v>Gobierno Autónomo Departamental de Cochabamba</v>
      </c>
      <c r="C219" s="325" t="e">
        <f>+VLOOKUP(A219,Contactos!$A$4:$E$534,6,FALSE)</f>
        <v>#REF!</v>
      </c>
      <c r="D219" s="61">
        <v>0</v>
      </c>
      <c r="E219" s="61">
        <v>0</v>
      </c>
      <c r="F219" s="61">
        <v>0</v>
      </c>
      <c r="G219" s="61">
        <v>40554.67</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40554.67</v>
      </c>
      <c r="AT219" s="33"/>
    </row>
    <row r="220" spans="1:46" ht="33" customHeight="1">
      <c r="A220" s="32">
        <v>904</v>
      </c>
      <c r="B220" s="324" t="str">
        <f>VLOOKUP(A220,[4]bd_lista!A:C,3,FALSE)</f>
        <v>Gobierno Autónomo Departamental de Oruro</v>
      </c>
      <c r="C220" s="325" t="e">
        <f>+VLOOKUP(A220,Contactos!$A$4:$E$534,6,FALSE)</f>
        <v>#REF!</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24" t="str">
        <f>VLOOKUP(A221,[4]bd_lista!A:C,3,FALSE)</f>
        <v>Gobierno Autónomo Departamental de Potosí</v>
      </c>
      <c r="C221" s="325" t="e">
        <f>+VLOOKUP(A221,Contactos!$A$4:$E$534,6,FALSE)</f>
        <v>#REF!</v>
      </c>
      <c r="D221" s="61">
        <v>0</v>
      </c>
      <c r="E221" s="61">
        <v>0</v>
      </c>
      <c r="F221" s="61">
        <v>0</v>
      </c>
      <c r="G221" s="61">
        <v>218145.42999999996</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218145.42999999996</v>
      </c>
      <c r="AT221" s="33"/>
    </row>
    <row r="222" spans="1:46" ht="33" customHeight="1">
      <c r="A222" s="32">
        <v>906</v>
      </c>
      <c r="B222" s="324" t="str">
        <f>VLOOKUP(A222,[4]bd_lista!A:C,3,FALSE)</f>
        <v>Gobierno Autónomo Departamental de Tarija</v>
      </c>
      <c r="C222" s="325" t="e">
        <f>+VLOOKUP(A222,Contactos!$A$4:$E$534,6,FALSE)</f>
        <v>#REF!</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24" t="str">
        <f>VLOOKUP(A223,[4]bd_lista!A:C,3,FALSE)</f>
        <v>Gobierno Autónomo Departamental de Santa Cruz</v>
      </c>
      <c r="C223" s="325" t="e">
        <f>+VLOOKUP(A223,Contactos!$A$4:$E$534,6,FALSE)</f>
        <v>#REF!</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24" t="str">
        <f>VLOOKUP(A224,[4]bd_lista!A:C,3,FALSE)</f>
        <v>Gobierno Autónomo Departamental del Beni</v>
      </c>
      <c r="C224" s="325" t="e">
        <f>+VLOOKUP(A224,Contactos!$A$4:$E$534,6,FALSE)</f>
        <v>#REF!</v>
      </c>
      <c r="D224" s="61">
        <v>0</v>
      </c>
      <c r="E224" s="61">
        <v>0</v>
      </c>
      <c r="F224" s="61">
        <v>0</v>
      </c>
      <c r="G224" s="61">
        <v>4508.7</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4508.7</v>
      </c>
      <c r="AT224" s="33"/>
    </row>
    <row r="225" spans="1:46" ht="33" customHeight="1">
      <c r="A225" s="32">
        <v>909</v>
      </c>
      <c r="B225" s="324" t="str">
        <f>VLOOKUP(A225,[4]bd_lista!A:C,3,FALSE)</f>
        <v>Gobierno Autónomo Departamental de Pando</v>
      </c>
      <c r="C225" s="325" t="e">
        <f>+VLOOKUP(A225,Contactos!$A$4:$E$534,6,FALSE)</f>
        <v>#REF!</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24" t="str">
        <f>VLOOKUP(A226,[4]bd_lista!A:C,3,FALSE)</f>
        <v>Banco Central de Bolivia</v>
      </c>
      <c r="C226" s="325" t="e">
        <f>+VLOOKUP(A226,Contactos!$A$4:$E$534,6,FALSE)</f>
        <v>#N/A</v>
      </c>
      <c r="D226" s="61">
        <v>0</v>
      </c>
      <c r="E226" s="61">
        <v>0</v>
      </c>
      <c r="F226" s="61">
        <v>0</v>
      </c>
      <c r="G226" s="61">
        <v>691.4</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691.4</v>
      </c>
      <c r="AT226" s="33"/>
    </row>
    <row r="227" spans="1:46" ht="33" customHeight="1">
      <c r="A227" s="32">
        <v>1101</v>
      </c>
      <c r="B227" s="324" t="str">
        <f>VLOOKUP(A227,[4]bd_lista!A:C,3,FALSE)</f>
        <v>Gobierno Autónomo Municipal de Sucre</v>
      </c>
      <c r="C227" s="325" t="e">
        <f>+VLOOKUP(A227,Contactos!$A$4:$E$534,6,FALSE)</f>
        <v>#REF!</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24" t="str">
        <f>VLOOKUP(A228,[4]bd_lista!A:C,3,FALSE)</f>
        <v>Gobierno Autónomo Municipal de Yotala</v>
      </c>
      <c r="C228" s="325" t="e">
        <f>+VLOOKUP(A228,Contactos!$A$4:$E$534,6,FALSE)</f>
        <v>#REF!</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24" t="str">
        <f>VLOOKUP(A229,[4]bd_lista!A:C,3,FALSE)</f>
        <v>Gobierno Autónomo Municipal de Poroma</v>
      </c>
      <c r="C229" s="325" t="e">
        <f>+VLOOKUP(A229,Contactos!$A$4:$E$534,6,FALSE)</f>
        <v>#REF!</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24" t="str">
        <f>VLOOKUP(A230,[4]bd_lista!A:C,3,FALSE)</f>
        <v>Gobierno Autónomo Municipal de Villa Azurduy</v>
      </c>
      <c r="C230" s="325" t="e">
        <f>+VLOOKUP(A230,Contactos!$A$4:$E$534,6,FALSE)</f>
        <v>#REF!</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24" t="str">
        <f>VLOOKUP(A231,[4]bd_lista!A:C,3,FALSE)</f>
        <v>Gobierno Autónomo Municipal de Tarvita (Villa Orías)</v>
      </c>
      <c r="C231" s="325" t="e">
        <f>+VLOOKUP(A231,Contactos!$A$4:$E$534,6,FALSE)</f>
        <v>#REF!</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24" t="str">
        <f>VLOOKUP(A232,[4]bd_lista!A:C,3,FALSE)</f>
        <v>Gobierno Autónomo Municipal de Villa Zudañez (Tacopaya)</v>
      </c>
      <c r="C232" s="325" t="e">
        <f>+VLOOKUP(A232,Contactos!$A$4:$E$534,6,FALSE)</f>
        <v>#REF!</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24" t="str">
        <f>VLOOKUP(A233,[4]bd_lista!A:C,3,FALSE)</f>
        <v>Gobierno Autónomo Municipal de Presto</v>
      </c>
      <c r="C233" s="325" t="e">
        <f>+VLOOKUP(A233,Contactos!$A$4:$E$534,6,FALSE)</f>
        <v>#REF!</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24" t="str">
        <f>VLOOKUP(A234,[4]bd_lista!A:C,3,FALSE)</f>
        <v>Gobierno Autónomo Municipal de Villa Mojocoya</v>
      </c>
      <c r="C234" s="325" t="e">
        <f>+VLOOKUP(A234,Contactos!$A$4:$E$534,6,FALSE)</f>
        <v>#REF!</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24" t="str">
        <f>VLOOKUP(A235,[4]bd_lista!A:C,3,FALSE)</f>
        <v>Gobierno Autónomo Municipal de Icla</v>
      </c>
      <c r="C235" s="325" t="e">
        <f>+VLOOKUP(A235,Contactos!$A$4:$E$534,6,FALSE)</f>
        <v>#REF!</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24" t="str">
        <f>VLOOKUP(A236,[4]bd_lista!A:C,3,FALSE)</f>
        <v>Gobierno Autónomo Municipal de Padilla</v>
      </c>
      <c r="C236" s="325" t="e">
        <f>+VLOOKUP(A236,Contactos!$A$4:$E$534,6,FALSE)</f>
        <v>#REF!</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24" t="str">
        <f>VLOOKUP(A237,[4]bd_lista!A:C,3,FALSE)</f>
        <v>Gobierno Autónomo Municipal de Tomina</v>
      </c>
      <c r="C237" s="325" t="e">
        <f>+VLOOKUP(A237,Contactos!$A$4:$E$534,6,FALSE)</f>
        <v>#REF!</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24" t="str">
        <f>VLOOKUP(A238,[4]bd_lista!A:C,3,FALSE)</f>
        <v>Gobierno Autónomo Municipal de Sopachuy</v>
      </c>
      <c r="C238" s="325" t="e">
        <f>+VLOOKUP(A238,Contactos!$A$4:$E$534,6,FALSE)</f>
        <v>#REF!</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24" t="str">
        <f>VLOOKUP(A239,[4]bd_lista!A:C,3,FALSE)</f>
        <v>Gobierno Autónomo Municipal de Villa Alcalá</v>
      </c>
      <c r="C239" s="325" t="e">
        <f>+VLOOKUP(A239,Contactos!$A$4:$E$534,6,FALSE)</f>
        <v>#REF!</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24" t="str">
        <f>VLOOKUP(A240,[4]bd_lista!A:C,3,FALSE)</f>
        <v>Gobierno Autónomo Municipal de El Villar</v>
      </c>
      <c r="C240" s="325" t="e">
        <f>+VLOOKUP(A240,Contactos!$A$4:$E$534,6,FALSE)</f>
        <v>#REF!</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24" t="str">
        <f>VLOOKUP(A241,[4]bd_lista!A:C,3,FALSE)</f>
        <v>Gobierno Autónomo Municipal de Monteagudo</v>
      </c>
      <c r="C241" s="325" t="e">
        <f>+VLOOKUP(A241,Contactos!$A$4:$E$534,6,FALSE)</f>
        <v>#REF!</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24" t="str">
        <f>VLOOKUP(A242,[4]bd_lista!A:C,3,FALSE)</f>
        <v>Gobierno Autónomo Municipal de San Pablo de Huacareta</v>
      </c>
      <c r="C242" s="325" t="e">
        <f>+VLOOKUP(A242,Contactos!$A$4:$E$534,6,FALSE)</f>
        <v>#REF!</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24" t="str">
        <f>VLOOKUP(A243,[4]bd_lista!A:C,3,FALSE)</f>
        <v>Gobierno Autónomo Municipal de Tarabuco</v>
      </c>
      <c r="C243" s="325" t="e">
        <f>+VLOOKUP(A243,Contactos!$A$4:$E$534,6,FALSE)</f>
        <v>#REF!</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24" t="str">
        <f>VLOOKUP(A244,[4]bd_lista!A:C,3,FALSE)</f>
        <v>Gobierno Autónomo Municipal de Yamparáez</v>
      </c>
      <c r="C244" s="325" t="e">
        <f>+VLOOKUP(A244,Contactos!$A$4:$E$534,6,FALSE)</f>
        <v>#REF!</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24" t="str">
        <f>VLOOKUP(A245,[4]bd_lista!A:C,3,FALSE)</f>
        <v>Gobierno Autónomo Municipal de Camargo</v>
      </c>
      <c r="C245" s="325" t="e">
        <f>+VLOOKUP(A245,Contactos!$A$4:$E$534,6,FALSE)</f>
        <v>#REF!</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24" t="str">
        <f>VLOOKUP(A246,[4]bd_lista!A:C,3,FALSE)</f>
        <v>Gobierno Autónomo Municipal de San Lucas</v>
      </c>
      <c r="C246" s="325" t="e">
        <f>+VLOOKUP(A246,Contactos!$A$4:$E$534,6,FALSE)</f>
        <v>#REF!</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24" t="str">
        <f>VLOOKUP(A247,[4]bd_lista!A:C,3,FALSE)</f>
        <v>Gobierno Autónomo Municipal de Incahuasi</v>
      </c>
      <c r="C247" s="325" t="e">
        <f>+VLOOKUP(A247,Contactos!$A$4:$E$534,6,FALSE)</f>
        <v>#REF!</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24" t="str">
        <f>VLOOKUP(A248,[4]bd_lista!A:C,3,FALSE)</f>
        <v>Gobierno Autónomo Municipal de Villa Serrano</v>
      </c>
      <c r="C248" s="325" t="e">
        <f>+VLOOKUP(A248,Contactos!$A$4:$E$534,6,FALSE)</f>
        <v>#REF!</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24" t="str">
        <f>VLOOKUP(A249,[4]bd_lista!A:C,3,FALSE)</f>
        <v>Gobierno Autónomo Municipal de Camataqui (Villa Abecia)</v>
      </c>
      <c r="C249" s="325" t="e">
        <f>+VLOOKUP(A249,Contactos!$A$4:$E$534,6,FALSE)</f>
        <v>#REF!</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24" t="str">
        <f>VLOOKUP(A250,[4]bd_lista!A:C,3,FALSE)</f>
        <v>Gobierno Autónomo Municipal de Culpina</v>
      </c>
      <c r="C250" s="325" t="e">
        <f>+VLOOKUP(A250,Contactos!$A$4:$E$534,6,FALSE)</f>
        <v>#REF!</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24" t="str">
        <f>VLOOKUP(A251,[4]bd_lista!A:C,3,FALSE)</f>
        <v>Gobierno Autónomo Municipal de Las Carreras</v>
      </c>
      <c r="C251" s="325" t="e">
        <f>+VLOOKUP(A251,Contactos!$A$4:$E$534,6,FALSE)</f>
        <v>#REF!</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24" t="str">
        <f>VLOOKUP(A252,[4]bd_lista!A:C,3,FALSE)</f>
        <v>Gobierno Autónomo Municipal de Villa Vaca Guzmán</v>
      </c>
      <c r="C252" s="325" t="e">
        <f>+VLOOKUP(A252,Contactos!$A$4:$E$534,6,FALSE)</f>
        <v>#REF!</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24" t="str">
        <f>VLOOKUP(A253,[4]bd_lista!A:C,3,FALSE)</f>
        <v>Gobierno Autónomo Municipal de Villa de Huacaya</v>
      </c>
      <c r="C253" s="325" t="e">
        <f>+VLOOKUP(A253,Contactos!$A$4:$E$534,6,FALSE)</f>
        <v>#REF!</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24" t="str">
        <f>VLOOKUP(A254,[4]bd_lista!A:C,3,FALSE)</f>
        <v>Gobierno Autónomo Municipal de Machareti</v>
      </c>
      <c r="C254" s="325" t="e">
        <f>+VLOOKUP(A254,Contactos!$A$4:$E$534,6,FALSE)</f>
        <v>#REF!</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24" t="str">
        <f>VLOOKUP(A255,[4]bd_lista!A:C,3,FALSE)</f>
        <v>Gobierno Autónomo Municipal de Villa Charcas</v>
      </c>
      <c r="C255" s="325" t="e">
        <f>+VLOOKUP(A255,Contactos!$A$4:$E$534,6,FALSE)</f>
        <v>#REF!</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24" t="str">
        <f>VLOOKUP(A256,[4]bd_lista!A:C,3,FALSE)</f>
        <v>Gobierno Autónomo Municipal de La Paz</v>
      </c>
      <c r="C256" s="325" t="e">
        <f>+VLOOKUP(A256,Contactos!$A$4:$E$534,6,FALSE)</f>
        <v>#REF!</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0</v>
      </c>
      <c r="AT256" s="33"/>
    </row>
    <row r="257" spans="1:46" ht="33" customHeight="1">
      <c r="A257" s="32">
        <v>1202</v>
      </c>
      <c r="B257" s="324" t="str">
        <f>VLOOKUP(A257,[4]bd_lista!A:C,3,FALSE)</f>
        <v>Gobierno Autónomo Municipal de Palca</v>
      </c>
      <c r="C257" s="325" t="e">
        <f>+VLOOKUP(A257,Contactos!$A$4:$E$534,6,FALSE)</f>
        <v>#REF!</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24" t="str">
        <f>VLOOKUP(A258,[4]bd_lista!A:C,3,FALSE)</f>
        <v>Gobierno Autónomo Municipal de Mecapaca</v>
      </c>
      <c r="C258" s="325" t="e">
        <f>+VLOOKUP(A258,Contactos!$A$4:$E$534,6,FALSE)</f>
        <v>#REF!</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24" t="str">
        <f>VLOOKUP(A259,[4]bd_lista!A:C,3,FALSE)</f>
        <v>Gobierno Autónomo Municipal de Achocalla</v>
      </c>
      <c r="C259" s="325" t="e">
        <f>+VLOOKUP(A259,Contactos!$A$4:$E$534,6,FALSE)</f>
        <v>#REF!</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24" t="str">
        <f>VLOOKUP(A260,[4]bd_lista!A:C,3,FALSE)</f>
        <v>Gobierno Autónomo Municipal de El Alto de La Paz</v>
      </c>
      <c r="C260" s="325" t="e">
        <f>+VLOOKUP(A260,Contactos!$A$4:$E$534,6,FALSE)</f>
        <v>#REF!</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24" t="str">
        <f>VLOOKUP(A261,[4]bd_lista!A:C,3,FALSE)</f>
        <v>Gobierno Autónomo Municipal de Viacha</v>
      </c>
      <c r="C261" s="325" t="e">
        <f>+VLOOKUP(A261,Contactos!$A$4:$E$534,6,FALSE)</f>
        <v>#REF!</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24" t="str">
        <f>VLOOKUP(A262,[4]bd_lista!A:C,3,FALSE)</f>
        <v>Gobierno Autónomo Municipal de Guaqui</v>
      </c>
      <c r="C262" s="325" t="e">
        <f>+VLOOKUP(A262,Contactos!$A$4:$E$534,6,FALSE)</f>
        <v>#REF!</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24" t="str">
        <f>VLOOKUP(A263,[4]bd_lista!A:C,3,FALSE)</f>
        <v>Gobierno Autónomo Municipal de Tiahuanacu</v>
      </c>
      <c r="C263" s="325" t="e">
        <f>+VLOOKUP(A263,Contactos!$A$4:$E$534,6,FALSE)</f>
        <v>#REF!</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24" t="str">
        <f>VLOOKUP(A264,[4]bd_lista!A:C,3,FALSE)</f>
        <v>Gobierno Autónomo Municipal de Desaguadero</v>
      </c>
      <c r="C264" s="325" t="e">
        <f>+VLOOKUP(A264,Contactos!$A$4:$E$534,6,FALSE)</f>
        <v>#REF!</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24" t="str">
        <f>VLOOKUP(A265,[4]bd_lista!A:C,3,FALSE)</f>
        <v>Gobierno Autónomo Municipal de Caranavi</v>
      </c>
      <c r="C265" s="325" t="e">
        <f>+VLOOKUP(A265,Contactos!$A$4:$E$534,6,FALSE)</f>
        <v>#REF!</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24" t="str">
        <f>VLOOKUP(A266,[4]bd_lista!A:C,3,FALSE)</f>
        <v>Gobierno Autónomo Municipal de Sica Sica (Villa Aroma)</v>
      </c>
      <c r="C266" s="325" t="e">
        <f>+VLOOKUP(A266,Contactos!$A$4:$E$534,6,FALSE)</f>
        <v>#REF!</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24" t="str">
        <f>VLOOKUP(A267,[4]bd_lista!A:C,3,FALSE)</f>
        <v>Gobierno Autónomo Municipal de Umala</v>
      </c>
      <c r="C267" s="325" t="e">
        <f>+VLOOKUP(A267,Contactos!$A$4:$E$534,6,FALSE)</f>
        <v>#REF!</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24" t="str">
        <f>VLOOKUP(A268,[4]bd_lista!A:C,3,FALSE)</f>
        <v>Gobierno Autónomo Municipal de Ayo Ayo</v>
      </c>
      <c r="C268" s="325" t="e">
        <f>+VLOOKUP(A268,Contactos!$A$4:$E$534,6,FALSE)</f>
        <v>#REF!</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24" t="str">
        <f>VLOOKUP(A269,[4]bd_lista!A:C,3,FALSE)</f>
        <v>Gobierno Autónomo Municipal de Calamarca</v>
      </c>
      <c r="C269" s="325" t="e">
        <f>+VLOOKUP(A269,Contactos!$A$4:$E$534,6,FALSE)</f>
        <v>#REF!</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24" t="str">
        <f>VLOOKUP(A270,[4]bd_lista!A:C,3,FALSE)</f>
        <v>Gobierno Autónomo Municipal de Patacamaya</v>
      </c>
      <c r="C270" s="325" t="e">
        <f>+VLOOKUP(A270,Contactos!$A$4:$E$534,6,FALSE)</f>
        <v>#REF!</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24" t="str">
        <f>VLOOKUP(A271,[4]bd_lista!A:C,3,FALSE)</f>
        <v>Gobierno Autónomo Municipal de Colquencha</v>
      </c>
      <c r="C271" s="325" t="e">
        <f>+VLOOKUP(A271,Contactos!$A$4:$E$534,6,FALSE)</f>
        <v>#REF!</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24" t="str">
        <f>VLOOKUP(A272,[4]bd_lista!A:C,3,FALSE)</f>
        <v>Gobierno Autónomo Municipal de Collana</v>
      </c>
      <c r="C272" s="325" t="e">
        <f>+VLOOKUP(A272,Contactos!$A$4:$E$534,6,FALSE)</f>
        <v>#REF!</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24" t="str">
        <f>VLOOKUP(A273,[4]bd_lista!A:C,3,FALSE)</f>
        <v>Gobierno Autónomo Municipal de Inquisivi</v>
      </c>
      <c r="C273" s="325" t="e">
        <f>+VLOOKUP(A273,Contactos!$A$4:$E$534,6,FALSE)</f>
        <v>#REF!</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24" t="str">
        <f>VLOOKUP(A274,[4]bd_lista!A:C,3,FALSE)</f>
        <v>Gobierno Autónomo Municipal de Quime</v>
      </c>
      <c r="C274" s="325" t="e">
        <f>+VLOOKUP(A274,Contactos!$A$4:$E$534,6,FALSE)</f>
        <v>#REF!</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24" t="str">
        <f>VLOOKUP(A275,[4]bd_lista!A:C,3,FALSE)</f>
        <v>Gobierno Autónomo Municipal de Cajuata</v>
      </c>
      <c r="C275" s="325" t="e">
        <f>+VLOOKUP(A275,Contactos!$A$4:$E$534,6,FALSE)</f>
        <v>#REF!</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24" t="str">
        <f>VLOOKUP(A276,[4]bd_lista!A:C,3,FALSE)</f>
        <v>Gobierno Autónomo Municipal de Colquiri</v>
      </c>
      <c r="C276" s="325" t="e">
        <f>+VLOOKUP(A276,Contactos!$A$4:$E$534,6,FALSE)</f>
        <v>#REF!</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24" t="str">
        <f>VLOOKUP(A277,[4]bd_lista!A:C,3,FALSE)</f>
        <v>Gobierno Autónomo Municipal de Ichoca</v>
      </c>
      <c r="C277" s="325" t="e">
        <f>+VLOOKUP(A277,Contactos!$A$4:$E$534,6,FALSE)</f>
        <v>#REF!</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24" t="str">
        <f>VLOOKUP(A278,[4]bd_lista!A:C,3,FALSE)</f>
        <v>Gobierno Autónomo Municipal de Villa Libertad Licoma</v>
      </c>
      <c r="C278" s="325" t="e">
        <f>+VLOOKUP(A278,Contactos!$A$4:$E$534,6,FALSE)</f>
        <v>#REF!</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24" t="str">
        <f>VLOOKUP(A279,[4]bd_lista!A:C,3,FALSE)</f>
        <v>Gobierno Autónomo Municipal de Achacachi</v>
      </c>
      <c r="C279" s="325" t="e">
        <f>+VLOOKUP(A279,Contactos!$A$4:$E$534,6,FALSE)</f>
        <v>#REF!</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24" t="str">
        <f>VLOOKUP(A280,[4]bd_lista!A:C,3,FALSE)</f>
        <v>Gobierno Autónomo Municipal de Ancoraimes</v>
      </c>
      <c r="C280" s="325" t="e">
        <f>+VLOOKUP(A280,Contactos!$A$4:$E$534,6,FALSE)</f>
        <v>#REF!</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24" t="str">
        <f>VLOOKUP(A281,[4]bd_lista!A:C,3,FALSE)</f>
        <v>Gobierno Autónomo Municipal de Sorata</v>
      </c>
      <c r="C281" s="325" t="e">
        <f>+VLOOKUP(A281,Contactos!$A$4:$E$534,6,FALSE)</f>
        <v>#REF!</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24" t="str">
        <f>VLOOKUP(A282,[4]bd_lista!A:C,3,FALSE)</f>
        <v>Gobierno Autónomo Municipal de Guanay</v>
      </c>
      <c r="C282" s="325" t="e">
        <f>+VLOOKUP(A282,Contactos!$A$4:$E$534,6,FALSE)</f>
        <v>#REF!</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24" t="str">
        <f>VLOOKUP(A283,[4]bd_lista!A:C,3,FALSE)</f>
        <v>Gobierno Autónomo Municipal de Tacacoma</v>
      </c>
      <c r="C283" s="325" t="e">
        <f>+VLOOKUP(A283,Contactos!$A$4:$E$534,6,FALSE)</f>
        <v>#REF!</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24" t="str">
        <f>VLOOKUP(A284,[4]bd_lista!A:C,3,FALSE)</f>
        <v>Gobierno Autónomo Municipal de Tipuani</v>
      </c>
      <c r="C284" s="325" t="e">
        <f>+VLOOKUP(A284,Contactos!$A$4:$E$534,6,FALSE)</f>
        <v>#REF!</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24" t="str">
        <f>VLOOKUP(A285,[4]bd_lista!A:C,3,FALSE)</f>
        <v>Gobierno Autónomo Municipal de Quiabaya</v>
      </c>
      <c r="C285" s="325" t="e">
        <f>+VLOOKUP(A285,Contactos!$A$4:$E$534,6,FALSE)</f>
        <v>#REF!</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24" t="str">
        <f>VLOOKUP(A286,[4]bd_lista!A:C,3,FALSE)</f>
        <v>Gobierno Autónomo Municipal de Combaya</v>
      </c>
      <c r="C286" s="325" t="e">
        <f>+VLOOKUP(A286,Contactos!$A$4:$E$534,6,FALSE)</f>
        <v>#REF!</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24" t="str">
        <f>VLOOKUP(A287,[4]bd_lista!A:C,3,FALSE)</f>
        <v>Gobierno Autónomo Municipal de Copacabana</v>
      </c>
      <c r="C287" s="325" t="e">
        <f>+VLOOKUP(A287,Contactos!$A$4:$E$534,6,FALSE)</f>
        <v>#REF!</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24" t="str">
        <f>VLOOKUP(A288,[4]bd_lista!A:C,3,FALSE)</f>
        <v>Gobierno Autónomo Municipal de San Pedro de Tiquina</v>
      </c>
      <c r="C288" s="325" t="e">
        <f>+VLOOKUP(A288,Contactos!$A$4:$E$534,6,FALSE)</f>
        <v>#REF!</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24" t="str">
        <f>VLOOKUP(A289,[4]bd_lista!A:C,3,FALSE)</f>
        <v>Gobierno Autónomo Municipal de Tito Yupanqui</v>
      </c>
      <c r="C289" s="325" t="e">
        <f>+VLOOKUP(A289,Contactos!$A$4:$E$534,6,FALSE)</f>
        <v>#REF!</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24" t="str">
        <f>VLOOKUP(A290,[4]bd_lista!A:C,3,FALSE)</f>
        <v>Gobierno Autónomo Municipal de Chuma</v>
      </c>
      <c r="C290" s="325" t="e">
        <f>+VLOOKUP(A290,Contactos!$A$4:$E$534,6,FALSE)</f>
        <v>#REF!</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24" t="str">
        <f>VLOOKUP(A291,[4]bd_lista!A:C,3,FALSE)</f>
        <v>Gobierno Autónomo Municipal de Ayata</v>
      </c>
      <c r="C291" s="325" t="e">
        <f>+VLOOKUP(A291,Contactos!$A$4:$E$534,6,FALSE)</f>
        <v>#REF!</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24" t="str">
        <f>VLOOKUP(A292,[4]bd_lista!A:C,3,FALSE)</f>
        <v>Gobierno Autónomo Municipal de Aucapata</v>
      </c>
      <c r="C292" s="325" t="e">
        <f>+VLOOKUP(A292,Contactos!$A$4:$E$534,6,FALSE)</f>
        <v>#REF!</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24" t="str">
        <f>VLOOKUP(A293,[4]bd_lista!A:C,3,FALSE)</f>
        <v>Gobierno Autónomo Municipal de Corocoro</v>
      </c>
      <c r="C293" s="325" t="e">
        <f>+VLOOKUP(A293,Contactos!$A$4:$E$534,6,FALSE)</f>
        <v>#REF!</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24" t="str">
        <f>VLOOKUP(A294,[4]bd_lista!A:C,3,FALSE)</f>
        <v>Gobierno Autónomo Municipal de Caquiaviri</v>
      </c>
      <c r="C294" s="325" t="e">
        <f>+VLOOKUP(A294,Contactos!$A$4:$E$534,6,FALSE)</f>
        <v>#REF!</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24" t="str">
        <f>VLOOKUP(A295,[4]bd_lista!A:C,3,FALSE)</f>
        <v>Gobierno Autónomo Municipal de Calacoto</v>
      </c>
      <c r="C295" s="325" t="e">
        <f>+VLOOKUP(A295,Contactos!$A$4:$E$534,6,FALSE)</f>
        <v>#REF!</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24" t="str">
        <f>VLOOKUP(A296,[4]bd_lista!A:C,3,FALSE)</f>
        <v>Gobierno Autónomo Municipal de Comanche</v>
      </c>
      <c r="C296" s="325" t="e">
        <f>+VLOOKUP(A296,Contactos!$A$4:$E$534,6,FALSE)</f>
        <v>#REF!</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24" t="str">
        <f>VLOOKUP(A297,[4]bd_lista!A:C,3,FALSE)</f>
        <v>Gobierno Autónomo Municipal de Charaña</v>
      </c>
      <c r="C297" s="325" t="e">
        <f>+VLOOKUP(A297,Contactos!$A$4:$E$534,6,FALSE)</f>
        <v>#REF!</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24" t="str">
        <f>VLOOKUP(A298,[4]bd_lista!A:C,3,FALSE)</f>
        <v>Gobierno Autónomo Municipal de Waldo Ballivián</v>
      </c>
      <c r="C298" s="325" t="e">
        <f>+VLOOKUP(A298,Contactos!$A$4:$E$534,6,FALSE)</f>
        <v>#REF!</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24" t="str">
        <f>VLOOKUP(A299,[4]bd_lista!A:C,3,FALSE)</f>
        <v>Gobierno Autónomo Municipal de Nazacara de Pacajes</v>
      </c>
      <c r="C299" s="325" t="e">
        <f>+VLOOKUP(A299,Contactos!$A$4:$E$534,6,FALSE)</f>
        <v>#REF!</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24" t="str">
        <f>VLOOKUP(A300,[4]bd_lista!A:C,3,FALSE)</f>
        <v>Gobierno Autónomo Municipal de Santiago de Callapa</v>
      </c>
      <c r="C300" s="325" t="e">
        <f>+VLOOKUP(A300,Contactos!$A$4:$E$534,6,FALSE)</f>
        <v>#REF!</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24" t="str">
        <f>VLOOKUP(A301,[4]bd_lista!A:C,3,FALSE)</f>
        <v>Gobierno Autónomo Municipal de Puerto Acosta</v>
      </c>
      <c r="C301" s="325" t="e">
        <f>+VLOOKUP(A301,Contactos!$A$4:$E$534,6,FALSE)</f>
        <v>#REF!</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24" t="str">
        <f>VLOOKUP(A302,[4]bd_lista!A:C,3,FALSE)</f>
        <v>Gobierno Autónomo Municipal de Mocomoco</v>
      </c>
      <c r="C302" s="325" t="e">
        <f>+VLOOKUP(A302,Contactos!$A$4:$E$534,6,FALSE)</f>
        <v>#REF!</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24" t="str">
        <f>VLOOKUP(A303,[4]bd_lista!A:C,3,FALSE)</f>
        <v>Gobierno Autónomo Municipal de Carabuco</v>
      </c>
      <c r="C303" s="325" t="e">
        <f>+VLOOKUP(A303,Contactos!$A$4:$E$534,6,FALSE)</f>
        <v>#REF!</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24" t="str">
        <f>VLOOKUP(A304,[4]bd_lista!A:C,3,FALSE)</f>
        <v>Gobierno Autónomo Municipal de Apolo</v>
      </c>
      <c r="C304" s="325" t="e">
        <f>+VLOOKUP(A304,Contactos!$A$4:$E$534,6,FALSE)</f>
        <v>#REF!</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24" t="str">
        <f>VLOOKUP(A305,[4]bd_lista!A:C,3,FALSE)</f>
        <v>Gobierno Autónomo Municipal de Pelechuco</v>
      </c>
      <c r="C305" s="325" t="e">
        <f>+VLOOKUP(A305,Contactos!$A$4:$E$534,6,FALSE)</f>
        <v>#REF!</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24" t="str">
        <f>VLOOKUP(A306,[4]bd_lista!A:C,3,FALSE)</f>
        <v>Gobierno Autónomo Municipal de Luribay</v>
      </c>
      <c r="C306" s="325" t="e">
        <f>+VLOOKUP(A306,Contactos!$A$4:$E$534,6,FALSE)</f>
        <v>#REF!</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24" t="str">
        <f>VLOOKUP(A307,[4]bd_lista!A:C,3,FALSE)</f>
        <v>Gobierno Autónomo Municipal de Sapahaqui</v>
      </c>
      <c r="C307" s="325" t="e">
        <f>+VLOOKUP(A307,Contactos!$A$4:$E$534,6,FALSE)</f>
        <v>#REF!</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24" t="str">
        <f>VLOOKUP(A308,[4]bd_lista!A:C,3,FALSE)</f>
        <v>Gobierno Autónomo Municipal de Yaco</v>
      </c>
      <c r="C308" s="325" t="e">
        <f>+VLOOKUP(A308,Contactos!$A$4:$E$534,6,FALSE)</f>
        <v>#REF!</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24" t="str">
        <f>VLOOKUP(A309,[4]bd_lista!A:C,3,FALSE)</f>
        <v>Gobierno Autónomo Municipal de Malla</v>
      </c>
      <c r="C309" s="325" t="e">
        <f>+VLOOKUP(A309,Contactos!$A$4:$E$534,6,FALSE)</f>
        <v>#REF!</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24" t="str">
        <f>VLOOKUP(A310,[4]bd_lista!A:C,3,FALSE)</f>
        <v>Gobierno Autónomo Municipal de Cairoma</v>
      </c>
      <c r="C310" s="325" t="e">
        <f>+VLOOKUP(A310,Contactos!$A$4:$E$534,6,FALSE)</f>
        <v>#REF!</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24" t="str">
        <f>VLOOKUP(A311,[4]bd_lista!A:C,3,FALSE)</f>
        <v>Gobierno Autónomo Municipal de Chulumani (Villa de la Libertad)</v>
      </c>
      <c r="C311" s="325" t="e">
        <f>+VLOOKUP(A311,Contactos!$A$4:$E$534,6,FALSE)</f>
        <v>#REF!</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24" t="str">
        <f>VLOOKUP(A312,[4]bd_lista!A:C,3,FALSE)</f>
        <v>Gobierno Autónomo Municipal de Irupana (Villa de Lanza)</v>
      </c>
      <c r="C312" s="325" t="e">
        <f>+VLOOKUP(A312,Contactos!$A$4:$E$534,6,FALSE)</f>
        <v>#REF!</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24" t="str">
        <f>VLOOKUP(A313,[4]bd_lista!A:C,3,FALSE)</f>
        <v>Gobierno Autónomo Municipal de Yanacachi</v>
      </c>
      <c r="C313" s="325" t="e">
        <f>+VLOOKUP(A313,Contactos!$A$4:$E$534,6,FALSE)</f>
        <v>#REF!</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24" t="str">
        <f>VLOOKUP(A314,[4]bd_lista!A:C,3,FALSE)</f>
        <v>Gobierno Autónomo Municipal de Palos Blancos</v>
      </c>
      <c r="C314" s="325" t="e">
        <f>+VLOOKUP(A314,Contactos!$A$4:$E$534,6,FALSE)</f>
        <v>#REF!</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24" t="str">
        <f>VLOOKUP(A315,[4]bd_lista!A:C,3,FALSE)</f>
        <v>Gobierno Autónomo Municipal de La Asunta</v>
      </c>
      <c r="C315" s="325" t="e">
        <f>+VLOOKUP(A315,Contactos!$A$4:$E$534,6,FALSE)</f>
        <v>#REF!</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24" t="str">
        <f>VLOOKUP(A316,[4]bd_lista!A:C,3,FALSE)</f>
        <v>Gobierno Autónomo Municipal de Pucarani</v>
      </c>
      <c r="C316" s="325" t="e">
        <f>+VLOOKUP(A316,Contactos!$A$4:$E$534,6,FALSE)</f>
        <v>#REF!</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24" t="str">
        <f>VLOOKUP(A317,[4]bd_lista!A:C,3,FALSE)</f>
        <v>Gobierno Autónomo Municipal de Laja</v>
      </c>
      <c r="C317" s="325" t="e">
        <f>+VLOOKUP(A317,Contactos!$A$4:$E$534,6,FALSE)</f>
        <v>#REF!</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24" t="str">
        <f>VLOOKUP(A318,[4]bd_lista!A:C,3,FALSE)</f>
        <v>Gobierno Autónomo Municipal de Batallas</v>
      </c>
      <c r="C318" s="325" t="e">
        <f>+VLOOKUP(A318,Contactos!$A$4:$E$534,6,FALSE)</f>
        <v>#REF!</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24" t="str">
        <f>VLOOKUP(A319,[4]bd_lista!A:C,3,FALSE)</f>
        <v>Gobierno Autónomo Municipal de Puerto Pérez</v>
      </c>
      <c r="C319" s="325" t="e">
        <f>+VLOOKUP(A319,Contactos!$A$4:$E$534,6,FALSE)</f>
        <v>#REF!</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24" t="str">
        <f>VLOOKUP(A320,[4]bd_lista!A:C,3,FALSE)</f>
        <v>Gobierno Autónomo Municipal de Coroico</v>
      </c>
      <c r="C320" s="325" t="e">
        <f>+VLOOKUP(A320,Contactos!$A$4:$E$534,6,FALSE)</f>
        <v>#REF!</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24" t="str">
        <f>VLOOKUP(A321,[4]bd_lista!A:C,3,FALSE)</f>
        <v>Gobierno Autónomo Municipal de Coripata</v>
      </c>
      <c r="C321" s="325" t="e">
        <f>+VLOOKUP(A321,Contactos!$A$4:$E$534,6,FALSE)</f>
        <v>#REF!</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24" t="str">
        <f>VLOOKUP(A322,[4]bd_lista!A:C,3,FALSE)</f>
        <v>Gobierno Autónomo Municipal de Ixiamas</v>
      </c>
      <c r="C322" s="325" t="e">
        <f>+VLOOKUP(A322,Contactos!$A$4:$E$534,6,FALSE)</f>
        <v>#REF!</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24" t="str">
        <f>VLOOKUP(A323,[4]bd_lista!A:C,3,FALSE)</f>
        <v>Gobierno Autónomo Municipal de San Buenaventura</v>
      </c>
      <c r="C323" s="325" t="e">
        <f>+VLOOKUP(A323,Contactos!$A$4:$E$534,6,FALSE)</f>
        <v>#REF!</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24" t="str">
        <f>VLOOKUP(A324,[4]bd_lista!A:C,3,FALSE)</f>
        <v>Gobierno Autónomo Municipal de General Juan José Pérez (Charazani)</v>
      </c>
      <c r="C324" s="325" t="e">
        <f>+VLOOKUP(A324,Contactos!$A$4:$E$534,6,FALSE)</f>
        <v>#REF!</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24" t="str">
        <f>VLOOKUP(A325,[4]bd_lista!A:C,3,FALSE)</f>
        <v>Gobierno Autónomo Municipal de Curva</v>
      </c>
      <c r="C325" s="325" t="e">
        <f>+VLOOKUP(A325,Contactos!$A$4:$E$534,6,FALSE)</f>
        <v>#REF!</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24" t="str">
        <f>VLOOKUP(A326,[4]bd_lista!A:C,3,FALSE)</f>
        <v>Gobierno Autónomo Municipal de San Pedro de Curahuara</v>
      </c>
      <c r="C326" s="325" t="e">
        <f>+VLOOKUP(A326,Contactos!$A$4:$E$534,6,FALSE)</f>
        <v>#REF!</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24" t="str">
        <f>VLOOKUP(A327,[4]bd_lista!A:C,3,FALSE)</f>
        <v>Gobierno Autónomo Municipal de Papel Pampa</v>
      </c>
      <c r="C327" s="325" t="e">
        <f>+VLOOKUP(A327,Contactos!$A$4:$E$534,6,FALSE)</f>
        <v>#REF!</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24" t="str">
        <f>VLOOKUP(A328,[4]bd_lista!A:C,3,FALSE)</f>
        <v>Gobierno Autónomo Municipal de Chacarilla</v>
      </c>
      <c r="C328" s="325" t="e">
        <f>+VLOOKUP(A328,Contactos!$A$4:$E$534,6,FALSE)</f>
        <v>#REF!</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24" t="str">
        <f>VLOOKUP(A329,[4]bd_lista!A:C,3,FALSE)</f>
        <v>Gobierno Autónomo Municipal de Santiago de Machaca</v>
      </c>
      <c r="C329" s="325" t="e">
        <f>+VLOOKUP(A329,Contactos!$A$4:$E$534,6,FALSE)</f>
        <v>#REF!</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24" t="str">
        <f>VLOOKUP(A330,[4]bd_lista!A:C,3,FALSE)</f>
        <v>Gobierno Autónomo Municipal de Catacora</v>
      </c>
      <c r="C330" s="325" t="e">
        <f>+VLOOKUP(A330,Contactos!$A$4:$E$534,6,FALSE)</f>
        <v>#REF!</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24" t="str">
        <f>VLOOKUP(A331,[4]bd_lista!A:C,3,FALSE)</f>
        <v>Gobierno Autónomo Municipal de Mapiri</v>
      </c>
      <c r="C331" s="325" t="e">
        <f>+VLOOKUP(A331,Contactos!$A$4:$E$534,6,FALSE)</f>
        <v>#REF!</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24" t="str">
        <f>VLOOKUP(A332,[4]bd_lista!A:C,3,FALSE)</f>
        <v>Gobierno Autónomo Municipal de Teoponte</v>
      </c>
      <c r="C332" s="325" t="e">
        <f>+VLOOKUP(A332,Contactos!$A$4:$E$534,6,FALSE)</f>
        <v>#REF!</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24" t="str">
        <f>VLOOKUP(A333,[4]bd_lista!A:C,3,FALSE)</f>
        <v>Gobierno Autónomo Municipal de San Andrés de Machaca</v>
      </c>
      <c r="C333" s="325" t="e">
        <f>+VLOOKUP(A333,Contactos!$A$4:$E$534,6,FALSE)</f>
        <v>#REF!</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24" t="str">
        <f>VLOOKUP(A334,[4]bd_lista!A:C,3,FALSE)</f>
        <v>Gobierno Autónomo Municipal de Jesús de Machaca</v>
      </c>
      <c r="C334" s="325" t="e">
        <f>+VLOOKUP(A334,Contactos!$A$4:$E$534,6,FALSE)</f>
        <v>#REF!</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24" t="str">
        <f>VLOOKUP(A335,[4]bd_lista!A:C,3,FALSE)</f>
        <v>Gobierno Autónomo Municipal de Taraco</v>
      </c>
      <c r="C335" s="325" t="e">
        <f>+VLOOKUP(A335,Contactos!$A$4:$E$534,6,FALSE)</f>
        <v>#REF!</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24" t="str">
        <f>VLOOKUP(A336,[4]bd_lista!A:C,3,FALSE)</f>
        <v>Gobierno Autónomo Municipal de Huarina</v>
      </c>
      <c r="C336" s="325" t="e">
        <f>+VLOOKUP(A336,Contactos!$A$4:$E$534,6,FALSE)</f>
        <v>#REF!</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24" t="str">
        <f>VLOOKUP(A337,[4]bd_lista!A:C,3,FALSE)</f>
        <v>Gobierno Autónomo Municipal de Santiago de Huata</v>
      </c>
      <c r="C337" s="325" t="e">
        <f>+VLOOKUP(A337,Contactos!$A$4:$E$534,6,FALSE)</f>
        <v>#REF!</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24" t="str">
        <f>VLOOKUP(A338,[4]bd_lista!A:C,3,FALSE)</f>
        <v>Gobierno Autónomo Municipal de Escoma</v>
      </c>
      <c r="C338" s="325" t="e">
        <f>+VLOOKUP(A338,Contactos!$A$4:$E$534,6,FALSE)</f>
        <v>#REF!</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24" t="str">
        <f>VLOOKUP(A339,[4]bd_lista!A:C,3,FALSE)</f>
        <v>Gobierno Autónomo Municipal de Humanata</v>
      </c>
      <c r="C339" s="325" t="e">
        <f>+VLOOKUP(A339,Contactos!$A$4:$E$534,6,FALSE)</f>
        <v>#REF!</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24" t="str">
        <f>VLOOKUP(A340,[4]bd_lista!A:C,3,FALSE)</f>
        <v>Gobierno Autónomo Municipal de Alto Beni</v>
      </c>
      <c r="C340" s="325" t="e">
        <f>+VLOOKUP(A340,Contactos!$A$4:$E$534,6,FALSE)</f>
        <v>#REF!</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24" t="str">
        <f>VLOOKUP(A341,[4]bd_lista!A:C,3,FALSE)</f>
        <v>Gobierno Autónomo Municipal de Huatajata</v>
      </c>
      <c r="C341" s="325" t="e">
        <f>+VLOOKUP(A341,Contactos!$A$4:$E$534,6,FALSE)</f>
        <v>#REF!</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24" t="str">
        <f>VLOOKUP(A342,[4]bd_lista!A:C,3,FALSE)</f>
        <v>Gobierno Autónomo Municipal de Chua Cocani</v>
      </c>
      <c r="C342" s="325" t="e">
        <f>+VLOOKUP(A342,Contactos!$A$4:$E$534,6,FALSE)</f>
        <v>#REF!</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24" t="str">
        <f>VLOOKUP(A343,[4]bd_lista!A:C,3,FALSE)</f>
        <v>Gobierno Autónomo Municipal de Cochabamba</v>
      </c>
      <c r="C343" s="325" t="e">
        <f>+VLOOKUP(A343,Contactos!$A$4:$E$534,6,FALSE)</f>
        <v>#REF!</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24" t="str">
        <f>VLOOKUP(A344,[4]bd_lista!A:C,3,FALSE)</f>
        <v>Gobierno Autónomo Municipal de Quillacollo</v>
      </c>
      <c r="C344" s="325" t="e">
        <f>+VLOOKUP(A344,Contactos!$A$4:$E$534,6,FALSE)</f>
        <v>#REF!</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24" t="str">
        <f>VLOOKUP(A345,[4]bd_lista!A:C,3,FALSE)</f>
        <v>Gobierno Autónomo Municipal de Sipe Sipe</v>
      </c>
      <c r="C345" s="325" t="e">
        <f>+VLOOKUP(A345,Contactos!$A$4:$E$534,6,FALSE)</f>
        <v>#REF!</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24" t="str">
        <f>VLOOKUP(A346,[4]bd_lista!A:C,3,FALSE)</f>
        <v>Gobierno Autónomo Municipal de Tiquipaya</v>
      </c>
      <c r="C346" s="325" t="e">
        <f>+VLOOKUP(A346,Contactos!$A$4:$E$534,6,FALSE)</f>
        <v>#REF!</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24" t="str">
        <f>VLOOKUP(A347,[4]bd_lista!A:C,3,FALSE)</f>
        <v>Gobierno Autónomo Municipal de Vinto</v>
      </c>
      <c r="C347" s="325" t="e">
        <f>+VLOOKUP(A347,Contactos!$A$4:$E$534,6,FALSE)</f>
        <v>#REF!</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24" t="str">
        <f>VLOOKUP(A348,[4]bd_lista!A:C,3,FALSE)</f>
        <v>Gobierno Autónomo Municipal de Colcapirhua</v>
      </c>
      <c r="C348" s="325" t="e">
        <f>+VLOOKUP(A348,Contactos!$A$4:$E$534,6,FALSE)</f>
        <v>#REF!</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24" t="str">
        <f>VLOOKUP(A349,[4]bd_lista!A:C,3,FALSE)</f>
        <v>Gobierno Autónomo Municipal de Aiquile</v>
      </c>
      <c r="C349" s="325" t="e">
        <f>+VLOOKUP(A349,Contactos!$A$4:$E$534,6,FALSE)</f>
        <v>#REF!</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24" t="str">
        <f>VLOOKUP(A350,[4]bd_lista!A:C,3,FALSE)</f>
        <v>Gobierno Autónomo Municipal de Pasorapa</v>
      </c>
      <c r="C350" s="325" t="e">
        <f>+VLOOKUP(A350,Contactos!$A$4:$E$534,6,FALSE)</f>
        <v>#REF!</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24" t="str">
        <f>VLOOKUP(A351,[4]bd_lista!A:C,3,FALSE)</f>
        <v>Gobierno Autónomo Municipal de Omereque</v>
      </c>
      <c r="C351" s="325" t="e">
        <f>+VLOOKUP(A351,Contactos!$A$4:$E$534,6,FALSE)</f>
        <v>#REF!</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24" t="str">
        <f>VLOOKUP(A352,[4]bd_lista!A:C,3,FALSE)</f>
        <v>Gobierno Autónomo Municipal de Independencia</v>
      </c>
      <c r="C352" s="325" t="e">
        <f>+VLOOKUP(A352,Contactos!$A$4:$E$534,6,FALSE)</f>
        <v>#REF!</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24" t="str">
        <f>VLOOKUP(A353,[4]bd_lista!A:C,3,FALSE)</f>
        <v>Gobierno Autónomo Municipal de Morochata</v>
      </c>
      <c r="C353" s="325" t="e">
        <f>+VLOOKUP(A353,Contactos!$A$4:$E$534,6,FALSE)</f>
        <v>#REF!</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24" t="str">
        <f>VLOOKUP(A354,[4]bd_lista!A:C,3,FALSE)</f>
        <v>Gobierno Autónomo Municipal de Sacaba</v>
      </c>
      <c r="C354" s="325" t="e">
        <f>+VLOOKUP(A354,Contactos!$A$4:$E$534,6,FALSE)</f>
        <v>#REF!</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24" t="str">
        <f>VLOOKUP(A355,[4]bd_lista!A:C,3,FALSE)</f>
        <v>Gobierno Autónomo Municipal de Colomi</v>
      </c>
      <c r="C355" s="325" t="e">
        <f>+VLOOKUP(A355,Contactos!$A$4:$E$534,6,FALSE)</f>
        <v>#REF!</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24" t="str">
        <f>VLOOKUP(A356,[4]bd_lista!A:C,3,FALSE)</f>
        <v>Gobierno Autónomo Municipal de Villa Tunari</v>
      </c>
      <c r="C356" s="325" t="e">
        <f>+VLOOKUP(A356,Contactos!$A$4:$E$534,6,FALSE)</f>
        <v>#REF!</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24" t="str">
        <f>VLOOKUP(A357,[4]bd_lista!A:C,3,FALSE)</f>
        <v>Gobierno Autónomo Municipal de Punata</v>
      </c>
      <c r="C357" s="325" t="e">
        <f>+VLOOKUP(A357,Contactos!$A$4:$E$534,6,FALSE)</f>
        <v>#REF!</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24" t="str">
        <f>VLOOKUP(A358,[4]bd_lista!A:C,3,FALSE)</f>
        <v>Gobierno Autónomo Municipal de Villa Rivero</v>
      </c>
      <c r="C358" s="325" t="e">
        <f>+VLOOKUP(A358,Contactos!$A$4:$E$534,6,FALSE)</f>
        <v>#REF!</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24" t="str">
        <f>VLOOKUP(A359,[4]bd_lista!A:C,3,FALSE)</f>
        <v>Gobierno Autónomo Municipal de San Benito (Villa José Quintín Mendoza)</v>
      </c>
      <c r="C359" s="325" t="e">
        <f>+VLOOKUP(A359,Contactos!$A$4:$E$534,6,FALSE)</f>
        <v>#REF!</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24" t="str">
        <f>VLOOKUP(A360,[4]bd_lista!A:C,3,FALSE)</f>
        <v>Gobierno Autónomo Municipal de Tacachi</v>
      </c>
      <c r="C360" s="325" t="e">
        <f>+VLOOKUP(A360,Contactos!$A$4:$E$534,6,FALSE)</f>
        <v>#REF!</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24" t="str">
        <f>VLOOKUP(A361,[4]bd_lista!A:C,3,FALSE)</f>
        <v>Gobierno Autónomo Municipal Villa Gualberto Villarroel</v>
      </c>
      <c r="C361" s="325" t="e">
        <f>+VLOOKUP(A361,Contactos!$A$4:$E$534,6,FALSE)</f>
        <v>#REF!</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24" t="str">
        <f>VLOOKUP(A362,[4]bd_lista!A:C,3,FALSE)</f>
        <v>Gobierno Autónomo Municipal de Tarata</v>
      </c>
      <c r="C362" s="325" t="e">
        <f>+VLOOKUP(A362,Contactos!$A$4:$E$534,6,FALSE)</f>
        <v>#REF!</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24" t="str">
        <f>VLOOKUP(A363,[4]bd_lista!A:C,3,FALSE)</f>
        <v>Gobierno Autónomo Municipal de Anzaldo</v>
      </c>
      <c r="C363" s="325" t="e">
        <f>+VLOOKUP(A363,Contactos!$A$4:$E$534,6,FALSE)</f>
        <v>#REF!</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24" t="str">
        <f>VLOOKUP(A364,[4]bd_lista!A:C,3,FALSE)</f>
        <v>Gobierno Autónomo Municipal de Arbieto</v>
      </c>
      <c r="C364" s="325" t="e">
        <f>+VLOOKUP(A364,Contactos!$A$4:$E$534,6,FALSE)</f>
        <v>#REF!</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24" t="str">
        <f>VLOOKUP(A365,[4]bd_lista!A:C,3,FALSE)</f>
        <v>Gobierno Autónomo Municipal de Sacabamba</v>
      </c>
      <c r="C365" s="325" t="e">
        <f>+VLOOKUP(A365,Contactos!$A$4:$E$534,6,FALSE)</f>
        <v>#REF!</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24" t="str">
        <f>VLOOKUP(A366,[4]bd_lista!A:C,3,FALSE)</f>
        <v>Gobierno Autónomo Municipal de Cliza</v>
      </c>
      <c r="C366" s="325" t="e">
        <f>+VLOOKUP(A366,Contactos!$A$4:$E$534,6,FALSE)</f>
        <v>#REF!</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24" t="str">
        <f>VLOOKUP(A367,[4]bd_lista!A:C,3,FALSE)</f>
        <v>Gobierno Autónomo Municipal de Toco</v>
      </c>
      <c r="C367" s="325" t="e">
        <f>+VLOOKUP(A367,Contactos!$A$4:$E$534,6,FALSE)</f>
        <v>#REF!</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24" t="str">
        <f>VLOOKUP(A368,[4]bd_lista!A:C,3,FALSE)</f>
        <v>Gobierno Autónomo Municipal de Tolata</v>
      </c>
      <c r="C368" s="325" t="e">
        <f>+VLOOKUP(A368,Contactos!$A$4:$E$534,6,FALSE)</f>
        <v>#REF!</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24" t="str">
        <f>VLOOKUP(A369,[4]bd_lista!A:C,3,FALSE)</f>
        <v>Gobierno Autónomo Municipal de Capinota</v>
      </c>
      <c r="C369" s="325" t="e">
        <f>+VLOOKUP(A369,Contactos!$A$4:$E$534,6,FALSE)</f>
        <v>#REF!</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24" t="str">
        <f>VLOOKUP(A370,[4]bd_lista!A:C,3,FALSE)</f>
        <v>Gobierno Autónomo Municipal de Santivañez</v>
      </c>
      <c r="C370" s="325" t="e">
        <f>+VLOOKUP(A370,Contactos!$A$4:$E$534,6,FALSE)</f>
        <v>#REF!</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24" t="str">
        <f>VLOOKUP(A371,[4]bd_lista!A:C,3,FALSE)</f>
        <v>Gobierno Autónomo Municipal de Sicaya</v>
      </c>
      <c r="C371" s="325" t="e">
        <f>+VLOOKUP(A371,Contactos!$A$4:$E$534,6,FALSE)</f>
        <v>#REF!</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24" t="str">
        <f>VLOOKUP(A372,[4]bd_lista!A:C,3,FALSE)</f>
        <v>Gobierno Autónomo Municipal de Tapacari</v>
      </c>
      <c r="C372" s="325" t="e">
        <f>+VLOOKUP(A372,Contactos!$A$4:$E$534,6,FALSE)</f>
        <v>#REF!</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24" t="str">
        <f>VLOOKUP(A373,[4]bd_lista!A:C,3,FALSE)</f>
        <v>Gobierno Autónomo Municipal de Totora</v>
      </c>
      <c r="C373" s="325" t="e">
        <f>+VLOOKUP(A373,Contactos!$A$4:$E$534,6,FALSE)</f>
        <v>#REF!</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24" t="str">
        <f>VLOOKUP(A374,[4]bd_lista!A:C,3,FALSE)</f>
        <v>Gobierno Autónomo Municipal de Pojo</v>
      </c>
      <c r="C374" s="325" t="e">
        <f>+VLOOKUP(A374,Contactos!$A$4:$E$534,6,FALSE)</f>
        <v>#REF!</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24" t="str">
        <f>VLOOKUP(A375,[4]bd_lista!A:C,3,FALSE)</f>
        <v>Gobierno Autónomo Municipal de Pocona</v>
      </c>
      <c r="C375" s="325" t="e">
        <f>+VLOOKUP(A375,Contactos!$A$4:$E$534,6,FALSE)</f>
        <v>#REF!</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24" t="str">
        <f>VLOOKUP(A376,[4]bd_lista!A:C,3,FALSE)</f>
        <v>Gobierno Autónomo Municipal de Chimoré</v>
      </c>
      <c r="C376" s="325" t="e">
        <f>+VLOOKUP(A376,Contactos!$A$4:$E$534,6,FALSE)</f>
        <v>#REF!</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24" t="str">
        <f>VLOOKUP(A377,[4]bd_lista!A:C,3,FALSE)</f>
        <v>Gobierno Autónomo Municipal de Puerto Villarroel</v>
      </c>
      <c r="C377" s="325" t="e">
        <f>+VLOOKUP(A377,Contactos!$A$4:$E$534,6,FALSE)</f>
        <v>#REF!</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24" t="str">
        <f>VLOOKUP(A378,[4]bd_lista!A:C,3,FALSE)</f>
        <v>Gobierno Autónomo Municipal de Arani</v>
      </c>
      <c r="C378" s="325" t="e">
        <f>+VLOOKUP(A378,Contactos!$A$4:$E$534,6,FALSE)</f>
        <v>#REF!</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24" t="str">
        <f>VLOOKUP(A379,[4]bd_lista!A:C,3,FALSE)</f>
        <v>Gobierno Autónomo Municipal de Vacas</v>
      </c>
      <c r="C379" s="325" t="e">
        <f>+VLOOKUP(A379,Contactos!$A$4:$E$534,6,FALSE)</f>
        <v>#REF!</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24" t="str">
        <f>VLOOKUP(A380,[4]bd_lista!A:C,3,FALSE)</f>
        <v>Gobierno Autónomo Municipal de Arque</v>
      </c>
      <c r="C380" s="325" t="e">
        <f>+VLOOKUP(A380,Contactos!$A$4:$E$534,6,FALSE)</f>
        <v>#REF!</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24" t="str">
        <f>VLOOKUP(A381,[4]bd_lista!A:C,3,FALSE)</f>
        <v>Gobierno Autónomo Municipal de Tacopaya</v>
      </c>
      <c r="C381" s="325" t="e">
        <f>+VLOOKUP(A381,Contactos!$A$4:$E$534,6,FALSE)</f>
        <v>#REF!</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1340</v>
      </c>
      <c r="B382" s="324" t="str">
        <f>VLOOKUP(A382,[4]bd_lista!A:C,3,FALSE)</f>
        <v>Gobierno Autónomo Municipal de Bolivar</v>
      </c>
      <c r="C382" s="325" t="e">
        <f>+VLOOKUP(A382,Contactos!$A$4:$E$534,6,FALSE)</f>
        <v>#REF!</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24" t="str">
        <f>VLOOKUP(A383,[4]bd_lista!A:C,3,FALSE)</f>
        <v>Gobierno Autónomo Municipal de Tiraque</v>
      </c>
      <c r="C383" s="325" t="e">
        <f>+VLOOKUP(A383,Contactos!$A$4:$E$534,6,FALSE)</f>
        <v>#REF!</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24" t="str">
        <f>VLOOKUP(A384,[4]bd_lista!A:C,3,FALSE)</f>
        <v>Gobierno Autónomo Municipal de Mizque</v>
      </c>
      <c r="C384" s="325" t="e">
        <f>+VLOOKUP(A384,Contactos!$A$4:$E$534,6,FALSE)</f>
        <v>#REF!</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24" t="str">
        <f>VLOOKUP(A385,[4]bd_lista!A:C,3,FALSE)</f>
        <v>Gobierno Autónomo Municipal de Vila Vila</v>
      </c>
      <c r="C385" s="325" t="e">
        <f>+VLOOKUP(A385,Contactos!$A$4:$E$534,6,FALSE)</f>
        <v>#REF!</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24" t="str">
        <f>VLOOKUP(A386,[4]bd_lista!A:C,3,FALSE)</f>
        <v>Gobierno Autónomo Municipal de Alalay</v>
      </c>
      <c r="C386" s="325" t="e">
        <f>+VLOOKUP(A386,Contactos!$A$4:$E$534,6,FALSE)</f>
        <v>#REF!</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24" t="str">
        <f>VLOOKUP(A387,[4]bd_lista!A:C,3,FALSE)</f>
        <v>Gobierno Autónomo Municipal de Entre Rios</v>
      </c>
      <c r="C387" s="325" t="e">
        <f>+VLOOKUP(A387,Contactos!$A$4:$E$534,6,FALSE)</f>
        <v>#REF!</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24" t="str">
        <f>VLOOKUP(A388,[4]bd_lista!A:C,3,FALSE)</f>
        <v>Gobierno Autónomo Municipal de Cocapata</v>
      </c>
      <c r="C388" s="325" t="e">
        <f>+VLOOKUP(A388,Contactos!$A$4:$E$534,6,FALSE)</f>
        <v>#REF!</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24" t="str">
        <f>VLOOKUP(A389,[4]bd_lista!A:C,3,FALSE)</f>
        <v>Gobierno Autónomo Municipal de Shinahota</v>
      </c>
      <c r="C389" s="325" t="e">
        <f>+VLOOKUP(A389,Contactos!$A$4:$E$534,6,FALSE)</f>
        <v>#REF!</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24" t="str">
        <f>VLOOKUP(A390,[4]bd_lista!A:C,3,FALSE)</f>
        <v>Gobierno Autónomo Municipal de Oruro</v>
      </c>
      <c r="C390" s="325" t="e">
        <f>+VLOOKUP(A390,Contactos!$A$4:$E$534,6,FALSE)</f>
        <v>#REF!</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24" t="str">
        <f>VLOOKUP(A391,[4]bd_lista!A:C,3,FALSE)</f>
        <v>Gobierno Autónomo Municipal de Caracollo</v>
      </c>
      <c r="C391" s="325" t="e">
        <f>+VLOOKUP(A391,Contactos!$A$4:$E$534,6,FALSE)</f>
        <v>#REF!</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24" t="str">
        <f>VLOOKUP(A392,[4]bd_lista!A:C,3,FALSE)</f>
        <v>Gobierno Autónomo Municipal de El Choro</v>
      </c>
      <c r="C392" s="325" t="e">
        <f>+VLOOKUP(A392,Contactos!$A$4:$E$534,6,FALSE)</f>
        <v>#REF!</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24" t="str">
        <f>VLOOKUP(A393,[4]bd_lista!A:C,3,FALSE)</f>
        <v>Gobierno Autónomo Municipal de Challapata</v>
      </c>
      <c r="C393" s="325" t="e">
        <f>+VLOOKUP(A393,Contactos!$A$4:$E$534,6,FALSE)</f>
        <v>#REF!</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24" t="str">
        <f>VLOOKUP(A394,[4]bd_lista!A:C,3,FALSE)</f>
        <v>Gobierno Autónomo Municipal de Santuario de Quillacas</v>
      </c>
      <c r="C394" s="325" t="e">
        <f>+VLOOKUP(A394,Contactos!$A$4:$E$534,6,FALSE)</f>
        <v>#REF!</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24" t="str">
        <f>VLOOKUP(A395,[4]bd_lista!A:C,3,FALSE)</f>
        <v>Gobierno Autónomo Municipal de Huanuni</v>
      </c>
      <c r="C395" s="325" t="e">
        <f>+VLOOKUP(A395,Contactos!$A$4:$E$534,6,FALSE)</f>
        <v>#REF!</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24" t="str">
        <f>VLOOKUP(A396,[4]bd_lista!A:C,3,FALSE)</f>
        <v>Gobierno Autónomo Municipal de Machacamarca</v>
      </c>
      <c r="C396" s="325" t="e">
        <f>+VLOOKUP(A396,Contactos!$A$4:$E$534,6,FALSE)</f>
        <v>#REF!</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24" t="str">
        <f>VLOOKUP(A397,[4]bd_lista!A:C,3,FALSE)</f>
        <v>Gobierno Autónomo Municipal de Poopó (Villa Poopó)</v>
      </c>
      <c r="C397" s="325" t="e">
        <f>+VLOOKUP(A397,Contactos!$A$4:$E$534,6,FALSE)</f>
        <v>#REF!</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24" t="str">
        <f>VLOOKUP(A398,[4]bd_lista!A:C,3,FALSE)</f>
        <v>Gobierno Autónomo Municipal de Pazña</v>
      </c>
      <c r="C398" s="325" t="e">
        <f>+VLOOKUP(A398,Contactos!$A$4:$E$534,6,FALSE)</f>
        <v>#REF!</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24" t="str">
        <f>VLOOKUP(A399,[4]bd_lista!A:C,3,FALSE)</f>
        <v>Gobierno Autónomo Municipal de Antequera</v>
      </c>
      <c r="C399" s="325" t="e">
        <f>+VLOOKUP(A399,Contactos!$A$4:$E$534,6,FALSE)</f>
        <v>#REF!</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24" t="str">
        <f>VLOOKUP(A400,[4]bd_lista!A:C,3,FALSE)</f>
        <v>Gobierno Autónomo Municipal de Eucaliptus</v>
      </c>
      <c r="C400" s="325" t="e">
        <f>+VLOOKUP(A400,Contactos!$A$4:$E$534,6,FALSE)</f>
        <v>#REF!</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24" t="str">
        <f>VLOOKUP(A401,[4]bd_lista!A:C,3,FALSE)</f>
        <v>Gobierno Autónomo Municipal de Santiago de Huari</v>
      </c>
      <c r="C401" s="325" t="e">
        <f>+VLOOKUP(A401,Contactos!$A$4:$E$534,6,FALSE)</f>
        <v>#REF!</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24" t="str">
        <f>VLOOKUP(A402,[4]bd_lista!A:C,3,FALSE)</f>
        <v>Gobierno Autónomo Municipal de Totora</v>
      </c>
      <c r="C402" s="325" t="e">
        <f>+VLOOKUP(A402,Contactos!$A$4:$E$534,6,FALSE)</f>
        <v>#REF!</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24" t="str">
        <f>VLOOKUP(A403,[4]bd_lista!A:C,3,FALSE)</f>
        <v>Gobierno Autónomo Municipal de Corque</v>
      </c>
      <c r="C403" s="325" t="e">
        <f>+VLOOKUP(A403,Contactos!$A$4:$E$534,6,FALSE)</f>
        <v>#REF!</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24" t="str">
        <f>VLOOKUP(A404,[4]bd_lista!A:C,3,FALSE)</f>
        <v>Gobierno Autónomo Municipal de Choquecota</v>
      </c>
      <c r="C404" s="325" t="e">
        <f>+VLOOKUP(A404,Contactos!$A$4:$E$534,6,FALSE)</f>
        <v>#REF!</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24" t="str">
        <f>VLOOKUP(A405,[4]bd_lista!A:C,3,FALSE)</f>
        <v>Gobierno Autónomo Municipal de Curahuara de Carangas</v>
      </c>
      <c r="C405" s="325" t="e">
        <f>+VLOOKUP(A405,Contactos!$A$4:$E$534,6,FALSE)</f>
        <v>#REF!</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24" t="str">
        <f>VLOOKUP(A406,[4]bd_lista!A:C,3,FALSE)</f>
        <v>Gobierno Autónomo Municipal de Turco</v>
      </c>
      <c r="C406" s="325" t="e">
        <f>+VLOOKUP(A406,Contactos!$A$4:$E$534,6,FALSE)</f>
        <v>#REF!</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24" t="str">
        <f>VLOOKUP(A407,[4]bd_lista!A:C,3,FALSE)</f>
        <v>Gobierno Autónomo Municipal de Huachacalla</v>
      </c>
      <c r="C407" s="325" t="e">
        <f>+VLOOKUP(A407,Contactos!$A$4:$E$534,6,FALSE)</f>
        <v>#REF!</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24" t="str">
        <f>VLOOKUP(A408,[4]bd_lista!A:C,3,FALSE)</f>
        <v>Gobierno Autónomo Municipal de Escara</v>
      </c>
      <c r="C408" s="325" t="e">
        <f>+VLOOKUP(A408,Contactos!$A$4:$E$534,6,FALSE)</f>
        <v>#REF!</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24" t="str">
        <f>VLOOKUP(A409,[4]bd_lista!A:C,3,FALSE)</f>
        <v>Gobierno Autónomo Municipal de Cruz de Machacamarca</v>
      </c>
      <c r="C409" s="325" t="e">
        <f>+VLOOKUP(A409,Contactos!$A$4:$E$534,6,FALSE)</f>
        <v>#REF!</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24" t="str">
        <f>VLOOKUP(A410,[4]bd_lista!A:C,3,FALSE)</f>
        <v>Gobierno Autónomo Municipal de Yunguyo de Litoral</v>
      </c>
      <c r="C410" s="325" t="e">
        <f>+VLOOKUP(A410,Contactos!$A$4:$E$534,6,FALSE)</f>
        <v>#REF!</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24" t="str">
        <f>VLOOKUP(A411,[4]bd_lista!A:C,3,FALSE)</f>
        <v>Gobierno Autónomo Municipal de Esmeralda</v>
      </c>
      <c r="C411" s="325" t="e">
        <f>+VLOOKUP(A411,Contactos!$A$4:$E$534,6,FALSE)</f>
        <v>#REF!</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24" t="str">
        <f>VLOOKUP(A412,[4]bd_lista!A:C,3,FALSE)</f>
        <v>Gobierno Autónomo Municipal de Toledo</v>
      </c>
      <c r="C412" s="325" t="e">
        <f>+VLOOKUP(A412,Contactos!$A$4:$E$534,6,FALSE)</f>
        <v>#REF!</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24" t="str">
        <f>VLOOKUP(A413,[4]bd_lista!A:C,3,FALSE)</f>
        <v>Gobierno Autónomo Municipal de Andamarca (Santiago de Andamarca)</v>
      </c>
      <c r="C413" s="325" t="e">
        <f>+VLOOKUP(A413,Contactos!$A$4:$E$534,6,FALSE)</f>
        <v>#REF!</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24" t="str">
        <f>VLOOKUP(A414,[4]bd_lista!A:C,3,FALSE)</f>
        <v>Gobierno Autónomo Municipal de Belén de Andamarca</v>
      </c>
      <c r="C414" s="325" t="e">
        <f>+VLOOKUP(A414,Contactos!$A$4:$E$534,6,FALSE)</f>
        <v>#REF!</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24" t="str">
        <f>VLOOKUP(A415,[4]bd_lista!A:C,3,FALSE)</f>
        <v>Gobierno Autónomo Municipal de Salinas de G. Mendoza</v>
      </c>
      <c r="C415" s="325" t="e">
        <f>+VLOOKUP(A415,Contactos!$A$4:$E$534,6,FALSE)</f>
        <v>#REF!</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24" t="str">
        <f>VLOOKUP(A416,[4]bd_lista!A:C,3,FALSE)</f>
        <v>Gobierno Autónomo Municipal de Pampa Aullagas</v>
      </c>
      <c r="C416" s="325" t="e">
        <f>+VLOOKUP(A416,Contactos!$A$4:$E$534,6,FALSE)</f>
        <v>#REF!</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24" t="str">
        <f>VLOOKUP(A417,[4]bd_lista!A:C,3,FALSE)</f>
        <v>Gobierno Autónomo Municipal de La Rivera</v>
      </c>
      <c r="C417" s="325" t="e">
        <f>+VLOOKUP(A417,Contactos!$A$4:$E$534,6,FALSE)</f>
        <v>#REF!</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24" t="str">
        <f>VLOOKUP(A418,[4]bd_lista!A:C,3,FALSE)</f>
        <v>Gobierno Autónomo Municipal de Todos Santos</v>
      </c>
      <c r="C418" s="325" t="e">
        <f>+VLOOKUP(A418,Contactos!$A$4:$E$534,6,FALSE)</f>
        <v>#REF!</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24" t="str">
        <f>VLOOKUP(A419,[4]bd_lista!A:C,3,FALSE)</f>
        <v>Gobierno Autónomo Municipal de Carangas</v>
      </c>
      <c r="C419" s="325" t="e">
        <f>+VLOOKUP(A419,Contactos!$A$4:$E$534,6,FALSE)</f>
        <v>#REF!</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24" t="str">
        <f>VLOOKUP(A420,[4]bd_lista!A:C,3,FALSE)</f>
        <v>Gobierno Autónomo Municipal de Sabaya</v>
      </c>
      <c r="C420" s="325" t="e">
        <f>+VLOOKUP(A420,Contactos!$A$4:$E$534,6,FALSE)</f>
        <v>#REF!</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24" t="str">
        <f>VLOOKUP(A421,[4]bd_lista!A:C,3,FALSE)</f>
        <v>Gobierno Autónomo Municipal de Coipasa</v>
      </c>
      <c r="C421" s="325" t="e">
        <f>+VLOOKUP(A421,Contactos!$A$4:$E$534,6,FALSE)</f>
        <v>#REF!</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24" t="str">
        <f>VLOOKUP(A422,[4]bd_lista!A:C,3,FALSE)</f>
        <v>Gobierno Autónomo Municipal de Huayllamarca (Santiago de Huayllamarca)</v>
      </c>
      <c r="C422" s="325" t="e">
        <f>+VLOOKUP(A422,Contactos!$A$4:$E$534,6,FALSE)</f>
        <v>#REF!</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24" t="str">
        <f>VLOOKUP(A423,[4]bd_lista!A:C,3,FALSE)</f>
        <v>Gobierno Autónomo Municipal de Soracachi</v>
      </c>
      <c r="C423" s="325" t="e">
        <f>+VLOOKUP(A423,Contactos!$A$4:$E$534,6,FALSE)</f>
        <v>#REF!</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24" t="str">
        <f>VLOOKUP(A424,[4]bd_lista!A:C,3,FALSE)</f>
        <v>Gobierno Autónomo Municipal de Potosí</v>
      </c>
      <c r="C424" s="325" t="e">
        <f>+VLOOKUP(A424,Contactos!$A$4:$E$534,6,FALSE)</f>
        <v>#REF!</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24" t="str">
        <f>VLOOKUP(A425,[4]bd_lista!A:C,3,FALSE)</f>
        <v>Gobierno Autónomo Municipal de Tinguipaya</v>
      </c>
      <c r="C425" s="325" t="e">
        <f>+VLOOKUP(A425,Contactos!$A$4:$E$534,6,FALSE)</f>
        <v>#REF!</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24" t="str">
        <f>VLOOKUP(A426,[4]bd_lista!A:C,3,FALSE)</f>
        <v>Gobierno Autónomo Municipal de Yocalla</v>
      </c>
      <c r="C426" s="325" t="e">
        <f>+VLOOKUP(A426,Contactos!$A$4:$E$534,6,FALSE)</f>
        <v>#REF!</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24" t="str">
        <f>VLOOKUP(A427,[4]bd_lista!A:C,3,FALSE)</f>
        <v>Gobierno Autónomo Municipal de Urmiri</v>
      </c>
      <c r="C427" s="325" t="e">
        <f>+VLOOKUP(A427,Contactos!$A$4:$E$534,6,FALSE)</f>
        <v>#REF!</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24" t="str">
        <f>VLOOKUP(A428,[4]bd_lista!A:C,3,FALSE)</f>
        <v>Gobierno Autónomo Municipal de Uncía</v>
      </c>
      <c r="C428" s="325" t="e">
        <f>+VLOOKUP(A428,Contactos!$A$4:$E$534,6,FALSE)</f>
        <v>#REF!</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24" t="str">
        <f>VLOOKUP(A429,[4]bd_lista!A:C,3,FALSE)</f>
        <v>Gobierno Autónomo Municipal de Chayanta</v>
      </c>
      <c r="C429" s="325" t="e">
        <f>+VLOOKUP(A429,Contactos!$A$4:$E$534,6,FALSE)</f>
        <v>#REF!</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24" t="str">
        <f>VLOOKUP(A430,[4]bd_lista!A:C,3,FALSE)</f>
        <v>Gobierno Autónomo Municipal de Llallagua</v>
      </c>
      <c r="C430" s="325" t="e">
        <f>+VLOOKUP(A430,Contactos!$A$4:$E$534,6,FALSE)</f>
        <v>#REF!</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24" t="str">
        <f>VLOOKUP(A431,[4]bd_lista!A:C,3,FALSE)</f>
        <v>Gobierno Autónomo Municipal de Betanzos</v>
      </c>
      <c r="C431" s="325" t="e">
        <f>+VLOOKUP(A431,Contactos!$A$4:$E$534,6,FALSE)</f>
        <v>#REF!</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24" t="str">
        <f>VLOOKUP(A432,[4]bd_lista!A:C,3,FALSE)</f>
        <v>Gobierno Autónomo Municipal de Chaqui</v>
      </c>
      <c r="C432" s="325" t="e">
        <f>+VLOOKUP(A432,Contactos!$A$4:$E$534,6,FALSE)</f>
        <v>#REF!</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24" t="str">
        <f>VLOOKUP(A433,[4]bd_lista!A:C,3,FALSE)</f>
        <v>Gobierno Autónomo Municipal de Tacobamba</v>
      </c>
      <c r="C433" s="325" t="e">
        <f>+VLOOKUP(A433,Contactos!$A$4:$E$534,6,FALSE)</f>
        <v>#REF!</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24" t="str">
        <f>VLOOKUP(A434,[4]bd_lista!A:C,3,FALSE)</f>
        <v>Gobierno Autónomo Municipal de Colquechaca</v>
      </c>
      <c r="C434" s="325" t="e">
        <f>+VLOOKUP(A434,Contactos!$A$4:$E$534,6,FALSE)</f>
        <v>#REF!</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24" t="str">
        <f>VLOOKUP(A435,[4]bd_lista!A:C,3,FALSE)</f>
        <v>Gobierno Autónomo Municipal de Ravelo</v>
      </c>
      <c r="C435" s="325" t="e">
        <f>+VLOOKUP(A435,Contactos!$A$4:$E$534,6,FALSE)</f>
        <v>#REF!</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24" t="str">
        <f>VLOOKUP(A436,[4]bd_lista!A:C,3,FALSE)</f>
        <v>Gobierno Autónomo Municipal de Pocoata</v>
      </c>
      <c r="C436" s="325" t="e">
        <f>+VLOOKUP(A436,Contactos!$A$4:$E$534,6,FALSE)</f>
        <v>#REF!</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24" t="str">
        <f>VLOOKUP(A437,[4]bd_lista!A:C,3,FALSE)</f>
        <v>Gobierno Autónomo Municipal de Ocurí</v>
      </c>
      <c r="C437" s="325" t="e">
        <f>+VLOOKUP(A437,Contactos!$A$4:$E$534,6,FALSE)</f>
        <v>#REF!</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24" t="str">
        <f>VLOOKUP(A438,[4]bd_lista!A:C,3,FALSE)</f>
        <v>Gobierno Autónomo Municipal de San Pedro de Buena Vista</v>
      </c>
      <c r="C438" s="325" t="e">
        <f>+VLOOKUP(A438,Contactos!$A$4:$E$534,6,FALSE)</f>
        <v>#REF!</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24" t="str">
        <f>VLOOKUP(A439,[4]bd_lista!A:C,3,FALSE)</f>
        <v>Gobierno Autónomo Municipal de Toro Toro</v>
      </c>
      <c r="C439" s="325" t="e">
        <f>+VLOOKUP(A439,Contactos!$A$4:$E$534,6,FALSE)</f>
        <v>#REF!</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24" t="str">
        <f>VLOOKUP(A440,[4]bd_lista!A:C,3,FALSE)</f>
        <v>Gobierno Autónomo Municipal de Cotagaita</v>
      </c>
      <c r="C440" s="325" t="e">
        <f>+VLOOKUP(A440,Contactos!$A$4:$E$534,6,FALSE)</f>
        <v>#REF!</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24" t="str">
        <f>VLOOKUP(A441,[4]bd_lista!A:C,3,FALSE)</f>
        <v>Gobierno Autónomo Municipal de Vitichi</v>
      </c>
      <c r="C441" s="325" t="e">
        <f>+VLOOKUP(A441,Contactos!$A$4:$E$534,6,FALSE)</f>
        <v>#REF!</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24" t="str">
        <f>VLOOKUP(A442,[4]bd_lista!A:C,3,FALSE)</f>
        <v>Gobierno Autónomo Municipal de Tupiza</v>
      </c>
      <c r="C442" s="325" t="e">
        <f>+VLOOKUP(A442,Contactos!$A$4:$E$534,6,FALSE)</f>
        <v>#REF!</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24" t="str">
        <f>VLOOKUP(A443,[4]bd_lista!A:C,3,FALSE)</f>
        <v>Gobierno Autónomo Municipal de Atocha</v>
      </c>
      <c r="C443" s="325" t="e">
        <f>+VLOOKUP(A443,Contactos!$A$4:$E$534,6,FALSE)</f>
        <v>#REF!</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24" t="str">
        <f>VLOOKUP(A444,[4]bd_lista!A:C,3,FALSE)</f>
        <v>Gobierno Autónomo Municipal de Colcha"K" (Villa Martín)</v>
      </c>
      <c r="C444" s="325" t="e">
        <f>+VLOOKUP(A444,Contactos!$A$4:$E$534,6,FALSE)</f>
        <v>#REF!</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24" t="str">
        <f>VLOOKUP(A445,[4]bd_lista!A:C,3,FALSE)</f>
        <v>Gobierno Autónomo Municipal de San Pedro de Quemes</v>
      </c>
      <c r="C445" s="325" t="e">
        <f>+VLOOKUP(A445,Contactos!$A$4:$E$534,6,FALSE)</f>
        <v>#REF!</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24" t="str">
        <f>VLOOKUP(A446,[4]bd_lista!A:C,3,FALSE)</f>
        <v>Gobierno Autónomo Municipal de San Pablo de Lípez</v>
      </c>
      <c r="C446" s="325" t="e">
        <f>+VLOOKUP(A446,Contactos!$A$4:$E$534,6,FALSE)</f>
        <v>#REF!</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24" t="str">
        <f>VLOOKUP(A447,[4]bd_lista!A:C,3,FALSE)</f>
        <v>Gobierno Autónomo Municipal de Mojinete</v>
      </c>
      <c r="C447" s="325" t="e">
        <f>+VLOOKUP(A447,Contactos!$A$4:$E$534,6,FALSE)</f>
        <v>#REF!</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24" t="str">
        <f>VLOOKUP(A448,[4]bd_lista!A:C,3,FALSE)</f>
        <v>Gobierno Autónomo Municipal de San Antonio de Esmoruco</v>
      </c>
      <c r="C448" s="325" t="e">
        <f>+VLOOKUP(A448,Contactos!$A$4:$E$534,6,FALSE)</f>
        <v>#REF!</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24" t="str">
        <f>VLOOKUP(A449,[4]bd_lista!A:C,3,FALSE)</f>
        <v>Gobierno Autónomo Municipal de Sacaca (Villa de Sacaca)</v>
      </c>
      <c r="C449" s="325" t="e">
        <f>+VLOOKUP(A449,Contactos!$A$4:$E$534,6,FALSE)</f>
        <v>#REF!</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24" t="str">
        <f>VLOOKUP(A450,[4]bd_lista!A:C,3,FALSE)</f>
        <v>Gobierno Autónomo Municipal de Caripuyo</v>
      </c>
      <c r="C450" s="325" t="e">
        <f>+VLOOKUP(A450,Contactos!$A$4:$E$534,6,FALSE)</f>
        <v>#REF!</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24" t="str">
        <f>VLOOKUP(A451,[4]bd_lista!A:C,3,FALSE)</f>
        <v>Gobierno Autónomo Municipal de Puna (Villa Talavera)</v>
      </c>
      <c r="C451" s="325" t="e">
        <f>+VLOOKUP(A451,Contactos!$A$4:$E$534,6,FALSE)</f>
        <v>#REF!</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24" t="str">
        <f>VLOOKUP(A452,[4]bd_lista!A:C,3,FALSE)</f>
        <v>Gobierno Autónomo Municipal de Caiza "D"</v>
      </c>
      <c r="C452" s="325" t="e">
        <f>+VLOOKUP(A452,Contactos!$A$4:$E$534,6,FALSE)</f>
        <v>#REF!</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24" t="str">
        <f>VLOOKUP(A453,[4]bd_lista!A:C,3,FALSE)</f>
        <v>Gobierno Autónomo Municipal de Uyuni</v>
      </c>
      <c r="C453" s="325" t="e">
        <f>+VLOOKUP(A453,Contactos!$A$4:$E$534,6,FALSE)</f>
        <v>#REF!</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24" t="str">
        <f>VLOOKUP(A454,[4]bd_lista!A:C,3,FALSE)</f>
        <v>Gobierno Autónomo Municipal de Tomave</v>
      </c>
      <c r="C454" s="325" t="e">
        <f>+VLOOKUP(A454,Contactos!$A$4:$E$534,6,FALSE)</f>
        <v>#REF!</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24" t="str">
        <f>VLOOKUP(A455,[4]bd_lista!A:C,3,FALSE)</f>
        <v>Gobierno Autónomo Municipal de Porco</v>
      </c>
      <c r="C455" s="325" t="e">
        <f>+VLOOKUP(A455,Contactos!$A$4:$E$534,6,FALSE)</f>
        <v>#REF!</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24" t="str">
        <f>VLOOKUP(A456,[4]bd_lista!A:C,3,FALSE)</f>
        <v>Gobierno Autónomo Municipal de Arampampa</v>
      </c>
      <c r="C456" s="325" t="e">
        <f>+VLOOKUP(A456,Contactos!$A$4:$E$534,6,FALSE)</f>
        <v>#REF!</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24" t="str">
        <f>VLOOKUP(A457,[4]bd_lista!A:C,3,FALSE)</f>
        <v>Gobierno Autónomo Municipal de Acasio</v>
      </c>
      <c r="C457" s="325" t="e">
        <f>+VLOOKUP(A457,Contactos!$A$4:$E$534,6,FALSE)</f>
        <v>#REF!</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24" t="str">
        <f>VLOOKUP(A458,[4]bd_lista!A:C,3,FALSE)</f>
        <v>Gobierno Autónomo Municipal de Llica</v>
      </c>
      <c r="C458" s="325" t="e">
        <f>+VLOOKUP(A458,Contactos!$A$4:$E$534,6,FALSE)</f>
        <v>#REF!</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24" t="str">
        <f>VLOOKUP(A459,[4]bd_lista!A:C,3,FALSE)</f>
        <v>Gobierno Autónomo Municipal de Tahua</v>
      </c>
      <c r="C459" s="325" t="e">
        <f>+VLOOKUP(A459,Contactos!$A$4:$E$534,6,FALSE)</f>
        <v>#REF!</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24" t="str">
        <f>VLOOKUP(A460,[4]bd_lista!A:C,3,FALSE)</f>
        <v>Gobierno Autónomo Municipal de Villazón</v>
      </c>
      <c r="C460" s="325" t="e">
        <f>+VLOOKUP(A460,Contactos!$A$4:$E$534,6,FALSE)</f>
        <v>#REF!</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24" t="str">
        <f>VLOOKUP(A461,[4]bd_lista!A:C,3,FALSE)</f>
        <v>Gobierno Autónomo Municipal de San Agustín</v>
      </c>
      <c r="C461" s="325" t="e">
        <f>+VLOOKUP(A461,Contactos!$A$4:$E$534,6,FALSE)</f>
        <v>#REF!</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24" t="str">
        <f>VLOOKUP(A462,[4]bd_lista!A:C,3,FALSE)</f>
        <v>Gobierno Autónomo Municipal de Ckochas</v>
      </c>
      <c r="C462" s="325" t="e">
        <f>+VLOOKUP(A462,Contactos!$A$4:$E$534,6,FALSE)</f>
        <v>#REF!</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24" t="str">
        <f>VLOOKUP(A463,[4]bd_lista!A:C,3,FALSE)</f>
        <v>Gobierno Autónomo Municipal de Chuquihuta Ayllu Jucumani</v>
      </c>
      <c r="C463" s="325" t="e">
        <f>+VLOOKUP(A463,Contactos!$A$4:$E$534,6,FALSE)</f>
        <v>#REF!</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24" t="str">
        <f>VLOOKUP(A464,[4]bd_lista!A:C,3,FALSE)</f>
        <v>Gobierno Autónomo Municipal de Tarija</v>
      </c>
      <c r="C464" s="325" t="e">
        <f>+VLOOKUP(A464,Contactos!$A$4:$E$534,6,FALSE)</f>
        <v>#REF!</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24" t="str">
        <f>VLOOKUP(A465,[4]bd_lista!A:C,3,FALSE)</f>
        <v>Gobierno Autónomo Municipal de Padcaya</v>
      </c>
      <c r="C465" s="325" t="e">
        <f>+VLOOKUP(A465,Contactos!$A$4:$E$534,6,FALSE)</f>
        <v>#REF!</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24" t="str">
        <f>VLOOKUP(A466,[4]bd_lista!A:C,3,FALSE)</f>
        <v>Gobierno Autónomo Municipal de Bermejo</v>
      </c>
      <c r="C466" s="325" t="e">
        <f>+VLOOKUP(A466,Contactos!$A$4:$E$534,6,FALSE)</f>
        <v>#REF!</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24" t="str">
        <f>VLOOKUP(A467,[4]bd_lista!A:C,3,FALSE)</f>
        <v>Gobierno Autónomo Municipal de Yacuiba</v>
      </c>
      <c r="C467" s="325" t="e">
        <f>+VLOOKUP(A467,Contactos!$A$4:$E$534,6,FALSE)</f>
        <v>#REF!</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24" t="str">
        <f>VLOOKUP(A468,[4]bd_lista!A:C,3,FALSE)</f>
        <v>Gobierno Autónomo Municipal de Caraparí</v>
      </c>
      <c r="C468" s="325" t="e">
        <f>+VLOOKUP(A468,Contactos!$A$4:$E$534,6,FALSE)</f>
        <v>#REF!</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24" t="str">
        <f>VLOOKUP(A469,[4]bd_lista!A:C,3,FALSE)</f>
        <v>Gobierno Autónomo Municipal de Villamontes</v>
      </c>
      <c r="C469" s="325" t="e">
        <f>+VLOOKUP(A469,Contactos!$A$4:$E$534,6,FALSE)</f>
        <v>#REF!</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24" t="str">
        <f>VLOOKUP(A470,[4]bd_lista!A:C,3,FALSE)</f>
        <v>Gobierno Autónomo Municipal de Uriondo (Concepción)</v>
      </c>
      <c r="C470" s="325" t="e">
        <f>+VLOOKUP(A470,Contactos!$A$4:$E$534,6,FALSE)</f>
        <v>#REF!</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24" t="str">
        <f>VLOOKUP(A471,[4]bd_lista!A:C,3,FALSE)</f>
        <v>Gobierno Autónomo Municipal de Yunchara</v>
      </c>
      <c r="C471" s="325" t="e">
        <f>+VLOOKUP(A471,Contactos!$A$4:$E$534,6,FALSE)</f>
        <v>#REF!</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24" t="str">
        <f>VLOOKUP(A472,[4]bd_lista!A:C,3,FALSE)</f>
        <v>Gobierno Autónomo Municipal de San Lorenzo</v>
      </c>
      <c r="C472" s="325" t="e">
        <f>+VLOOKUP(A472,Contactos!$A$4:$E$534,6,FALSE)</f>
        <v>#REF!</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24" t="str">
        <f>VLOOKUP(A473,[4]bd_lista!A:C,3,FALSE)</f>
        <v>Gobierno Autónomo Municipal de El Puente</v>
      </c>
      <c r="C473" s="325" t="e">
        <f>+VLOOKUP(A473,Contactos!$A$4:$E$534,6,FALSE)</f>
        <v>#REF!</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24" t="str">
        <f>VLOOKUP(A474,[4]bd_lista!A:C,3,FALSE)</f>
        <v>Gobierno Autónomo Municipal de Entre Ríos</v>
      </c>
      <c r="C474" s="325" t="e">
        <f>+VLOOKUP(A474,Contactos!$A$4:$E$534,6,FALSE)</f>
        <v>#REF!</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24" t="str">
        <f>VLOOKUP(A475,[4]bd_lista!A:C,3,FALSE)</f>
        <v>Gobierno Autónomo Municipal de Santa Cruz de La Sierra</v>
      </c>
      <c r="C475" s="325" t="e">
        <f>+VLOOKUP(A475,Contactos!$A$4:$E$534,6,FALSE)</f>
        <v>#REF!</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24" t="str">
        <f>VLOOKUP(A476,[4]bd_lista!A:C,3,FALSE)</f>
        <v>Gobierno Autónomo Municipal de Cotoca</v>
      </c>
      <c r="C476" s="325" t="e">
        <f>+VLOOKUP(A476,Contactos!$A$4:$E$534,6,FALSE)</f>
        <v>#REF!</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24" t="str">
        <f>VLOOKUP(A477,[4]bd_lista!A:C,3,FALSE)</f>
        <v>Gobierno Autónomo Municipal de Porongo (Ayacucho)</v>
      </c>
      <c r="C477" s="325" t="e">
        <f>+VLOOKUP(A477,Contactos!$A$4:$E$534,6,FALSE)</f>
        <v>#REF!</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24" t="str">
        <f>VLOOKUP(A478,[4]bd_lista!A:C,3,FALSE)</f>
        <v>Gobierno Autónomo Municipal de La Guardia</v>
      </c>
      <c r="C478" s="325" t="e">
        <f>+VLOOKUP(A478,Contactos!$A$4:$E$534,6,FALSE)</f>
        <v>#REF!</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24" t="str">
        <f>VLOOKUP(A479,[4]bd_lista!A:C,3,FALSE)</f>
        <v>Gobierno Autónomo Municipal de El Torno</v>
      </c>
      <c r="C479" s="325" t="e">
        <f>+VLOOKUP(A479,Contactos!$A$4:$E$534,6,FALSE)</f>
        <v>#REF!</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24" t="str">
        <f>VLOOKUP(A480,[4]bd_lista!A:C,3,FALSE)</f>
        <v>Gobierno Autónomo Municipal de Warnes</v>
      </c>
      <c r="C480" s="325" t="e">
        <f>+VLOOKUP(A480,Contactos!$A$4:$E$534,6,FALSE)</f>
        <v>#REF!</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24" t="str">
        <f>VLOOKUP(A481,[4]bd_lista!A:C,3,FALSE)</f>
        <v>Gobierno Autónomo Municipal de San Ignacio (San Ignacio de Velasco)</v>
      </c>
      <c r="C481" s="325" t="e">
        <f>+VLOOKUP(A481,Contactos!$A$4:$E$534,6,FALSE)</f>
        <v>#REF!</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24" t="str">
        <f>VLOOKUP(A482,[4]bd_lista!A:C,3,FALSE)</f>
        <v>Gobierno Autónomo Municipal de San Miguel (San Miguel de Velasco)</v>
      </c>
      <c r="C482" s="325" t="e">
        <f>+VLOOKUP(A482,Contactos!$A$4:$E$534,6,FALSE)</f>
        <v>#REF!</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24" t="str">
        <f>VLOOKUP(A483,[4]bd_lista!A:C,3,FALSE)</f>
        <v>Gobierno Autónomo Municipal de San Rafael</v>
      </c>
      <c r="C483" s="325" t="e">
        <f>+VLOOKUP(A483,Contactos!$A$4:$E$534,6,FALSE)</f>
        <v>#REF!</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24" t="str">
        <f>VLOOKUP(A484,[4]bd_lista!A:C,3,FALSE)</f>
        <v>Gobierno Autónomo Municipal de Buena Vista</v>
      </c>
      <c r="C484" s="325" t="e">
        <f>+VLOOKUP(A484,Contactos!$A$4:$E$534,6,FALSE)</f>
        <v>#REF!</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24" t="str">
        <f>VLOOKUP(A485,[4]bd_lista!A:C,3,FALSE)</f>
        <v>Gobierno Autónomo Municipal de San Carlos</v>
      </c>
      <c r="C485" s="325" t="e">
        <f>+VLOOKUP(A485,Contactos!$A$4:$E$534,6,FALSE)</f>
        <v>#REF!</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24" t="str">
        <f>VLOOKUP(A486,[4]bd_lista!A:C,3,FALSE)</f>
        <v>Gobierno Autónomo Municipal de Yapacaní</v>
      </c>
      <c r="C486" s="325" t="e">
        <f>+VLOOKUP(A486,Contactos!$A$4:$E$534,6,FALSE)</f>
        <v>#REF!</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24" t="str">
        <f>VLOOKUP(A487,[4]bd_lista!A:C,3,FALSE)</f>
        <v>Gobierno Autónomo Municipal de San José</v>
      </c>
      <c r="C487" s="325" t="e">
        <f>+VLOOKUP(A487,Contactos!$A$4:$E$534,6,FALSE)</f>
        <v>#REF!</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24" t="str">
        <f>VLOOKUP(A488,[4]bd_lista!A:C,3,FALSE)</f>
        <v>Gobierno Autónomo Municipal de Pailón</v>
      </c>
      <c r="C488" s="325" t="e">
        <f>+VLOOKUP(A488,Contactos!$A$4:$E$534,6,FALSE)</f>
        <v>#REF!</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24" t="str">
        <f>VLOOKUP(A489,[4]bd_lista!A:C,3,FALSE)</f>
        <v>Gobierno Autónomo Municipal de Roboré</v>
      </c>
      <c r="C489" s="325" t="e">
        <f>+VLOOKUP(A489,Contactos!$A$4:$E$534,6,FALSE)</f>
        <v>#REF!</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24" t="str">
        <f>VLOOKUP(A490,[4]bd_lista!A:C,3,FALSE)</f>
        <v>Gobierno Autónomo Municipal de Portachuelo</v>
      </c>
      <c r="C490" s="325" t="e">
        <f>+VLOOKUP(A490,Contactos!$A$4:$E$534,6,FALSE)</f>
        <v>#REF!</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24" t="str">
        <f>VLOOKUP(A491,[4]bd_lista!A:C,3,FALSE)</f>
        <v>Gobierno Autónomo Municipal de Santa Rosa del Sara</v>
      </c>
      <c r="C491" s="325" t="e">
        <f>+VLOOKUP(A491,Contactos!$A$4:$E$534,6,FALSE)</f>
        <v>#REF!</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24" t="str">
        <f>VLOOKUP(A492,[4]bd_lista!A:C,3,FALSE)</f>
        <v>Gobierno Autónomo Municipal de Lagunillas</v>
      </c>
      <c r="C492" s="325" t="e">
        <f>+VLOOKUP(A492,Contactos!$A$4:$E$534,6,FALSE)</f>
        <v>#REF!</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24" t="str">
        <f>VLOOKUP(A493,[4]bd_lista!A:C,3,FALSE)</f>
        <v>Gobierno Autónomo Municipal de Cabezas</v>
      </c>
      <c r="C493" s="325" t="e">
        <f>+VLOOKUP(A493,Contactos!$A$4:$E$534,6,FALSE)</f>
        <v>#REF!</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24" t="str">
        <f>VLOOKUP(A494,[4]bd_lista!A:C,3,FALSE)</f>
        <v>Gobierno Autónomo Municipal de Cuevo</v>
      </c>
      <c r="C494" s="325" t="e">
        <f>+VLOOKUP(A494,Contactos!$A$4:$E$534,6,FALSE)</f>
        <v>#REF!</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24" t="str">
        <f>VLOOKUP(A495,[4]bd_lista!A:C,3,FALSE)</f>
        <v>Gobierno Autónomo Municipal de Gutiérrez</v>
      </c>
      <c r="C495" s="325" t="e">
        <f>+VLOOKUP(A495,Contactos!$A$4:$E$534,6,FALSE)</f>
        <v>#REF!</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24" t="str">
        <f>VLOOKUP(A496,[4]bd_lista!A:C,3,FALSE)</f>
        <v>Gobierno Autónomo Municipal de Camiri</v>
      </c>
      <c r="C496" s="325" t="e">
        <f>+VLOOKUP(A496,Contactos!$A$4:$E$534,6,FALSE)</f>
        <v>#REF!</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24" t="str">
        <f>VLOOKUP(A497,[4]bd_lista!A:C,3,FALSE)</f>
        <v>Gobierno Autónomo Municipal de Boyuibe</v>
      </c>
      <c r="C497" s="325" t="e">
        <f>+VLOOKUP(A497,Contactos!$A$4:$E$534,6,FALSE)</f>
        <v>#REF!</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24" t="str">
        <f>VLOOKUP(A498,[4]bd_lista!A:C,3,FALSE)</f>
        <v>Gobierno Autónomo Municipal de Vallegrande</v>
      </c>
      <c r="C498" s="325" t="e">
        <f>+VLOOKUP(A498,Contactos!$A$4:$E$534,6,FALSE)</f>
        <v>#REF!</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24" t="str">
        <f>VLOOKUP(A499,[4]bd_lista!A:C,3,FALSE)</f>
        <v>Gobierno Autónomo Municipal de Trigal</v>
      </c>
      <c r="C499" s="325" t="e">
        <f>+VLOOKUP(A499,Contactos!$A$4:$E$534,6,FALSE)</f>
        <v>#REF!</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24" t="str">
        <f>VLOOKUP(A500,[4]bd_lista!A:C,3,FALSE)</f>
        <v>Gobierno Autónomo Municipal de Moro Moro</v>
      </c>
      <c r="C500" s="325" t="e">
        <f>+VLOOKUP(A500,Contactos!$A$4:$E$534,6,FALSE)</f>
        <v>#REF!</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24" t="str">
        <f>VLOOKUP(A501,[4]bd_lista!A:C,3,FALSE)</f>
        <v>Gobierno Autónomo Municipal de Postrer Valle</v>
      </c>
      <c r="C501" s="325" t="e">
        <f>+VLOOKUP(A501,Contactos!$A$4:$E$534,6,FALSE)</f>
        <v>#REF!</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24" t="str">
        <f>VLOOKUP(A502,[4]bd_lista!A:C,3,FALSE)</f>
        <v>Gobierno Autónomo Municipal de Pucara</v>
      </c>
      <c r="C502" s="325" t="e">
        <f>+VLOOKUP(A502,Contactos!$A$4:$E$534,6,FALSE)</f>
        <v>#REF!</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24" t="str">
        <f>VLOOKUP(A503,[4]bd_lista!A:C,3,FALSE)</f>
        <v>Gobierno Autónomo Municipal de Samaipata</v>
      </c>
      <c r="C503" s="325" t="e">
        <f>+VLOOKUP(A503,Contactos!$A$4:$E$534,6,FALSE)</f>
        <v>#REF!</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24" t="str">
        <f>VLOOKUP(A504,[4]bd_lista!A:C,3,FALSE)</f>
        <v>Gobierno Autónomo Municipal de Pampa Grande</v>
      </c>
      <c r="C504" s="325" t="e">
        <f>+VLOOKUP(A504,Contactos!$A$4:$E$534,6,FALSE)</f>
        <v>#REF!</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24" t="str">
        <f>VLOOKUP(A505,[4]bd_lista!A:C,3,FALSE)</f>
        <v>Gobierno Autónomo Municipal de Mairana</v>
      </c>
      <c r="C505" s="325" t="e">
        <f>+VLOOKUP(A505,Contactos!$A$4:$E$534,6,FALSE)</f>
        <v>#REF!</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24" t="str">
        <f>VLOOKUP(A506,[4]bd_lista!A:C,3,FALSE)</f>
        <v>Gobierno Autónomo Municipal de Quirusillas</v>
      </c>
      <c r="C506" s="325" t="e">
        <f>+VLOOKUP(A506,Contactos!$A$4:$E$534,6,FALSE)</f>
        <v>#REF!</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24" t="str">
        <f>VLOOKUP(A507,[4]bd_lista!A:C,3,FALSE)</f>
        <v>Gobierno Autónomo Municipal de Montero</v>
      </c>
      <c r="C507" s="325" t="e">
        <f>+VLOOKUP(A507,Contactos!$A$4:$E$534,6,FALSE)</f>
        <v>#REF!</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24" t="str">
        <f>VLOOKUP(A508,[4]bd_lista!A:C,3,FALSE)</f>
        <v>Gobierno Autónomo Municipal de General Agustín Saavedra</v>
      </c>
      <c r="C508" s="325" t="e">
        <f>+VLOOKUP(A508,Contactos!$A$4:$E$534,6,FALSE)</f>
        <v>#REF!</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24" t="str">
        <f>VLOOKUP(A509,[4]bd_lista!A:C,3,FALSE)</f>
        <v>Gobierno Autónomo Municipal de Mineros</v>
      </c>
      <c r="C509" s="325" t="e">
        <f>+VLOOKUP(A509,Contactos!$A$4:$E$534,6,FALSE)</f>
        <v>#REF!</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24" t="str">
        <f>VLOOKUP(A510,[4]bd_lista!A:C,3,FALSE)</f>
        <v>Gobierno Autónomo Municipal de Concepción</v>
      </c>
      <c r="C510" s="325" t="e">
        <f>+VLOOKUP(A510,Contactos!$A$4:$E$534,6,FALSE)</f>
        <v>#REF!</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24" t="str">
        <f>VLOOKUP(A511,[4]bd_lista!A:C,3,FALSE)</f>
        <v>Gobierno Autónomo Municipal de San Javier</v>
      </c>
      <c r="C511" s="325" t="e">
        <f>+VLOOKUP(A511,Contactos!$A$4:$E$534,6,FALSE)</f>
        <v>#REF!</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24" t="str">
        <f>VLOOKUP(A512,[4]bd_lista!A:C,3,FALSE)</f>
        <v>Gobierno Autónomo Municipal de San Julián</v>
      </c>
      <c r="C512" s="325" t="e">
        <f>+VLOOKUP(A512,Contactos!$A$4:$E$534,6,FALSE)</f>
        <v>#REF!</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24" t="str">
        <f>VLOOKUP(A513,[4]bd_lista!A:C,3,FALSE)</f>
        <v>Gobierno Autónomo Municipal de San Matías</v>
      </c>
      <c r="C513" s="325" t="e">
        <f>+VLOOKUP(A513,Contactos!$A$4:$E$534,6,FALSE)</f>
        <v>#REF!</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24" t="str">
        <f>VLOOKUP(A514,[4]bd_lista!A:C,3,FALSE)</f>
        <v>Gobierno Autónomo Municipal de Comarapa</v>
      </c>
      <c r="C514" s="325" t="e">
        <f>+VLOOKUP(A514,Contactos!$A$4:$E$534,6,FALSE)</f>
        <v>#REF!</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24" t="str">
        <f>VLOOKUP(A515,[4]bd_lista!A:C,3,FALSE)</f>
        <v>Gobierno Autónomo Municipal de Saipina</v>
      </c>
      <c r="C515" s="325" t="e">
        <f>+VLOOKUP(A515,Contactos!$A$4:$E$534,6,FALSE)</f>
        <v>#REF!</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24" t="str">
        <f>VLOOKUP(A516,[4]bd_lista!A:C,3,FALSE)</f>
        <v>Gobierno Autónomo Municipal de Puerto Suárez</v>
      </c>
      <c r="C516" s="325" t="e">
        <f>+VLOOKUP(A516,Contactos!$A$4:$E$534,6,FALSE)</f>
        <v>#REF!</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24" t="str">
        <f>VLOOKUP(A517,[4]bd_lista!A:C,3,FALSE)</f>
        <v>Gobierno Autónomo Municipal de Puerto Quijarro</v>
      </c>
      <c r="C517" s="325" t="e">
        <f>+VLOOKUP(A517,Contactos!$A$4:$E$534,6,FALSE)</f>
        <v>#REF!</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24" t="str">
        <f>VLOOKUP(A518,[4]bd_lista!A:C,3,FALSE)</f>
        <v>Gobierno Autónomo Municipal de Ascención de Guarayos</v>
      </c>
      <c r="C518" s="325" t="e">
        <f>+VLOOKUP(A518,Contactos!$A$4:$E$534,6,FALSE)</f>
        <v>#REF!</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24" t="str">
        <f>VLOOKUP(A519,[4]bd_lista!A:C,3,FALSE)</f>
        <v>Gobierno Autónomo Municipal de Urubicha</v>
      </c>
      <c r="C519" s="325" t="e">
        <f>+VLOOKUP(A519,Contactos!$A$4:$E$534,6,FALSE)</f>
        <v>#REF!</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24" t="str">
        <f>VLOOKUP(A520,[4]bd_lista!A:C,3,FALSE)</f>
        <v>Gobierno Autónomo Municipal de El Puente</v>
      </c>
      <c r="C520" s="325" t="e">
        <f>+VLOOKUP(A520,Contactos!$A$4:$E$534,6,FALSE)</f>
        <v>#REF!</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24" t="str">
        <f>VLOOKUP(A521,[4]bd_lista!A:C,3,FALSE)</f>
        <v>Gobierno Autónomo Municipal de Okinawa Uno</v>
      </c>
      <c r="C521" s="325" t="e">
        <f>+VLOOKUP(A521,Contactos!$A$4:$E$534,6,FALSE)</f>
        <v>#REF!</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24" t="str">
        <f>VLOOKUP(A522,[4]bd_lista!A:C,3,FALSE)</f>
        <v>Gobierno Autónomo Municipal de San Antonio de Lomerio</v>
      </c>
      <c r="C522" s="325" t="e">
        <f>+VLOOKUP(A522,Contactos!$A$4:$E$534,6,FALSE)</f>
        <v>#REF!</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24" t="str">
        <f>VLOOKUP(A523,[4]bd_lista!A:C,3,FALSE)</f>
        <v>Gobierno Autónomo Municipal de San Ramón</v>
      </c>
      <c r="C523" s="325" t="e">
        <f>+VLOOKUP(A523,Contactos!$A$4:$E$534,6,FALSE)</f>
        <v>#REF!</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24" t="str">
        <f>VLOOKUP(A524,[4]bd_lista!A:C,3,FALSE)</f>
        <v>Gobierno Autónomo Municipal de El Carmen Rivero Tórrez</v>
      </c>
      <c r="C524" s="325" t="e">
        <f>+VLOOKUP(A524,Contactos!$A$4:$E$534,6,FALSE)</f>
        <v>#REF!</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24" t="str">
        <f>VLOOKUP(A525,[4]bd_lista!A:C,3,FALSE)</f>
        <v>Gobierno Autónomo Municipal de San Juan</v>
      </c>
      <c r="C525" s="325" t="e">
        <f>+VLOOKUP(A525,Contactos!$A$4:$E$534,6,FALSE)</f>
        <v>#REF!</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24" t="str">
        <f>VLOOKUP(A526,[4]bd_lista!A:C,3,FALSE)</f>
        <v>Gobierno Autónomo Municipal de Fernández Alonso</v>
      </c>
      <c r="C526" s="325" t="e">
        <f>+VLOOKUP(A526,Contactos!$A$4:$E$534,6,FALSE)</f>
        <v>#REF!</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24" t="str">
        <f>VLOOKUP(A527,[4]bd_lista!A:C,3,FALSE)</f>
        <v>Gobierno Autónomo Municipal de San Pedro</v>
      </c>
      <c r="C527" s="325" t="e">
        <f>+VLOOKUP(A527,Contactos!$A$4:$E$534,6,FALSE)</f>
        <v>#REF!</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24" t="str">
        <f>VLOOKUP(A528,[4]bd_lista!A:C,3,FALSE)</f>
        <v>Gobierno Autónomo Municipal de Cuatro Cañadas</v>
      </c>
      <c r="C528" s="325" t="e">
        <f>+VLOOKUP(A528,Contactos!$A$4:$E$534,6,FALSE)</f>
        <v>#REF!</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24" t="str">
        <f>VLOOKUP(A529,[4]bd_lista!A:C,3,FALSE)</f>
        <v>Gobierno Autónomo Municipal de Colpa Bélgica</v>
      </c>
      <c r="C529" s="325" t="e">
        <f>+VLOOKUP(A529,Contactos!$A$4:$E$534,6,FALSE)</f>
        <v>#REF!</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24" t="str">
        <f>VLOOKUP(A530,[4]bd_lista!A:C,3,FALSE)</f>
        <v>Gobierno Autónomo Municipal de Trinidad</v>
      </c>
      <c r="C530" s="325" t="e">
        <f>+VLOOKUP(A530,Contactos!$A$4:$E$534,6,FALSE)</f>
        <v>#REF!</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24" t="str">
        <f>VLOOKUP(A531,[4]bd_lista!A:C,3,FALSE)</f>
        <v>Gobierno Autónomo Municipal de San Javier</v>
      </c>
      <c r="C531" s="325" t="e">
        <f>+VLOOKUP(A531,Contactos!$A$4:$E$534,6,FALSE)</f>
        <v>#REF!</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24" t="str">
        <f>VLOOKUP(A532,[4]bd_lista!A:C,3,FALSE)</f>
        <v>Gobierno Autónomo Municipal de Riberalta</v>
      </c>
      <c r="C532" s="325" t="e">
        <f>+VLOOKUP(A532,Contactos!$A$4:$E$534,6,FALSE)</f>
        <v>#REF!</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24" t="str">
        <f>VLOOKUP(A533,[4]bd_lista!A:C,3,FALSE)</f>
        <v>Gobierno Autónomo Municipal de Puerto Guayaramerín</v>
      </c>
      <c r="C533" s="325" t="e">
        <f>+VLOOKUP(A533,Contactos!$A$4:$E$534,6,FALSE)</f>
        <v>#REF!</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24" t="str">
        <f>VLOOKUP(A534,[4]bd_lista!A:C,3,FALSE)</f>
        <v>Gobierno Autónomo Municipal de Reyes</v>
      </c>
      <c r="C534" s="325" t="e">
        <f>+VLOOKUP(A534,Contactos!$A$4:$E$534,6,FALSE)</f>
        <v>#REF!</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24" t="str">
        <f>VLOOKUP(A535,[4]bd_lista!A:C,3,FALSE)</f>
        <v>Gobierno Autónomo Municipal de Puerto Rurrenabaque</v>
      </c>
      <c r="C535" s="325" t="e">
        <f>+VLOOKUP(A535,Contactos!$A$4:$E$534,6,FALSE)</f>
        <v>#REF!</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24" t="str">
        <f>VLOOKUP(A536,[4]bd_lista!A:C,3,FALSE)</f>
        <v>Gobierno Autónomo Municipal de San Borja</v>
      </c>
      <c r="C536" s="325" t="e">
        <f>+VLOOKUP(A536,Contactos!$A$4:$E$534,6,FALSE)</f>
        <v>#REF!</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24" t="str">
        <f>VLOOKUP(A537,[4]bd_lista!A:C,3,FALSE)</f>
        <v>Gobierno Autónomo Municipal de Santa Rosa</v>
      </c>
      <c r="C537" s="325" t="e">
        <f>+VLOOKUP(A537,Contactos!$A$4:$E$534,6,FALSE)</f>
        <v>#REF!</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24" t="str">
        <f>VLOOKUP(A538,[4]bd_lista!A:C,3,FALSE)</f>
        <v>Gobierno Autónomo Municipal de Santa Ana</v>
      </c>
      <c r="C538" s="325" t="e">
        <f>+VLOOKUP(A538,Contactos!$A$4:$E$534,6,FALSE)</f>
        <v>#REF!</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24" t="str">
        <f>VLOOKUP(A539,[4]bd_lista!A:C,3,FALSE)</f>
        <v>Gobierno Autónomo Municipal de San Ignacio</v>
      </c>
      <c r="C539" s="325" t="e">
        <f>+VLOOKUP(A539,Contactos!$A$4:$E$534,6,FALSE)</f>
        <v>#REF!</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24" t="str">
        <f>VLOOKUP(A540,[4]bd_lista!A:C,3,FALSE)</f>
        <v>Gobierno Autónomo Municipal de Loreto</v>
      </c>
      <c r="C540" s="325" t="e">
        <f>+VLOOKUP(A540,Contactos!$A$4:$E$534,6,FALSE)</f>
        <v>#REF!</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24" t="str">
        <f>VLOOKUP(A541,[4]bd_lista!A:C,3,FALSE)</f>
        <v>Gobierno Autónomo Municipal de San Andrés</v>
      </c>
      <c r="C541" s="325" t="e">
        <f>+VLOOKUP(A541,Contactos!$A$4:$E$534,6,FALSE)</f>
        <v>#REF!</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24" t="str">
        <f>VLOOKUP(A542,[4]bd_lista!A:C,3,FALSE)</f>
        <v>Gobierno Autónomo Municipal de San Joaquín</v>
      </c>
      <c r="C542" s="325" t="e">
        <f>+VLOOKUP(A542,Contactos!$A$4:$E$534,6,FALSE)</f>
        <v>#REF!</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24" t="str">
        <f>VLOOKUP(A543,[4]bd_lista!A:C,3,FALSE)</f>
        <v>Gobierno Autónomo Municipal de San Ramón</v>
      </c>
      <c r="C543" s="325" t="e">
        <f>+VLOOKUP(A543,Contactos!$A$4:$E$534,6,FALSE)</f>
        <v>#REF!</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24" t="str">
        <f>VLOOKUP(A544,[4]bd_lista!A:C,3,FALSE)</f>
        <v>Gobierno Autónomo Municipal de Puerto Síles</v>
      </c>
      <c r="C544" s="325" t="e">
        <f>+VLOOKUP(A544,Contactos!$A$4:$E$534,6,FALSE)</f>
        <v>#REF!</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24" t="str">
        <f>VLOOKUP(A545,[4]bd_lista!A:C,3,FALSE)</f>
        <v>Gobierno Autónomo Municipal de Magdalena</v>
      </c>
      <c r="C545" s="325" t="e">
        <f>+VLOOKUP(A545,Contactos!$A$4:$E$534,6,FALSE)</f>
        <v>#REF!</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24" t="str">
        <f>VLOOKUP(A546,[4]bd_lista!A:C,3,FALSE)</f>
        <v>Gobierno Autónomo Municipal de Baures</v>
      </c>
      <c r="C546" s="325" t="e">
        <f>+VLOOKUP(A546,Contactos!$A$4:$E$534,6,FALSE)</f>
        <v>#REF!</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24" t="str">
        <f>VLOOKUP(A547,[4]bd_lista!A:C,3,FALSE)</f>
        <v>Gobierno Autónomo Municipal de Huacaraje</v>
      </c>
      <c r="C547" s="325" t="e">
        <f>+VLOOKUP(A547,Contactos!$A$4:$E$534,6,FALSE)</f>
        <v>#REF!</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24" t="str">
        <f>VLOOKUP(A548,[4]bd_lista!A:C,3,FALSE)</f>
        <v>Gobierno Autónomo Municipal de Exaltación</v>
      </c>
      <c r="C548" s="325" t="e">
        <f>+VLOOKUP(A548,Contactos!$A$4:$E$534,6,FALSE)</f>
        <v>#REF!</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24" t="str">
        <f>VLOOKUP(A549,[4]bd_lista!A:C,3,FALSE)</f>
        <v>Gobierno Autónomo Municipal de Cobija</v>
      </c>
      <c r="C549" s="325" t="e">
        <f>+VLOOKUP(A549,Contactos!$A$4:$E$534,6,FALSE)</f>
        <v>#REF!</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24" t="str">
        <f>VLOOKUP(A550,[4]bd_lista!A:C,3,FALSE)</f>
        <v>Gobierno Autónomo Municipal de Porvenir</v>
      </c>
      <c r="C550" s="325" t="e">
        <f>+VLOOKUP(A550,Contactos!$A$4:$E$534,6,FALSE)</f>
        <v>#REF!</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24" t="str">
        <f>VLOOKUP(A551,[4]bd_lista!A:C,3,FALSE)</f>
        <v>Gobierno Autónomo Municipal de Bolpebra</v>
      </c>
      <c r="C551" s="325" t="e">
        <f>+VLOOKUP(A551,Contactos!$A$4:$E$534,6,FALSE)</f>
        <v>#REF!</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24" t="str">
        <f>VLOOKUP(A552,[4]bd_lista!A:C,3,FALSE)</f>
        <v>Gobierno Autónomo Municipal de Bella Flor</v>
      </c>
      <c r="C552" s="325" t="e">
        <f>+VLOOKUP(A552,Contactos!$A$4:$E$534,6,FALSE)</f>
        <v>#REF!</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24" t="str">
        <f>VLOOKUP(A553,[4]bd_lista!A:C,3,FALSE)</f>
        <v>Gobierno Autónomo Municipal de Puerto Rico</v>
      </c>
      <c r="C553" s="325" t="e">
        <f>+VLOOKUP(A553,Contactos!$A$4:$E$534,6,FALSE)</f>
        <v>#REF!</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24" t="str">
        <f>VLOOKUP(A554,[4]bd_lista!A:C,3,FALSE)</f>
        <v>Gobierno Autónomo Municipal de San Pedro</v>
      </c>
      <c r="C554" s="325" t="e">
        <f>+VLOOKUP(A554,Contactos!$A$4:$E$534,6,FALSE)</f>
        <v>#REF!</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24" t="str">
        <f>VLOOKUP(A555,[4]bd_lista!A:C,3,FALSE)</f>
        <v>Gobierno Autónomo Municipal de Filadelfia</v>
      </c>
      <c r="C555" s="325" t="e">
        <f>+VLOOKUP(A555,Contactos!$A$4:$E$534,6,FALSE)</f>
        <v>#REF!</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24" t="str">
        <f>VLOOKUP(A556,[4]bd_lista!A:C,3,FALSE)</f>
        <v>Gobierno Autónomo Municipal de Puerto Gonzalo Moreno</v>
      </c>
      <c r="C556" s="325" t="e">
        <f>+VLOOKUP(A556,Contactos!$A$4:$E$534,6,FALSE)</f>
        <v>#REF!</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24" t="str">
        <f>VLOOKUP(A557,[4]bd_lista!A:C,3,FALSE)</f>
        <v>Gobierno Autónomo Municipal de San Lorenzo</v>
      </c>
      <c r="C557" s="325" t="e">
        <f>+VLOOKUP(A557,Contactos!$A$4:$E$534,6,FALSE)</f>
        <v>#REF!</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24" t="str">
        <f>VLOOKUP(A558,[4]bd_lista!A:C,3,FALSE)</f>
        <v>Gobierno Autónomo Municipal de Sena</v>
      </c>
      <c r="C558" s="325" t="e">
        <f>+VLOOKUP(A558,Contactos!$A$4:$E$534,6,FALSE)</f>
        <v>#REF!</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24" t="str">
        <f>VLOOKUP(A559,[4]bd_lista!A:C,3,FALSE)</f>
        <v>Gobierno Autónomo Municipal de Santa Rosa del Abuná</v>
      </c>
      <c r="C559" s="325" t="e">
        <f>+VLOOKUP(A559,Contactos!$A$4:$E$534,6,FALSE)</f>
        <v>#REF!</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24" t="str">
        <f>VLOOKUP(A560,[4]bd_lista!A:C,3,FALSE)</f>
        <v>Gobierno Autónomo Municipal de Ingavi (Humaita)</v>
      </c>
      <c r="C560" s="325" t="e">
        <f>+VLOOKUP(A560,Contactos!$A$4:$E$534,6,FALSE)</f>
        <v>#REF!</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24" t="str">
        <f>VLOOKUP(A561,[4]bd_lista!A:C,3,FALSE)</f>
        <v>Gobierno Autónomo Municipal de Nueva Esperanza</v>
      </c>
      <c r="C561" s="325" t="e">
        <f>+VLOOKUP(A561,Contactos!$A$4:$E$534,6,FALSE)</f>
        <v>#REF!</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24" t="str">
        <f>VLOOKUP(A562,[4]bd_lista!A:C,3,FALSE)</f>
        <v>Gobierno Autónomo Municipal de Villa Nueva (Loma Alta)</v>
      </c>
      <c r="C562" s="325" t="e">
        <f>+VLOOKUP(A562,Contactos!$A$4:$E$534,6,FALSE)</f>
        <v>#REF!</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24" t="str">
        <f>VLOOKUP(A563,[4]bd_lista!A:C,3,FALSE)</f>
        <v>Gobierno Autónomo Municipal de Santos Mercado</v>
      </c>
      <c r="C563" s="325" t="e">
        <f>+VLOOKUP(A563,Contactos!$A$4:$E$534,6,FALSE)</f>
        <v>#REF!</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24" t="str">
        <f>VLOOKUP(A564,[4]bd_lista!A:C,3,FALSE)</f>
        <v>Empresa Municipal de Gestión de Residuos Sólidos</v>
      </c>
      <c r="C564" s="325" t="e">
        <f>+VLOOKUP(A564,Contactos!$A$4:$E$534,6,FALSE)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24" t="str">
        <f>VLOOKUP(A565,[4]bd_lista!A:C,3,FALSE)</f>
        <v>Empresa Municipal de Agua Potable y Alcantarillado Sacaba</v>
      </c>
      <c r="C565" s="325" t="e">
        <f>+VLOOKUP(A565,Contactos!$A$4:$E$534,6,FALSE)</f>
        <v>#N/A</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24" t="str">
        <f>VLOOKUP(A566,[4]bd_lista!A:C,3,FALSE)</f>
        <v>Empresa Municipal de Areas Verdes y Recreación alternativa</v>
      </c>
      <c r="C566" s="325" t="e">
        <f>+VLOOKUP(A566,Contactos!$A$4:$E$534,6,FALSE)</f>
        <v>#N/A</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24" t="str">
        <f>VLOOKUP(A567,[4]bd_lista!A:C,3,FALSE)</f>
        <v>SERVICIO DE ENCAUZAMIENTO DE RIOS (SEARPI)</v>
      </c>
      <c r="C567" s="325" t="e">
        <f>+VLOOKUP(A567,Contactos!$A$4:$E$534,6,FALSE)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24" t="str">
        <f>VLOOKUP(A568,[4]bd_lista!A:C,3,FALSE)</f>
        <v>EMPRESA MUNICIPAL DE AGUA POTABLE Y ALCANTARILLADO VIACHA</v>
      </c>
      <c r="C568" s="325" t="e">
        <f>+VLOOKUP(A568,Contactos!$A$4:$E$534,6,FALSE)</f>
        <v>#N/A</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24" t="str">
        <f>VLOOKUP(A569,[4]bd_lista!A:C,3,FALSE)</f>
        <v>ENTIDAD MUNICIPAL DE ASEO URBANO SUCRE</v>
      </c>
      <c r="C569" s="325" t="e">
        <f>+VLOOKUP(A569,Contactos!$A$4:$E$534,6,FALSE)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24" t="str">
        <f>VLOOKUP(A570,[4]bd_lista!A:C,3,FALSE)</f>
        <v>EMPRESA MUNICIPAL DE AREAS VERDES SUCRE</v>
      </c>
      <c r="C570" s="325" t="e">
        <f>+VLOOKUP(A570,Contactos!$A$4:$E$534,6,FALSE)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24" t="str">
        <f>VLOOKUP(A571,[4]bd_lista!A:C,3,FALSE)</f>
        <v xml:space="preserve">Empresa Municipal de Servicio de Aseo </v>
      </c>
      <c r="C571" s="325" t="e">
        <f>+VLOOKUP(A571,Contactos!$A$4:$E$534,6,FALSE)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24" t="str">
        <f>VLOOKUP(A572,[4]bd_lista!A:C,3,FALSE)</f>
        <v>Empresa Municipal de Áreas Verdes, Parques y Forestación</v>
      </c>
      <c r="C572" s="325" t="e">
        <f>+VLOOKUP(A572,Contactos!$A$4:$E$534,6,FALSE)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24" t="str">
        <f>VLOOKUP(A573,[4]bd_lista!A:C,3,FALSE)</f>
        <v>Empresa Municipal de Asfaltos y Vías</v>
      </c>
      <c r="C573" s="325" t="e">
        <f>+VLOOKUP(A573,Contactos!$A$4:$E$534,6,FALSE)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24" t="str">
        <f>VLOOKUP(A574,[4]bd_lista!A:C,3,FALSE)</f>
        <v>Entidad Descentralizada UMMIPRE PROMAN</v>
      </c>
      <c r="C574" s="325" t="e">
        <f>+VLOOKUP(A574,Contactos!$A$4:$E$534,6,FALSE)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24" t="str">
        <f>VLOOKUP(A575,[4]bd_lista!A:C,3,FALSE)</f>
        <v>EMPRESA PÚBLICA DEPARTAMENTAL ESTRATÉGICA DE AGUAS - LA PAZ</v>
      </c>
      <c r="C575" s="325" t="e">
        <f>+VLOOKUP(A575,Contactos!$A$4:$E$534,6,FALSE)</f>
        <v>#N/A</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24" t="str">
        <f>VLOOKUP(A576,[4]bd_lista!A:C,3,FALSE)</f>
        <v>EMPRESA PUBLICA MUNICIPAL DE SERVICIOS DE AGUA Y ALCANTARRILLADO SANITARIO DE COBIJA</v>
      </c>
      <c r="C576" s="325" t="e">
        <f>+VLOOKUP(A576,Contactos!$A$4:$E$534,6,FALSE)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24" t="str">
        <f>VLOOKUP(A577,[4]bd_lista!A:C,3,FALSE)</f>
        <v>ENTIDAD MATADERO FRIGORIFICO MUNICIPAL DE TARIJA</v>
      </c>
      <c r="C577" s="325" t="e">
        <f>+VLOOKUP(A577,Contactos!$A$4:$E$534,6,FALSE)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24" t="str">
        <f>VLOOKUP(A578,[4]bd_lista!A:C,3,FALSE)</f>
        <v>ENTIDAD ASEO MUNICIPAL DE TARIJA</v>
      </c>
      <c r="C578" s="325" t="e">
        <f>+VLOOKUP(A578,Contactos!$A$4:$E$534,6,FALSE)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24" t="str">
        <f>VLOOKUP(A579,[4]bd_lista!A:C,3,FALSE)</f>
        <v>ENTIDAD OBRAS PUBLICAS MUNICIPALES DE TARIJA</v>
      </c>
      <c r="C579" s="325" t="e">
        <f>+VLOOKUP(A579,Contactos!$A$4:$E$534,6,FALSE)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24" t="str">
        <f>VLOOKUP(A580,[4]bd_lista!A:C,3,FALSE)</f>
        <v>ENTIDAD ORDENAMIENTO TERRITORIAL DE TARIJA</v>
      </c>
      <c r="C580" s="325" t="e">
        <f>+VLOOKUP(A580,Contactos!$A$4:$E$534,6,FALSE)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24" t="str">
        <f>VLOOKUP(A581,[4]bd_lista!A:C,3,FALSE)</f>
        <v>ENTIDAD ORDEN Y SEGURIDAD CIUDADANA MUNICIPAL DE TARIJA</v>
      </c>
      <c r="C581" s="325" t="e">
        <f>+VLOOKUP(A581,Contactos!$A$4:$E$534,6,FALSE)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24" t="str">
        <f>VLOOKUP(A582,[4]bd_lista!A:C,3,FALSE)</f>
        <v>EMPRESA MUNICIPAL AUTONOMA DE AGUA POTABLE Y ALCANTARILLADO  DE YACUIBA</v>
      </c>
      <c r="C582" s="325" t="e">
        <f>+VLOOKUP(A582,Contactos!$A$4:$E$534,6,FALSE)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24" t="str">
        <f>VLOOKUP(A583,[4]bd_lista!A:C,3,FALSE)</f>
        <v>EMPRESA MUNICIPAL DE AGUA POTABLE Y ALCANTARILLADO SANITARIO DE URIONDO</v>
      </c>
      <c r="C583" s="325" t="e">
        <f>+VLOOKUP(A583,Contactos!$A$4:$E$534,6,FALSE)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24" t="str">
        <f>VLOOKUP(A584,[4]bd_lista!A:C,3,FALSE)</f>
        <v>EMPRESA PÚBLICA DEPARTAMENTAL DE SERVICIOS ELECTRICOS TARIJA - SETAR</v>
      </c>
      <c r="C584" s="325" t="e">
        <f>+VLOOKUP(A584,Contactos!$A$4:$E$534,6,FALSE)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24" t="str">
        <f>VLOOKUP(A585,[4]bd_lista!A:C,3,FALSE)</f>
        <v>ENTIDAD DESCENTRALIZADA MUNICIPAL TERMINAL DE BUSES LA PAZ</v>
      </c>
      <c r="C585" s="325" t="e">
        <f>+VLOOKUP(A585,Contactos!$A$4:$E$534,6,FALSE)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24" t="str">
        <f>VLOOKUP(A586,[4]bd_lista!A:C,3,FALSE)</f>
        <v>ENTIDAD DIRECCIÓN DE LA TERMINAL DE BUSES DE TARIJA</v>
      </c>
      <c r="C586" s="325" t="e">
        <f>+VLOOKUP(A586,Contactos!$A$4:$E$534,6,FALSE)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24" t="str">
        <f>VLOOKUP(A587,[4]bd_lista!A:C,3,FALSE)</f>
        <v>ENTIDAD DESCENTRALIZADA MUNICIPAL DE MAQUINARIA Y EQUIPO</v>
      </c>
      <c r="C587" s="325" t="e">
        <f>+VLOOKUP(A587,Contactos!$A$4:$E$534,6,FALSE)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24" t="str">
        <f>VLOOKUP(A588,[4]bd_lista!A:C,3,FALSE)</f>
        <v>ENTIDAD MUNICIPAL DE ASEO POTOSI</v>
      </c>
      <c r="C588" s="325" t="e">
        <f>+VLOOKUP(A588,Contactos!$A$4:$E$534,6,FALSE)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24" t="str">
        <f>VLOOKUP(A589,[4]bd_lista!A:C,3,FALSE)</f>
        <v>EMPRESA PÚBLICA DEPARTAMENTAL FÁBRICA DE CALAMINAS Y CLAVOS POTOSI</v>
      </c>
      <c r="C589" s="325" t="e">
        <f>+VLOOKUP(A589,Contactos!$A$4:$E$534,6,FALSE)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24" t="str">
        <f>VLOOKUP(A590,[4]bd_lista!A:C,3,FALSE)</f>
        <v>ENTIDAD DESCENTRALIZADA MUNICIPAL DE CEMENTERIOS DE LA PAZ</v>
      </c>
      <c r="C590" s="325" t="e">
        <f>+VLOOKUP(A590,Contactos!$A$4:$E$534,6,FALSE)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24" t="str">
        <f>VLOOKUP(A591,[4]bd_lista!A:C,3,FALSE)</f>
        <v xml:space="preserve">EMPRESA PRESTADORA DE SERVICIO DE AGUA POTABLE Y ALCANTARILLADO </v>
      </c>
      <c r="C591" s="325" t="e">
        <f>+VLOOKUP(A591,Contactos!$A$4:$E$534,6,FALSE)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24" t="str">
        <f>VLOOKUP(A592,[4]bd_lista!A:C,3,FALSE)</f>
        <v>EMPRESA MUNICIPAL FABRICA DE JOYAS</v>
      </c>
      <c r="C592" s="325" t="e">
        <f>+VLOOKUP(A592,Contactos!$A$4:$E$534,6,FALSE)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24" t="str">
        <f>VLOOKUP(A593,[4]bd_lista!A:C,3,FALSE)</f>
        <v>EMPRESA MUNICIPAL DE DISTRIBUCION DE ENERGIA ELECTRICA LLALLAGUA</v>
      </c>
      <c r="C593" s="325" t="e">
        <f>+VLOOKUP(A593,Contactos!$A$4:$E$534,6,FALSE)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24" t="str">
        <f>VLOOKUP(A594,[4]bd_lista!A:C,3,FALSE)</f>
        <v>Gobierno Autónomo Indígena Originario Campesino del Territorio de Raqaypampa</v>
      </c>
      <c r="C594" s="325" t="e">
        <f>+VLOOKUP(A594,Contactos!$A$4:$E$534,6,FALSE)</f>
        <v>#REF!</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24" t="str">
        <f>VLOOKUP(A595,[4]bd_lista!A:C,3,FALSE)</f>
        <v>GAIOC de la Nación Originaria Uru Chipaya</v>
      </c>
      <c r="C595" s="325" t="e">
        <f>+VLOOKUP(A595,Contactos!$A$4:$E$534,6,FALSE)</f>
        <v>#REF!</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24" t="str">
        <f>VLOOKUP(A596,[4]bd_lista!A:C,3,FALSE)</f>
        <v>Gobierno Autónomo Regional del Gran Chaco</v>
      </c>
      <c r="C596" s="325" t="e">
        <f>+VLOOKUP(A596,Contactos!$A$4:$E$534,6,FALSE)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24" t="str">
        <f>VLOOKUP(A597,[4]bd_lista!A:C,3,FALSE)</f>
        <v>Acreedores</v>
      </c>
      <c r="C597" s="325" t="e">
        <f>+VLOOKUP(A597,Contactos!$A$4:$E$534,6,FALSE)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1366</v>
      </c>
      <c r="B598" s="324" t="str">
        <f>VLOOKUP(A598,[4]bd_lista!A:C,3,FALSE)</f>
        <v>Área de Conciliación y Recolección de Datos</v>
      </c>
      <c r="C598" s="325" t="e">
        <f>+VLOOKUP(A598,Contactos!$A$4:$E$534,6,FALSE)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24" t="s">
        <v>1262</v>
      </c>
      <c r="C599" s="325" t="e">
        <f>+VLOOKUP(A599,Contactos!$A$4:$E$534,6,FALSE)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24" t="str">
        <f>VLOOKUP(A600,[4]bd_lista!A:C,3,FALSE)</f>
        <v>No Identificado</v>
      </c>
      <c r="C600" s="325" t="e">
        <f>+VLOOKUP(A600,Contactos!$A$4:$E$534,6,FALSE)</f>
        <v>#N/A</v>
      </c>
      <c r="D600" s="61">
        <v>0</v>
      </c>
      <c r="E600" s="61">
        <v>0</v>
      </c>
      <c r="F600" s="61">
        <v>0</v>
      </c>
      <c r="G600" s="61">
        <v>4034672.5300000003</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4034672.5300000003</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46683288.189999998</v>
      </c>
      <c r="E602" s="101">
        <f t="shared" si="10"/>
        <v>334922460.09000009</v>
      </c>
      <c r="F602" s="101">
        <f t="shared" si="10"/>
        <v>890885182.76000011</v>
      </c>
      <c r="G602" s="101">
        <f t="shared" si="10"/>
        <v>512373645.71999991</v>
      </c>
      <c r="H602" s="101">
        <f t="shared" si="10"/>
        <v>0</v>
      </c>
      <c r="I602" s="101">
        <f t="shared" si="10"/>
        <v>0</v>
      </c>
      <c r="J602" s="101">
        <f t="shared" si="10"/>
        <v>1063960.3800000001</v>
      </c>
      <c r="K602" s="101">
        <f t="shared" si="10"/>
        <v>639485841.43999994</v>
      </c>
      <c r="L602" s="101">
        <f t="shared" si="10"/>
        <v>0</v>
      </c>
      <c r="M602" s="101">
        <f t="shared" si="10"/>
        <v>4900</v>
      </c>
      <c r="N602" s="101">
        <f t="shared" si="10"/>
        <v>206711.99000000002</v>
      </c>
      <c r="O602" s="101">
        <f t="shared" si="10"/>
        <v>3937189.34</v>
      </c>
      <c r="P602" s="101">
        <f t="shared" si="10"/>
        <v>0</v>
      </c>
      <c r="Q602" s="101">
        <f t="shared" si="10"/>
        <v>554779348.8499999</v>
      </c>
      <c r="R602" s="101">
        <f t="shared" si="10"/>
        <v>2524.7399999999998</v>
      </c>
      <c r="S602" s="101">
        <f t="shared" si="10"/>
        <v>340112658.79000002</v>
      </c>
      <c r="T602" s="101">
        <f t="shared" si="10"/>
        <v>446639684.31</v>
      </c>
      <c r="U602" s="101">
        <f t="shared" si="10"/>
        <v>965819479.5</v>
      </c>
      <c r="V602" s="101">
        <f t="shared" si="10"/>
        <v>0</v>
      </c>
      <c r="W602" s="101">
        <f t="shared" si="10"/>
        <v>0</v>
      </c>
      <c r="X602" s="101">
        <f t="shared" si="10"/>
        <v>394294699.15000004</v>
      </c>
      <c r="Y602" s="101">
        <f t="shared" si="10"/>
        <v>132752733.51000001</v>
      </c>
      <c r="Z602" s="101">
        <f t="shared" si="10"/>
        <v>326535670.99439996</v>
      </c>
      <c r="AA602" s="101">
        <f t="shared" si="10"/>
        <v>36147605.172000006</v>
      </c>
      <c r="AB602" s="101">
        <f t="shared" si="10"/>
        <v>60.03</v>
      </c>
      <c r="AC602" s="101">
        <f t="shared" si="10"/>
        <v>0</v>
      </c>
      <c r="AD602" s="101">
        <f t="shared" si="10"/>
        <v>300.06</v>
      </c>
      <c r="AE602" s="101">
        <f t="shared" si="10"/>
        <v>624624842.62999988</v>
      </c>
      <c r="AF602" s="101">
        <f t="shared" si="10"/>
        <v>0</v>
      </c>
      <c r="AG602" s="101">
        <f t="shared" si="10"/>
        <v>0</v>
      </c>
      <c r="AH602" s="101">
        <f t="shared" si="10"/>
        <v>3790501.3000000012</v>
      </c>
      <c r="AI602" s="101">
        <f t="shared" si="10"/>
        <v>72.44</v>
      </c>
      <c r="AJ602" s="101">
        <f t="shared" si="10"/>
        <v>68600</v>
      </c>
      <c r="AK602" s="101">
        <f t="shared" si="10"/>
        <v>512960520.45000005</v>
      </c>
      <c r="AL602" s="101">
        <f t="shared" si="10"/>
        <v>0</v>
      </c>
      <c r="AM602" s="101">
        <f t="shared" si="10"/>
        <v>0.72000000000000042</v>
      </c>
      <c r="AN602" s="101">
        <f t="shared" si="10"/>
        <v>0</v>
      </c>
      <c r="AO602" s="101">
        <f t="shared" si="10"/>
        <v>138503.4</v>
      </c>
      <c r="AP602" s="101">
        <f t="shared" si="10"/>
        <v>0</v>
      </c>
      <c r="AQ602" s="101">
        <f t="shared" si="10"/>
        <v>6759081593.3664055</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3" t="s">
        <v>1267</v>
      </c>
      <c r="F617" s="203" t="s">
        <v>1269</v>
      </c>
      <c r="G617" s="203" t="s">
        <v>1270</v>
      </c>
      <c r="H617" s="203" t="s">
        <v>1271</v>
      </c>
      <c r="I617" s="203"/>
    </row>
    <row r="618" spans="3:43" ht="15.75">
      <c r="E618" s="207" t="s">
        <v>1268</v>
      </c>
      <c r="F618" s="204">
        <f>+SUM(G602:V602)</f>
        <v>3464425945.0599999</v>
      </c>
      <c r="G618" s="205">
        <f>+SUMIFS('CUT MN'!P8:P1973,'CUT MN'!A8:A1973,"&lt;&gt;IDH")+SUMIFS('CUT MN'!Q8:Q1973,'CUT MN'!A8:A1973,"&lt;&gt;IDH")+CVD_AUTO!H69</f>
        <v>3464425945.0599985</v>
      </c>
      <c r="H618" s="205">
        <f t="shared" ref="H618:H623" si="11">+F618-G618</f>
        <v>0</v>
      </c>
      <c r="I618" s="233"/>
      <c r="J618" s="46" t="b">
        <f t="shared" ref="J618:J624" si="12">+F618=G618</f>
        <v>1</v>
      </c>
    </row>
    <row r="619" spans="3:43" ht="15.75">
      <c r="E619" s="208" t="s">
        <v>1272</v>
      </c>
      <c r="F619" s="205">
        <f>+SUM(AB602:AN602)</f>
        <v>1141444897.6299999</v>
      </c>
      <c r="G619" s="205">
        <f>+'CUT ME'!P199+'CUT ME'!Q199</f>
        <v>1141444897.6299996</v>
      </c>
      <c r="H619" s="205">
        <f t="shared" si="11"/>
        <v>0</v>
      </c>
      <c r="I619" s="233"/>
      <c r="J619" s="46" t="b">
        <f t="shared" si="12"/>
        <v>1</v>
      </c>
    </row>
    <row r="620" spans="3:43" ht="15.75">
      <c r="E620" s="208" t="s">
        <v>1273</v>
      </c>
      <c r="F620" s="205">
        <f>+D602+E602</f>
        <v>381605748.28000009</v>
      </c>
      <c r="G620" s="205">
        <f>+'TRL MN'!P79</f>
        <v>381605748.28000021</v>
      </c>
      <c r="H620" s="205">
        <f t="shared" si="11"/>
        <v>0</v>
      </c>
      <c r="I620" s="233"/>
      <c r="J620" s="46" t="b">
        <f t="shared" si="12"/>
        <v>1</v>
      </c>
    </row>
    <row r="621" spans="3:43" ht="15.75">
      <c r="E621" s="208" t="s">
        <v>1274</v>
      </c>
      <c r="F621" s="205">
        <f>+Z602+AA602</f>
        <v>362683276.16639996</v>
      </c>
      <c r="G621" s="205">
        <f>+'TRL ME'!P45</f>
        <v>362683276.16640007</v>
      </c>
      <c r="H621" s="205">
        <f t="shared" si="11"/>
        <v>0</v>
      </c>
      <c r="I621" s="233"/>
      <c r="J621" s="46" t="b">
        <f t="shared" si="12"/>
        <v>1</v>
      </c>
    </row>
    <row r="622" spans="3:43" ht="15.75">
      <c r="E622" s="208" t="s">
        <v>25</v>
      </c>
      <c r="F622" s="205">
        <f>+F602</f>
        <v>890885182.76000011</v>
      </c>
      <c r="G622" s="205">
        <f>+CDI!H82</f>
        <v>890885182.76000011</v>
      </c>
      <c r="H622" s="205">
        <f t="shared" si="11"/>
        <v>0</v>
      </c>
      <c r="I622" s="233"/>
      <c r="J622" s="46" t="b">
        <f t="shared" si="12"/>
        <v>1</v>
      </c>
    </row>
    <row r="623" spans="3:43">
      <c r="E623" s="206" t="s">
        <v>676</v>
      </c>
      <c r="F623" s="205">
        <f>+Y602</f>
        <v>132752733.51000001</v>
      </c>
      <c r="G623" s="205">
        <f>+'TCR MN'!F56</f>
        <v>132752733.51000001</v>
      </c>
      <c r="H623" s="205">
        <f t="shared" si="11"/>
        <v>0</v>
      </c>
      <c r="I623" s="233"/>
      <c r="J623" s="46" t="b">
        <f t="shared" si="12"/>
        <v>1</v>
      </c>
    </row>
    <row r="624" spans="3:43">
      <c r="E624" s="206" t="s">
        <v>676</v>
      </c>
      <c r="F624" s="205">
        <f>+X602+AO602</f>
        <v>394433202.55000001</v>
      </c>
      <c r="G624" s="205">
        <f>+'TFD MN'!F13+'TFD ME'!G9</f>
        <v>394433202.55000001</v>
      </c>
      <c r="H624" s="205">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62"/>
  <sheetViews>
    <sheetView view="pageBreakPreview" zoomScale="115" zoomScaleNormal="100" zoomScaleSheetLayoutView="115" workbookViewId="0">
      <selection activeCell="B1" sqref="B1"/>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641</v>
      </c>
      <c r="C3" s="49"/>
    </row>
    <row r="4" spans="1:3" ht="56.25">
      <c r="A4" s="49"/>
      <c r="B4" s="52" t="s">
        <v>1255</v>
      </c>
      <c r="C4" s="49"/>
    </row>
    <row r="5" spans="1:3" ht="22.5">
      <c r="A5" s="49"/>
      <c r="B5" s="52" t="s">
        <v>617</v>
      </c>
      <c r="C5" s="49"/>
    </row>
    <row r="6" spans="1:3" ht="15.75" thickBot="1">
      <c r="A6" s="49"/>
      <c r="B6" s="52" t="s">
        <v>628</v>
      </c>
      <c r="C6" s="49"/>
    </row>
    <row r="7" spans="1:3">
      <c r="A7" s="49"/>
      <c r="B7" s="53" t="s">
        <v>563</v>
      </c>
      <c r="C7" s="49"/>
    </row>
    <row r="8" spans="1:3">
      <c r="A8" s="49"/>
      <c r="B8" s="54" t="s">
        <v>564</v>
      </c>
      <c r="C8" s="49"/>
    </row>
    <row r="9" spans="1:3" ht="23.25" thickBot="1">
      <c r="A9" s="49"/>
      <c r="B9" s="55" t="s">
        <v>1403</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618</v>
      </c>
      <c r="C13" s="49"/>
    </row>
    <row r="14" spans="1:3" ht="34.5" hidden="1" thickBot="1">
      <c r="A14" s="49"/>
      <c r="B14" s="58" t="s">
        <v>632</v>
      </c>
      <c r="C14" s="49"/>
    </row>
    <row r="15" spans="1:3" ht="34.5" hidden="1" thickBot="1">
      <c r="A15" s="49"/>
      <c r="B15" s="59" t="s">
        <v>629</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619</v>
      </c>
      <c r="C20" s="49"/>
    </row>
    <row r="21" spans="1:3" ht="15.75" thickBot="1">
      <c r="A21" s="49"/>
      <c r="B21" s="55" t="s">
        <v>572</v>
      </c>
      <c r="C21" s="49"/>
    </row>
    <row r="22" spans="1:3">
      <c r="A22" s="49"/>
      <c r="B22" s="56" t="s">
        <v>573</v>
      </c>
      <c r="C22" s="49"/>
    </row>
    <row r="23" spans="1:3">
      <c r="A23" s="49"/>
      <c r="B23" s="54" t="s">
        <v>620</v>
      </c>
      <c r="C23" s="49"/>
    </row>
    <row r="24" spans="1:3" ht="23.25" thickBot="1">
      <c r="A24" s="49"/>
      <c r="B24" s="55" t="s">
        <v>574</v>
      </c>
      <c r="C24" s="49"/>
    </row>
    <row r="25" spans="1:3">
      <c r="A25" s="49"/>
      <c r="B25" s="56" t="s">
        <v>1356</v>
      </c>
      <c r="C25" s="49"/>
    </row>
    <row r="26" spans="1:3">
      <c r="A26" s="49"/>
      <c r="B26" s="54" t="s">
        <v>575</v>
      </c>
      <c r="C26" s="49"/>
    </row>
    <row r="27" spans="1:3" ht="15.75" thickBot="1">
      <c r="A27" s="49"/>
      <c r="B27" s="55" t="s">
        <v>576</v>
      </c>
      <c r="C27" s="49"/>
    </row>
    <row r="28" spans="1:3">
      <c r="A28" s="49"/>
      <c r="B28" s="56" t="s">
        <v>1404</v>
      </c>
      <c r="C28" s="49"/>
    </row>
    <row r="29" spans="1:3" ht="45.75" thickBot="1">
      <c r="A29" s="49"/>
      <c r="B29" s="55" t="s">
        <v>1358</v>
      </c>
      <c r="C29" s="49"/>
    </row>
    <row r="30" spans="1:3">
      <c r="A30" s="49"/>
      <c r="B30" s="56" t="s">
        <v>577</v>
      </c>
      <c r="C30" s="49"/>
    </row>
    <row r="31" spans="1:3">
      <c r="A31" s="49"/>
      <c r="B31" s="54" t="s">
        <v>578</v>
      </c>
      <c r="C31" s="49"/>
    </row>
    <row r="32" spans="1:3" ht="15.75" thickBot="1">
      <c r="A32" s="49"/>
      <c r="B32" s="55" t="s">
        <v>579</v>
      </c>
      <c r="C32" s="49"/>
    </row>
    <row r="33" spans="1:3">
      <c r="A33" s="49"/>
      <c r="B33" s="56" t="s">
        <v>3324</v>
      </c>
      <c r="C33" s="49"/>
    </row>
    <row r="34" spans="1:3" ht="22.5">
      <c r="A34" s="49"/>
      <c r="B34" s="54" t="s">
        <v>5530</v>
      </c>
      <c r="C34" s="49"/>
    </row>
    <row r="35" spans="1:3" ht="15.75" thickBot="1">
      <c r="A35" s="49"/>
      <c r="B35" s="55" t="s">
        <v>582</v>
      </c>
      <c r="C35" s="49"/>
    </row>
    <row r="36" spans="1:3">
      <c r="A36" s="49"/>
      <c r="B36" s="56" t="s">
        <v>580</v>
      </c>
      <c r="C36" s="49"/>
    </row>
    <row r="37" spans="1:3">
      <c r="A37" s="49"/>
      <c r="B37" s="54" t="s">
        <v>581</v>
      </c>
      <c r="C37" s="49"/>
    </row>
    <row r="38" spans="1:3" ht="15.75" thickBot="1">
      <c r="A38" s="49"/>
      <c r="B38" s="55" t="s">
        <v>582</v>
      </c>
      <c r="C38" s="49"/>
    </row>
    <row r="39" spans="1:3">
      <c r="A39" s="49"/>
      <c r="B39" s="56" t="s">
        <v>621</v>
      </c>
      <c r="C39" s="49"/>
    </row>
    <row r="40" spans="1:3">
      <c r="A40" s="49"/>
      <c r="B40" s="54" t="s">
        <v>583</v>
      </c>
      <c r="C40" s="49"/>
    </row>
    <row r="41" spans="1:3" ht="15.75" thickBot="1">
      <c r="A41" s="49"/>
      <c r="B41" s="55" t="s">
        <v>582</v>
      </c>
      <c r="C41" s="49"/>
    </row>
    <row r="42" spans="1:3">
      <c r="A42" s="49"/>
      <c r="B42" s="56" t="s">
        <v>630</v>
      </c>
      <c r="C42" s="49"/>
    </row>
    <row r="43" spans="1:3">
      <c r="A43" s="49"/>
      <c r="B43" s="54" t="s">
        <v>622</v>
      </c>
      <c r="C43" s="49"/>
    </row>
    <row r="44" spans="1:3" ht="23.25" thickBot="1">
      <c r="A44" s="49"/>
      <c r="B44" s="55" t="s">
        <v>584</v>
      </c>
      <c r="C44" s="49"/>
    </row>
    <row r="45" spans="1:3" ht="12" customHeight="1">
      <c r="A45" s="49"/>
      <c r="B45" s="56" t="s">
        <v>585</v>
      </c>
      <c r="C45" s="49"/>
    </row>
    <row r="46" spans="1:3">
      <c r="A46" s="49"/>
      <c r="B46" s="54" t="s">
        <v>586</v>
      </c>
      <c r="C46" s="49"/>
    </row>
    <row r="47" spans="1:3">
      <c r="A47" s="49"/>
      <c r="B47" s="54" t="s">
        <v>1359</v>
      </c>
      <c r="C47" s="49"/>
    </row>
    <row r="48" spans="1:3" ht="22.5">
      <c r="A48" s="49"/>
      <c r="B48" s="54" t="s">
        <v>631</v>
      </c>
      <c r="C48" s="49"/>
    </row>
    <row r="49" spans="1:3" ht="34.5" thickBot="1">
      <c r="A49" s="49"/>
      <c r="B49" s="274" t="s">
        <v>1360</v>
      </c>
      <c r="C49" s="49"/>
    </row>
    <row r="50" spans="1:3" ht="12" customHeight="1">
      <c r="A50" s="49"/>
      <c r="B50" s="56" t="s">
        <v>1352</v>
      </c>
      <c r="C50" s="49"/>
    </row>
    <row r="51" spans="1:3" ht="22.5">
      <c r="A51" s="49"/>
      <c r="B51" s="54" t="s">
        <v>1361</v>
      </c>
      <c r="C51" s="49"/>
    </row>
    <row r="52" spans="1:3" ht="33.75">
      <c r="A52" s="49"/>
      <c r="B52" s="54" t="s">
        <v>1353</v>
      </c>
      <c r="C52" s="49"/>
    </row>
    <row r="53" spans="1:3">
      <c r="A53" s="49"/>
      <c r="B53" s="54" t="s">
        <v>1354</v>
      </c>
      <c r="C53" s="49"/>
    </row>
    <row r="54" spans="1:3">
      <c r="A54" s="49"/>
      <c r="B54" s="54" t="s">
        <v>623</v>
      </c>
      <c r="C54" s="49"/>
    </row>
    <row r="55" spans="1:3" ht="22.5">
      <c r="A55" s="49"/>
      <c r="B55" s="54" t="s">
        <v>624</v>
      </c>
      <c r="C55" s="49"/>
    </row>
    <row r="56" spans="1:3" ht="23.25" thickBot="1">
      <c r="A56" s="49"/>
      <c r="B56" s="55" t="s">
        <v>1355</v>
      </c>
      <c r="C56" s="49"/>
    </row>
    <row r="57" spans="1:3" ht="13.5" customHeight="1">
      <c r="A57" s="160"/>
      <c r="B57" s="161" t="s">
        <v>679</v>
      </c>
      <c r="C57" s="49"/>
    </row>
    <row r="58" spans="1:3" ht="22.5">
      <c r="A58" s="49"/>
      <c r="B58" s="54" t="s">
        <v>680</v>
      </c>
      <c r="C58" s="49"/>
    </row>
    <row r="59" spans="1:3" ht="23.25" thickBot="1">
      <c r="A59" s="49"/>
      <c r="B59" s="55" t="s">
        <v>678</v>
      </c>
      <c r="C59" s="49"/>
    </row>
    <row r="60" spans="1:3" ht="1.5" customHeight="1">
      <c r="A60" s="49"/>
      <c r="B60" s="159"/>
      <c r="C60" s="49"/>
    </row>
    <row r="61" spans="1:3" ht="22.5">
      <c r="A61" s="49"/>
      <c r="B61" s="60" t="s">
        <v>587</v>
      </c>
      <c r="C61" s="49"/>
    </row>
    <row r="62" spans="1:3">
      <c r="A62" s="49"/>
      <c r="B62" s="49"/>
      <c r="C62"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1993"/>
  <sheetViews>
    <sheetView showGridLines="0" zoomScaleNormal="100"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hidden="1" customWidth="1" outlineLevel="1"/>
    <col min="6" max="6" width="12.140625" style="66" customWidth="1" collapsed="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673</v>
      </c>
      <c r="B2" s="115"/>
      <c r="C2" s="115"/>
      <c r="D2" s="115"/>
      <c r="E2" s="115"/>
      <c r="F2" s="115"/>
      <c r="G2" s="115"/>
      <c r="H2" s="115"/>
      <c r="I2" s="115"/>
      <c r="J2" s="73"/>
      <c r="K2" s="73"/>
      <c r="L2" s="115"/>
      <c r="M2" s="73"/>
      <c r="N2" s="112"/>
      <c r="O2" s="112"/>
      <c r="P2" s="112"/>
      <c r="Q2" s="112"/>
      <c r="R2" s="73"/>
      <c r="S2" s="73"/>
    </row>
    <row r="3" spans="1:20">
      <c r="A3" s="115" t="s">
        <v>3325</v>
      </c>
      <c r="B3" s="115"/>
      <c r="C3" s="115"/>
      <c r="D3" s="115"/>
      <c r="E3" s="115"/>
      <c r="F3" s="115"/>
      <c r="G3" s="115"/>
      <c r="H3" s="115"/>
      <c r="I3" s="115"/>
      <c r="J3" s="73"/>
      <c r="K3" s="73"/>
      <c r="L3" s="115"/>
      <c r="M3" s="73"/>
      <c r="N3" s="112"/>
      <c r="O3" s="112"/>
      <c r="P3" s="112"/>
      <c r="Q3" s="112"/>
      <c r="R3" s="73"/>
      <c r="S3" s="73"/>
    </row>
    <row r="4" spans="1:20">
      <c r="A4" s="65" t="s">
        <v>3326</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4" t="s">
        <v>1467</v>
      </c>
      <c r="B6" s="465"/>
      <c r="C6" s="103"/>
      <c r="D6" s="67"/>
      <c r="E6" s="67"/>
      <c r="F6" s="67"/>
      <c r="G6" s="67"/>
      <c r="H6" s="67"/>
      <c r="I6" s="71"/>
      <c r="J6" s="464" t="s">
        <v>1469</v>
      </c>
      <c r="K6" s="465"/>
      <c r="L6" s="464" t="s">
        <v>1470</v>
      </c>
      <c r="M6" s="465"/>
      <c r="N6" s="462" t="s">
        <v>1471</v>
      </c>
      <c r="O6" s="463"/>
      <c r="P6" s="462" t="s">
        <v>1472</v>
      </c>
      <c r="Q6" s="463"/>
      <c r="R6" s="67"/>
      <c r="S6" s="67"/>
    </row>
    <row r="7" spans="1:20" ht="44.25" customHeight="1">
      <c r="A7" s="347" t="s">
        <v>655</v>
      </c>
      <c r="B7" s="347" t="s">
        <v>656</v>
      </c>
      <c r="C7" s="348" t="s">
        <v>662</v>
      </c>
      <c r="D7" s="348" t="s">
        <v>1466</v>
      </c>
      <c r="E7" s="348" t="s">
        <v>650</v>
      </c>
      <c r="F7" s="348" t="s">
        <v>651</v>
      </c>
      <c r="G7" s="348" t="s">
        <v>653</v>
      </c>
      <c r="H7" s="350" t="s">
        <v>1468</v>
      </c>
      <c r="I7" s="348" t="s">
        <v>654</v>
      </c>
      <c r="J7" s="347" t="s">
        <v>657</v>
      </c>
      <c r="K7" s="347" t="s">
        <v>660</v>
      </c>
      <c r="L7" s="347" t="s">
        <v>658</v>
      </c>
      <c r="M7" s="347" t="s">
        <v>659</v>
      </c>
      <c r="N7" s="349" t="s">
        <v>1305</v>
      </c>
      <c r="O7" s="349" t="s">
        <v>1306</v>
      </c>
      <c r="P7" s="349" t="s">
        <v>1291</v>
      </c>
      <c r="Q7" s="348" t="s">
        <v>1292</v>
      </c>
      <c r="R7" s="348" t="s">
        <v>664</v>
      </c>
      <c r="S7" s="348" t="s">
        <v>1473</v>
      </c>
      <c r="T7" s="350" t="s">
        <v>1357</v>
      </c>
    </row>
    <row r="8" spans="1:20" ht="51">
      <c r="A8" s="191">
        <v>513</v>
      </c>
      <c r="B8" s="68"/>
      <c r="C8" s="212" t="s">
        <v>160</v>
      </c>
      <c r="D8" s="213">
        <v>45293</v>
      </c>
      <c r="E8" s="191" t="s">
        <v>1483</v>
      </c>
      <c r="F8" s="191" t="s">
        <v>3</v>
      </c>
      <c r="G8" s="191">
        <v>2166424</v>
      </c>
      <c r="H8" s="68"/>
      <c r="I8" s="197" t="s">
        <v>1737</v>
      </c>
      <c r="J8" s="68"/>
      <c r="K8" s="68"/>
      <c r="L8" s="68"/>
      <c r="M8" s="68"/>
      <c r="N8" s="358"/>
      <c r="O8" s="358"/>
      <c r="P8" s="214">
        <v>0</v>
      </c>
      <c r="Q8" s="214">
        <v>24273.599999999999</v>
      </c>
      <c r="R8" s="68" t="s">
        <v>1894</v>
      </c>
      <c r="S8" s="359"/>
      <c r="T8" s="275"/>
    </row>
    <row r="9" spans="1:20" ht="38.25">
      <c r="A9" s="191">
        <v>224</v>
      </c>
      <c r="B9" s="68"/>
      <c r="C9" s="212" t="s">
        <v>95</v>
      </c>
      <c r="D9" s="213">
        <v>45293</v>
      </c>
      <c r="E9" s="191" t="s">
        <v>1484</v>
      </c>
      <c r="F9" s="191" t="s">
        <v>3</v>
      </c>
      <c r="G9" s="191">
        <v>2166433</v>
      </c>
      <c r="H9" s="68"/>
      <c r="I9" s="197" t="s">
        <v>1738</v>
      </c>
      <c r="J9" s="68"/>
      <c r="K9" s="68"/>
      <c r="L9" s="68"/>
      <c r="M9" s="68"/>
      <c r="N9" s="358"/>
      <c r="O9" s="358"/>
      <c r="P9" s="214">
        <v>0</v>
      </c>
      <c r="Q9" s="214">
        <v>100</v>
      </c>
      <c r="R9" s="68" t="s">
        <v>1894</v>
      </c>
      <c r="S9" s="359"/>
      <c r="T9" s="275"/>
    </row>
    <row r="10" spans="1:20" ht="38.25">
      <c r="A10" s="191">
        <v>15</v>
      </c>
      <c r="B10" s="68"/>
      <c r="C10" s="212" t="s">
        <v>39</v>
      </c>
      <c r="D10" s="213">
        <v>45293</v>
      </c>
      <c r="E10" s="191" t="s">
        <v>1485</v>
      </c>
      <c r="F10" s="191" t="s">
        <v>3</v>
      </c>
      <c r="G10" s="191">
        <v>2166435</v>
      </c>
      <c r="H10" s="68"/>
      <c r="I10" s="197" t="s">
        <v>1739</v>
      </c>
      <c r="J10" s="68"/>
      <c r="K10" s="68"/>
      <c r="L10" s="68"/>
      <c r="M10" s="68"/>
      <c r="N10" s="358"/>
      <c r="O10" s="358"/>
      <c r="P10" s="214">
        <v>0</v>
      </c>
      <c r="Q10" s="214">
        <v>239</v>
      </c>
      <c r="R10" s="68" t="s">
        <v>1894</v>
      </c>
      <c r="S10" s="359"/>
      <c r="T10" s="275"/>
    </row>
    <row r="11" spans="1:20" ht="51">
      <c r="A11" s="191" t="s">
        <v>550</v>
      </c>
      <c r="B11" s="68"/>
      <c r="C11" s="212" t="s">
        <v>589</v>
      </c>
      <c r="D11" s="213">
        <v>45293</v>
      </c>
      <c r="E11" s="191" t="s">
        <v>1486</v>
      </c>
      <c r="F11" s="191" t="s">
        <v>3</v>
      </c>
      <c r="G11" s="191">
        <v>2166455</v>
      </c>
      <c r="H11" s="68"/>
      <c r="I11" s="197" t="s">
        <v>1740</v>
      </c>
      <c r="J11" s="68"/>
      <c r="K11" s="68"/>
      <c r="L11" s="68"/>
      <c r="M11" s="68"/>
      <c r="N11" s="358"/>
      <c r="O11" s="358"/>
      <c r="P11" s="214">
        <v>0</v>
      </c>
      <c r="Q11" s="214">
        <v>1320</v>
      </c>
      <c r="R11" s="68" t="s">
        <v>1894</v>
      </c>
      <c r="S11" s="359"/>
      <c r="T11" s="275"/>
    </row>
    <row r="12" spans="1:20" ht="51">
      <c r="A12" s="191">
        <v>206</v>
      </c>
      <c r="B12" s="68"/>
      <c r="C12" s="212" t="s">
        <v>87</v>
      </c>
      <c r="D12" s="213">
        <v>45294</v>
      </c>
      <c r="E12" s="191" t="s">
        <v>1497</v>
      </c>
      <c r="F12" s="191" t="s">
        <v>3</v>
      </c>
      <c r="G12" s="191">
        <v>2166649</v>
      </c>
      <c r="H12" s="68"/>
      <c r="I12" s="197" t="s">
        <v>1752</v>
      </c>
      <c r="J12" s="68"/>
      <c r="K12" s="68"/>
      <c r="L12" s="68"/>
      <c r="M12" s="68"/>
      <c r="N12" s="358"/>
      <c r="O12" s="358"/>
      <c r="P12" s="214">
        <v>0</v>
      </c>
      <c r="Q12" s="214">
        <v>4853.2</v>
      </c>
      <c r="R12" s="68" t="s">
        <v>1894</v>
      </c>
      <c r="S12" s="359"/>
      <c r="T12" s="275"/>
    </row>
    <row r="13" spans="1:20" ht="51">
      <c r="A13" s="191" t="s">
        <v>550</v>
      </c>
      <c r="B13" s="68"/>
      <c r="C13" s="212" t="s">
        <v>589</v>
      </c>
      <c r="D13" s="213">
        <v>45294</v>
      </c>
      <c r="E13" s="191" t="s">
        <v>1498</v>
      </c>
      <c r="F13" s="191" t="s">
        <v>3</v>
      </c>
      <c r="G13" s="191">
        <v>2166684</v>
      </c>
      <c r="H13" s="68"/>
      <c r="I13" s="197" t="s">
        <v>1753</v>
      </c>
      <c r="J13" s="68"/>
      <c r="K13" s="68"/>
      <c r="L13" s="68"/>
      <c r="M13" s="68"/>
      <c r="N13" s="358"/>
      <c r="O13" s="358"/>
      <c r="P13" s="214">
        <v>0</v>
      </c>
      <c r="Q13" s="214">
        <v>486</v>
      </c>
      <c r="R13" s="68" t="s">
        <v>1894</v>
      </c>
      <c r="S13" s="359"/>
      <c r="T13" s="275"/>
    </row>
    <row r="14" spans="1:20" ht="38.25">
      <c r="A14" s="191" t="s">
        <v>550</v>
      </c>
      <c r="B14" s="68"/>
      <c r="C14" s="212" t="s">
        <v>589</v>
      </c>
      <c r="D14" s="213">
        <v>45294</v>
      </c>
      <c r="E14" s="191" t="s">
        <v>1499</v>
      </c>
      <c r="F14" s="191" t="s">
        <v>3</v>
      </c>
      <c r="G14" s="191">
        <v>2166696</v>
      </c>
      <c r="H14" s="68"/>
      <c r="I14" s="197" t="s">
        <v>1754</v>
      </c>
      <c r="J14" s="68"/>
      <c r="K14" s="68"/>
      <c r="L14" s="68"/>
      <c r="M14" s="68"/>
      <c r="N14" s="358"/>
      <c r="O14" s="358"/>
      <c r="P14" s="214">
        <v>0</v>
      </c>
      <c r="Q14" s="214">
        <v>350</v>
      </c>
      <c r="R14" s="68" t="s">
        <v>1894</v>
      </c>
      <c r="S14" s="359"/>
      <c r="T14" s="275"/>
    </row>
    <row r="15" spans="1:20" ht="51">
      <c r="A15" s="191">
        <v>548</v>
      </c>
      <c r="B15" s="68"/>
      <c r="C15" s="212" t="s">
        <v>1283</v>
      </c>
      <c r="D15" s="213">
        <v>45294</v>
      </c>
      <c r="E15" s="191" t="s">
        <v>1500</v>
      </c>
      <c r="F15" s="191" t="s">
        <v>3</v>
      </c>
      <c r="G15" s="191">
        <v>2166709</v>
      </c>
      <c r="H15" s="68"/>
      <c r="I15" s="197" t="s">
        <v>1755</v>
      </c>
      <c r="J15" s="68"/>
      <c r="K15" s="68"/>
      <c r="L15" s="68"/>
      <c r="M15" s="68"/>
      <c r="N15" s="358"/>
      <c r="O15" s="358"/>
      <c r="P15" s="214">
        <v>0</v>
      </c>
      <c r="Q15" s="214">
        <v>453</v>
      </c>
      <c r="R15" s="68" t="s">
        <v>1894</v>
      </c>
      <c r="S15" s="359"/>
      <c r="T15" s="275"/>
    </row>
    <row r="16" spans="1:20" ht="63.75">
      <c r="A16" s="191" t="s">
        <v>550</v>
      </c>
      <c r="B16" s="68"/>
      <c r="C16" s="212" t="s">
        <v>589</v>
      </c>
      <c r="D16" s="213">
        <v>45294</v>
      </c>
      <c r="E16" s="191" t="s">
        <v>1501</v>
      </c>
      <c r="F16" s="191" t="s">
        <v>3</v>
      </c>
      <c r="G16" s="191">
        <v>2166730</v>
      </c>
      <c r="H16" s="68"/>
      <c r="I16" s="197" t="s">
        <v>1756</v>
      </c>
      <c r="J16" s="68"/>
      <c r="K16" s="68"/>
      <c r="L16" s="68"/>
      <c r="M16" s="68"/>
      <c r="N16" s="358"/>
      <c r="O16" s="358"/>
      <c r="P16" s="214">
        <v>0</v>
      </c>
      <c r="Q16" s="214">
        <v>400</v>
      </c>
      <c r="R16" s="68" t="s">
        <v>1894</v>
      </c>
      <c r="S16" s="359"/>
      <c r="T16" s="275"/>
    </row>
    <row r="17" spans="1:20" ht="51">
      <c r="A17" s="191" t="s">
        <v>544</v>
      </c>
      <c r="B17" s="68"/>
      <c r="C17" s="212" t="s">
        <v>681</v>
      </c>
      <c r="D17" s="213">
        <v>45294</v>
      </c>
      <c r="E17" s="191" t="s">
        <v>1502</v>
      </c>
      <c r="F17" s="191" t="s">
        <v>6</v>
      </c>
      <c r="G17" s="191">
        <v>1935864</v>
      </c>
      <c r="H17" s="68"/>
      <c r="I17" s="197" t="s">
        <v>1757</v>
      </c>
      <c r="J17" s="68"/>
      <c r="K17" s="68"/>
      <c r="L17" s="68"/>
      <c r="M17" s="68"/>
      <c r="N17" s="358"/>
      <c r="O17" s="358"/>
      <c r="P17" s="214">
        <v>0</v>
      </c>
      <c r="Q17" s="214">
        <v>732210.57</v>
      </c>
      <c r="R17" s="68" t="s">
        <v>1894</v>
      </c>
      <c r="S17" s="359"/>
      <c r="T17" s="275"/>
    </row>
    <row r="18" spans="1:20" ht="102">
      <c r="A18" s="191">
        <v>310</v>
      </c>
      <c r="B18" s="68"/>
      <c r="C18" s="212" t="s">
        <v>131</v>
      </c>
      <c r="D18" s="213">
        <v>45294</v>
      </c>
      <c r="E18" s="191" t="s">
        <v>1503</v>
      </c>
      <c r="F18" s="191" t="s">
        <v>601</v>
      </c>
      <c r="G18" s="191">
        <v>20045</v>
      </c>
      <c r="H18" s="68"/>
      <c r="I18" s="197" t="s">
        <v>1758</v>
      </c>
      <c r="J18" s="68"/>
      <c r="K18" s="68"/>
      <c r="L18" s="68"/>
      <c r="M18" s="68"/>
      <c r="N18" s="358"/>
      <c r="O18" s="358"/>
      <c r="P18" s="214">
        <v>1526.45</v>
      </c>
      <c r="Q18" s="214">
        <v>0</v>
      </c>
      <c r="R18" s="68" t="s">
        <v>1894</v>
      </c>
      <c r="S18" s="359"/>
      <c r="T18" s="275"/>
    </row>
    <row r="19" spans="1:20" ht="51">
      <c r="A19" s="191">
        <v>203</v>
      </c>
      <c r="B19" s="68"/>
      <c r="C19" s="212" t="s">
        <v>86</v>
      </c>
      <c r="D19" s="213">
        <v>45295</v>
      </c>
      <c r="E19" s="191" t="s">
        <v>1504</v>
      </c>
      <c r="F19" s="191" t="s">
        <v>3</v>
      </c>
      <c r="G19" s="191">
        <v>2166915</v>
      </c>
      <c r="H19" s="68"/>
      <c r="I19" s="197" t="s">
        <v>1759</v>
      </c>
      <c r="J19" s="68"/>
      <c r="K19" s="68"/>
      <c r="L19" s="68"/>
      <c r="M19" s="68"/>
      <c r="N19" s="358"/>
      <c r="O19" s="358"/>
      <c r="P19" s="214">
        <v>0</v>
      </c>
      <c r="Q19" s="214">
        <v>15</v>
      </c>
      <c r="R19" s="68" t="s">
        <v>1894</v>
      </c>
      <c r="S19" s="359"/>
      <c r="T19" s="275"/>
    </row>
    <row r="20" spans="1:20" ht="63.75">
      <c r="A20" s="191">
        <v>203</v>
      </c>
      <c r="B20" s="68"/>
      <c r="C20" s="212" t="s">
        <v>86</v>
      </c>
      <c r="D20" s="213">
        <v>45295</v>
      </c>
      <c r="E20" s="191" t="s">
        <v>1505</v>
      </c>
      <c r="F20" s="191" t="s">
        <v>3</v>
      </c>
      <c r="G20" s="191">
        <v>2166916</v>
      </c>
      <c r="H20" s="68"/>
      <c r="I20" s="197" t="s">
        <v>1760</v>
      </c>
      <c r="J20" s="68"/>
      <c r="K20" s="68"/>
      <c r="L20" s="68"/>
      <c r="M20" s="68"/>
      <c r="N20" s="358"/>
      <c r="O20" s="358"/>
      <c r="P20" s="214">
        <v>0</v>
      </c>
      <c r="Q20" s="214">
        <v>15</v>
      </c>
      <c r="R20" s="68" t="s">
        <v>1894</v>
      </c>
      <c r="S20" s="359"/>
      <c r="T20" s="275"/>
    </row>
    <row r="21" spans="1:20" ht="51">
      <c r="A21" s="191" t="s">
        <v>550</v>
      </c>
      <c r="B21" s="68"/>
      <c r="C21" s="212" t="s">
        <v>589</v>
      </c>
      <c r="D21" s="213">
        <v>45295</v>
      </c>
      <c r="E21" s="191" t="s">
        <v>1506</v>
      </c>
      <c r="F21" s="191" t="s">
        <v>3</v>
      </c>
      <c r="G21" s="191">
        <v>2166951</v>
      </c>
      <c r="H21" s="68"/>
      <c r="I21" s="197" t="s">
        <v>1761</v>
      </c>
      <c r="J21" s="68"/>
      <c r="K21" s="68"/>
      <c r="L21" s="68"/>
      <c r="M21" s="68"/>
      <c r="N21" s="358"/>
      <c r="O21" s="358"/>
      <c r="P21" s="214">
        <v>0</v>
      </c>
      <c r="Q21" s="214">
        <v>12790.75</v>
      </c>
      <c r="R21" s="68" t="s">
        <v>1894</v>
      </c>
      <c r="S21" s="359"/>
      <c r="T21" s="275"/>
    </row>
    <row r="22" spans="1:20" ht="38.25">
      <c r="A22" s="191" t="s">
        <v>550</v>
      </c>
      <c r="B22" s="68"/>
      <c r="C22" s="212" t="s">
        <v>589</v>
      </c>
      <c r="D22" s="213">
        <v>45295</v>
      </c>
      <c r="E22" s="191" t="s">
        <v>1507</v>
      </c>
      <c r="F22" s="191" t="s">
        <v>3</v>
      </c>
      <c r="G22" s="191">
        <v>2167022</v>
      </c>
      <c r="H22" s="68"/>
      <c r="I22" s="197" t="s">
        <v>1763</v>
      </c>
      <c r="J22" s="68"/>
      <c r="K22" s="68"/>
      <c r="L22" s="68"/>
      <c r="M22" s="68"/>
      <c r="N22" s="358"/>
      <c r="O22" s="358"/>
      <c r="P22" s="214">
        <v>0</v>
      </c>
      <c r="Q22" s="214">
        <v>1500</v>
      </c>
      <c r="R22" s="68" t="s">
        <v>1894</v>
      </c>
      <c r="S22" s="359"/>
      <c r="T22" s="275"/>
    </row>
    <row r="23" spans="1:20" ht="76.5">
      <c r="A23" s="191" t="s">
        <v>542</v>
      </c>
      <c r="B23" s="68"/>
      <c r="C23" s="212" t="s">
        <v>689</v>
      </c>
      <c r="D23" s="213">
        <v>45295</v>
      </c>
      <c r="E23" s="191" t="s">
        <v>1508</v>
      </c>
      <c r="F23" s="191" t="s">
        <v>19</v>
      </c>
      <c r="G23" s="191">
        <v>1080514</v>
      </c>
      <c r="H23" s="68"/>
      <c r="I23" s="197" t="s">
        <v>1765</v>
      </c>
      <c r="J23" s="68"/>
      <c r="K23" s="68"/>
      <c r="L23" s="68"/>
      <c r="M23" s="68"/>
      <c r="N23" s="358"/>
      <c r="O23" s="358"/>
      <c r="P23" s="214">
        <v>36203841.579999998</v>
      </c>
      <c r="Q23" s="214">
        <v>0</v>
      </c>
      <c r="R23" s="68" t="s">
        <v>1894</v>
      </c>
      <c r="S23" s="359"/>
      <c r="T23" s="275"/>
    </row>
    <row r="24" spans="1:20" ht="76.5">
      <c r="A24" s="191" t="s">
        <v>542</v>
      </c>
      <c r="B24" s="68"/>
      <c r="C24" s="212" t="s">
        <v>689</v>
      </c>
      <c r="D24" s="213">
        <v>45295</v>
      </c>
      <c r="E24" s="191" t="s">
        <v>1509</v>
      </c>
      <c r="F24" s="191" t="s">
        <v>10</v>
      </c>
      <c r="G24" s="191">
        <v>1080514</v>
      </c>
      <c r="H24" s="68"/>
      <c r="I24" s="197" t="s">
        <v>1766</v>
      </c>
      <c r="J24" s="68"/>
      <c r="K24" s="68"/>
      <c r="L24" s="68"/>
      <c r="M24" s="68"/>
      <c r="N24" s="358"/>
      <c r="O24" s="358"/>
      <c r="P24" s="214">
        <v>25392.69</v>
      </c>
      <c r="Q24" s="214">
        <v>0</v>
      </c>
      <c r="R24" s="68" t="s">
        <v>1894</v>
      </c>
      <c r="S24" s="359"/>
      <c r="T24" s="275"/>
    </row>
    <row r="25" spans="1:20" ht="51">
      <c r="A25" s="191">
        <v>140</v>
      </c>
      <c r="B25" s="68"/>
      <c r="C25" s="212" t="s">
        <v>1277</v>
      </c>
      <c r="D25" s="213">
        <v>45296</v>
      </c>
      <c r="E25" s="191" t="s">
        <v>1510</v>
      </c>
      <c r="F25" s="191" t="s">
        <v>3</v>
      </c>
      <c r="G25" s="191">
        <v>2167240</v>
      </c>
      <c r="H25" s="68"/>
      <c r="I25" s="197" t="s">
        <v>1767</v>
      </c>
      <c r="J25" s="68"/>
      <c r="K25" s="68"/>
      <c r="L25" s="68"/>
      <c r="M25" s="68"/>
      <c r="N25" s="358"/>
      <c r="O25" s="358"/>
      <c r="P25" s="214">
        <v>0</v>
      </c>
      <c r="Q25" s="214">
        <v>2781</v>
      </c>
      <c r="R25" s="68" t="s">
        <v>1894</v>
      </c>
      <c r="S25" s="359"/>
      <c r="T25" s="275"/>
    </row>
    <row r="26" spans="1:20" ht="89.25">
      <c r="A26" s="191">
        <v>587</v>
      </c>
      <c r="B26" s="68"/>
      <c r="C26" s="212" t="s">
        <v>671</v>
      </c>
      <c r="D26" s="213">
        <v>45296</v>
      </c>
      <c r="E26" s="191" t="s">
        <v>1511</v>
      </c>
      <c r="F26" s="191" t="s">
        <v>3</v>
      </c>
      <c r="G26" s="191">
        <v>2167272</v>
      </c>
      <c r="H26" s="68"/>
      <c r="I26" s="197" t="s">
        <v>1770</v>
      </c>
      <c r="J26" s="68"/>
      <c r="K26" s="68"/>
      <c r="L26" s="68"/>
      <c r="M26" s="68"/>
      <c r="N26" s="358"/>
      <c r="O26" s="358"/>
      <c r="P26" s="214">
        <v>0</v>
      </c>
      <c r="Q26" s="214">
        <v>3140160.05</v>
      </c>
      <c r="R26" s="68" t="s">
        <v>1894</v>
      </c>
      <c r="S26" s="359"/>
      <c r="T26" s="275"/>
    </row>
    <row r="27" spans="1:20" ht="51">
      <c r="A27" s="191" t="s">
        <v>550</v>
      </c>
      <c r="B27" s="68"/>
      <c r="C27" s="212" t="s">
        <v>589</v>
      </c>
      <c r="D27" s="213">
        <v>45296</v>
      </c>
      <c r="E27" s="191" t="s">
        <v>1512</v>
      </c>
      <c r="F27" s="191" t="s">
        <v>3</v>
      </c>
      <c r="G27" s="191">
        <v>2167293</v>
      </c>
      <c r="H27" s="68"/>
      <c r="I27" s="197" t="s">
        <v>1771</v>
      </c>
      <c r="J27" s="68"/>
      <c r="K27" s="68"/>
      <c r="L27" s="68"/>
      <c r="M27" s="68"/>
      <c r="N27" s="358"/>
      <c r="O27" s="358"/>
      <c r="P27" s="214">
        <v>0</v>
      </c>
      <c r="Q27" s="214">
        <v>3794</v>
      </c>
      <c r="R27" s="68" t="s">
        <v>1894</v>
      </c>
      <c r="S27" s="359"/>
      <c r="T27" s="275"/>
    </row>
    <row r="28" spans="1:20" ht="51">
      <c r="A28" s="191">
        <v>650</v>
      </c>
      <c r="B28" s="68"/>
      <c r="C28" s="212" t="s">
        <v>175</v>
      </c>
      <c r="D28" s="213">
        <v>45296</v>
      </c>
      <c r="E28" s="191" t="s">
        <v>1513</v>
      </c>
      <c r="F28" s="191" t="s">
        <v>3</v>
      </c>
      <c r="G28" s="191">
        <v>2167298</v>
      </c>
      <c r="H28" s="68"/>
      <c r="I28" s="197" t="s">
        <v>1772</v>
      </c>
      <c r="J28" s="68"/>
      <c r="K28" s="68"/>
      <c r="L28" s="68"/>
      <c r="M28" s="68"/>
      <c r="N28" s="358"/>
      <c r="O28" s="358"/>
      <c r="P28" s="214">
        <v>0</v>
      </c>
      <c r="Q28" s="214">
        <v>2000</v>
      </c>
      <c r="R28" s="68" t="s">
        <v>1894</v>
      </c>
      <c r="S28" s="359"/>
      <c r="T28" s="275"/>
    </row>
    <row r="29" spans="1:20" ht="51">
      <c r="A29" s="191">
        <v>203</v>
      </c>
      <c r="B29" s="68"/>
      <c r="C29" s="212" t="s">
        <v>86</v>
      </c>
      <c r="D29" s="213">
        <v>45296</v>
      </c>
      <c r="E29" s="191" t="s">
        <v>1514</v>
      </c>
      <c r="F29" s="191" t="s">
        <v>3</v>
      </c>
      <c r="G29" s="191">
        <v>2167300</v>
      </c>
      <c r="H29" s="68"/>
      <c r="I29" s="197" t="s">
        <v>1773</v>
      </c>
      <c r="J29" s="68"/>
      <c r="K29" s="68"/>
      <c r="L29" s="68"/>
      <c r="M29" s="68"/>
      <c r="N29" s="358"/>
      <c r="O29" s="358"/>
      <c r="P29" s="214">
        <v>0</v>
      </c>
      <c r="Q29" s="214">
        <v>15</v>
      </c>
      <c r="R29" s="68" t="s">
        <v>1894</v>
      </c>
      <c r="S29" s="359"/>
      <c r="T29" s="275"/>
    </row>
    <row r="30" spans="1:20" ht="51">
      <c r="A30" s="191">
        <v>46</v>
      </c>
      <c r="B30" s="68"/>
      <c r="C30" s="212" t="s">
        <v>1371</v>
      </c>
      <c r="D30" s="213">
        <v>45296</v>
      </c>
      <c r="E30" s="191" t="s">
        <v>1515</v>
      </c>
      <c r="F30" s="191" t="s">
        <v>3</v>
      </c>
      <c r="G30" s="191">
        <v>2167355</v>
      </c>
      <c r="H30" s="68"/>
      <c r="I30" s="197" t="s">
        <v>1774</v>
      </c>
      <c r="J30" s="68"/>
      <c r="K30" s="68"/>
      <c r="L30" s="68"/>
      <c r="M30" s="68"/>
      <c r="N30" s="358"/>
      <c r="O30" s="358"/>
      <c r="P30" s="214">
        <v>0</v>
      </c>
      <c r="Q30" s="214">
        <v>5978</v>
      </c>
      <c r="R30" s="68" t="s">
        <v>1894</v>
      </c>
      <c r="S30" s="359"/>
      <c r="T30" s="275"/>
    </row>
    <row r="31" spans="1:20" ht="51">
      <c r="A31" s="191">
        <v>548</v>
      </c>
      <c r="B31" s="68"/>
      <c r="C31" s="212" t="s">
        <v>1283</v>
      </c>
      <c r="D31" s="213">
        <v>45296</v>
      </c>
      <c r="E31" s="191" t="s">
        <v>1516</v>
      </c>
      <c r="F31" s="191" t="s">
        <v>3</v>
      </c>
      <c r="G31" s="191">
        <v>2167357</v>
      </c>
      <c r="H31" s="68"/>
      <c r="I31" s="197" t="s">
        <v>1775</v>
      </c>
      <c r="J31" s="68"/>
      <c r="K31" s="68"/>
      <c r="L31" s="68"/>
      <c r="M31" s="68"/>
      <c r="N31" s="358"/>
      <c r="O31" s="358"/>
      <c r="P31" s="214">
        <v>0</v>
      </c>
      <c r="Q31" s="214">
        <v>30</v>
      </c>
      <c r="R31" s="68" t="s">
        <v>1894</v>
      </c>
      <c r="S31" s="359"/>
      <c r="T31" s="275"/>
    </row>
    <row r="32" spans="1:20" ht="63.75">
      <c r="A32" s="191" t="s">
        <v>544</v>
      </c>
      <c r="B32" s="68"/>
      <c r="C32" s="212" t="s">
        <v>681</v>
      </c>
      <c r="D32" s="213">
        <v>45296</v>
      </c>
      <c r="E32" s="191" t="s">
        <v>1517</v>
      </c>
      <c r="F32" s="191" t="s">
        <v>6</v>
      </c>
      <c r="G32" s="191">
        <v>1937458</v>
      </c>
      <c r="H32" s="68"/>
      <c r="I32" s="197" t="s">
        <v>1776</v>
      </c>
      <c r="J32" s="68"/>
      <c r="K32" s="68"/>
      <c r="L32" s="68"/>
      <c r="M32" s="68"/>
      <c r="N32" s="358"/>
      <c r="O32" s="358"/>
      <c r="P32" s="214">
        <v>0</v>
      </c>
      <c r="Q32" s="214">
        <v>86554.52</v>
      </c>
      <c r="R32" s="68" t="s">
        <v>1894</v>
      </c>
      <c r="S32" s="359"/>
      <c r="T32" s="275"/>
    </row>
    <row r="33" spans="1:20" ht="38.25">
      <c r="A33" s="191" t="s">
        <v>550</v>
      </c>
      <c r="B33" s="68"/>
      <c r="C33" s="212" t="s">
        <v>589</v>
      </c>
      <c r="D33" s="213">
        <v>45299</v>
      </c>
      <c r="E33" s="191" t="s">
        <v>1523</v>
      </c>
      <c r="F33" s="191" t="s">
        <v>3</v>
      </c>
      <c r="G33" s="191">
        <v>2167596</v>
      </c>
      <c r="H33" s="68"/>
      <c r="I33" s="197" t="s">
        <v>1783</v>
      </c>
      <c r="J33" s="68"/>
      <c r="K33" s="68"/>
      <c r="L33" s="68"/>
      <c r="M33" s="68"/>
      <c r="N33" s="358"/>
      <c r="O33" s="358"/>
      <c r="P33" s="214">
        <v>0</v>
      </c>
      <c r="Q33" s="214">
        <v>742</v>
      </c>
      <c r="R33" s="68" t="s">
        <v>1894</v>
      </c>
      <c r="S33" s="359"/>
      <c r="T33" s="275"/>
    </row>
    <row r="34" spans="1:20" ht="51">
      <c r="A34" s="191" t="s">
        <v>544</v>
      </c>
      <c r="B34" s="68"/>
      <c r="C34" s="212" t="s">
        <v>681</v>
      </c>
      <c r="D34" s="213">
        <v>45299</v>
      </c>
      <c r="E34" s="191" t="s">
        <v>1524</v>
      </c>
      <c r="F34" s="191" t="s">
        <v>3</v>
      </c>
      <c r="G34" s="191">
        <v>2167598</v>
      </c>
      <c r="H34" s="68"/>
      <c r="I34" s="197" t="s">
        <v>1784</v>
      </c>
      <c r="J34" s="68"/>
      <c r="K34" s="68"/>
      <c r="L34" s="68"/>
      <c r="M34" s="68"/>
      <c r="N34" s="358"/>
      <c r="O34" s="358"/>
      <c r="P34" s="214">
        <v>0</v>
      </c>
      <c r="Q34" s="214">
        <v>5216.21</v>
      </c>
      <c r="R34" s="68" t="s">
        <v>1894</v>
      </c>
      <c r="S34" s="359"/>
      <c r="T34" s="275"/>
    </row>
    <row r="35" spans="1:20" ht="51">
      <c r="A35" s="191" t="s">
        <v>550</v>
      </c>
      <c r="B35" s="68"/>
      <c r="C35" s="212" t="s">
        <v>589</v>
      </c>
      <c r="D35" s="213">
        <v>45299</v>
      </c>
      <c r="E35" s="191" t="s">
        <v>1525</v>
      </c>
      <c r="F35" s="191" t="s">
        <v>3</v>
      </c>
      <c r="G35" s="191">
        <v>2167607</v>
      </c>
      <c r="H35" s="68"/>
      <c r="I35" s="197" t="s">
        <v>1785</v>
      </c>
      <c r="J35" s="68"/>
      <c r="K35" s="68"/>
      <c r="L35" s="68"/>
      <c r="M35" s="68"/>
      <c r="N35" s="358"/>
      <c r="O35" s="358"/>
      <c r="P35" s="214">
        <v>0</v>
      </c>
      <c r="Q35" s="214">
        <v>22.29</v>
      </c>
      <c r="R35" s="68" t="s">
        <v>1894</v>
      </c>
      <c r="S35" s="359"/>
      <c r="T35" s="275"/>
    </row>
    <row r="36" spans="1:20" ht="51">
      <c r="A36" s="191">
        <v>203</v>
      </c>
      <c r="B36" s="68"/>
      <c r="C36" s="212" t="s">
        <v>86</v>
      </c>
      <c r="D36" s="213">
        <v>45299</v>
      </c>
      <c r="E36" s="191" t="s">
        <v>1526</v>
      </c>
      <c r="F36" s="191" t="s">
        <v>3</v>
      </c>
      <c r="G36" s="191">
        <v>2167631</v>
      </c>
      <c r="H36" s="68"/>
      <c r="I36" s="197" t="s">
        <v>1786</v>
      </c>
      <c r="J36" s="68"/>
      <c r="K36" s="68"/>
      <c r="L36" s="68"/>
      <c r="M36" s="68"/>
      <c r="N36" s="358"/>
      <c r="O36" s="358"/>
      <c r="P36" s="214">
        <v>0</v>
      </c>
      <c r="Q36" s="214">
        <v>15</v>
      </c>
      <c r="R36" s="68" t="s">
        <v>1894</v>
      </c>
      <c r="S36" s="359"/>
      <c r="T36" s="275"/>
    </row>
    <row r="37" spans="1:20" ht="38.25">
      <c r="A37" s="191">
        <v>650</v>
      </c>
      <c r="B37" s="68"/>
      <c r="C37" s="212" t="s">
        <v>175</v>
      </c>
      <c r="D37" s="213">
        <v>45299</v>
      </c>
      <c r="E37" s="191" t="s">
        <v>1527</v>
      </c>
      <c r="F37" s="191" t="s">
        <v>3</v>
      </c>
      <c r="G37" s="191">
        <v>2167650</v>
      </c>
      <c r="H37" s="68"/>
      <c r="I37" s="197" t="s">
        <v>1787</v>
      </c>
      <c r="J37" s="68"/>
      <c r="K37" s="68"/>
      <c r="L37" s="68"/>
      <c r="M37" s="68"/>
      <c r="N37" s="358"/>
      <c r="O37" s="358"/>
      <c r="P37" s="214">
        <v>0</v>
      </c>
      <c r="Q37" s="214">
        <v>898</v>
      </c>
      <c r="R37" s="68" t="s">
        <v>1894</v>
      </c>
      <c r="S37" s="359"/>
      <c r="T37" s="275"/>
    </row>
    <row r="38" spans="1:20" ht="51">
      <c r="A38" s="191">
        <v>203</v>
      </c>
      <c r="B38" s="68"/>
      <c r="C38" s="212" t="s">
        <v>86</v>
      </c>
      <c r="D38" s="213">
        <v>45299</v>
      </c>
      <c r="E38" s="191" t="s">
        <v>1528</v>
      </c>
      <c r="F38" s="191" t="s">
        <v>3</v>
      </c>
      <c r="G38" s="191">
        <v>2167674</v>
      </c>
      <c r="H38" s="68"/>
      <c r="I38" s="197" t="s">
        <v>1788</v>
      </c>
      <c r="J38" s="68"/>
      <c r="K38" s="68"/>
      <c r="L38" s="68"/>
      <c r="M38" s="68"/>
      <c r="N38" s="358"/>
      <c r="O38" s="358"/>
      <c r="P38" s="214">
        <v>0</v>
      </c>
      <c r="Q38" s="214">
        <v>15</v>
      </c>
      <c r="R38" s="68" t="s">
        <v>1894</v>
      </c>
      <c r="S38" s="359"/>
      <c r="T38" s="275"/>
    </row>
    <row r="39" spans="1:20" ht="51">
      <c r="A39" s="191" t="s">
        <v>550</v>
      </c>
      <c r="B39" s="68"/>
      <c r="C39" s="212" t="s">
        <v>589</v>
      </c>
      <c r="D39" s="213">
        <v>45300</v>
      </c>
      <c r="E39" s="191" t="s">
        <v>1529</v>
      </c>
      <c r="F39" s="191" t="s">
        <v>3</v>
      </c>
      <c r="G39" s="191">
        <v>2167860</v>
      </c>
      <c r="H39" s="68"/>
      <c r="I39" s="197" t="s">
        <v>1789</v>
      </c>
      <c r="J39" s="68"/>
      <c r="K39" s="68"/>
      <c r="L39" s="68"/>
      <c r="M39" s="68"/>
      <c r="N39" s="358"/>
      <c r="O39" s="358"/>
      <c r="P39" s="214">
        <v>0</v>
      </c>
      <c r="Q39" s="214">
        <v>2915.49</v>
      </c>
      <c r="R39" s="68" t="s">
        <v>1894</v>
      </c>
      <c r="S39" s="359"/>
      <c r="T39" s="275"/>
    </row>
    <row r="40" spans="1:20" ht="51">
      <c r="A40" s="191" t="s">
        <v>550</v>
      </c>
      <c r="B40" s="68"/>
      <c r="C40" s="212" t="s">
        <v>589</v>
      </c>
      <c r="D40" s="213">
        <v>45300</v>
      </c>
      <c r="E40" s="191" t="s">
        <v>1530</v>
      </c>
      <c r="F40" s="191" t="s">
        <v>3</v>
      </c>
      <c r="G40" s="191">
        <v>2167905</v>
      </c>
      <c r="H40" s="68"/>
      <c r="I40" s="197" t="s">
        <v>1790</v>
      </c>
      <c r="J40" s="68"/>
      <c r="K40" s="68"/>
      <c r="L40" s="68"/>
      <c r="M40" s="68"/>
      <c r="N40" s="358"/>
      <c r="O40" s="358"/>
      <c r="P40" s="214">
        <v>0</v>
      </c>
      <c r="Q40" s="214">
        <v>1200</v>
      </c>
      <c r="R40" s="68" t="s">
        <v>1894</v>
      </c>
      <c r="S40" s="359"/>
      <c r="T40" s="275"/>
    </row>
    <row r="41" spans="1:20" ht="63.75">
      <c r="A41" s="191">
        <v>650</v>
      </c>
      <c r="B41" s="68"/>
      <c r="C41" s="212" t="s">
        <v>175</v>
      </c>
      <c r="D41" s="213">
        <v>45300</v>
      </c>
      <c r="E41" s="191" t="s">
        <v>1531</v>
      </c>
      <c r="F41" s="191" t="s">
        <v>3</v>
      </c>
      <c r="G41" s="191">
        <v>2167911</v>
      </c>
      <c r="H41" s="68"/>
      <c r="I41" s="197" t="s">
        <v>1791</v>
      </c>
      <c r="J41" s="68"/>
      <c r="K41" s="68"/>
      <c r="L41" s="68"/>
      <c r="M41" s="68"/>
      <c r="N41" s="358"/>
      <c r="O41" s="358"/>
      <c r="P41" s="214">
        <v>0</v>
      </c>
      <c r="Q41" s="214">
        <v>4240.0200000000004</v>
      </c>
      <c r="R41" s="68" t="s">
        <v>1894</v>
      </c>
      <c r="S41" s="359"/>
      <c r="T41" s="275"/>
    </row>
    <row r="42" spans="1:20" ht="51">
      <c r="A42" s="191">
        <v>681</v>
      </c>
      <c r="B42" s="68"/>
      <c r="C42" s="212" t="s">
        <v>180</v>
      </c>
      <c r="D42" s="213">
        <v>45300</v>
      </c>
      <c r="E42" s="191" t="s">
        <v>1532</v>
      </c>
      <c r="F42" s="191" t="s">
        <v>3</v>
      </c>
      <c r="G42" s="191">
        <v>2167953</v>
      </c>
      <c r="H42" s="68"/>
      <c r="I42" s="197" t="s">
        <v>1792</v>
      </c>
      <c r="J42" s="68"/>
      <c r="K42" s="68"/>
      <c r="L42" s="68"/>
      <c r="M42" s="68"/>
      <c r="N42" s="358"/>
      <c r="O42" s="358"/>
      <c r="P42" s="214">
        <v>0</v>
      </c>
      <c r="Q42" s="214">
        <v>0.47</v>
      </c>
      <c r="R42" s="68" t="s">
        <v>1894</v>
      </c>
      <c r="S42" s="359"/>
      <c r="T42" s="275"/>
    </row>
    <row r="43" spans="1:20" ht="76.5">
      <c r="A43" s="191" t="s">
        <v>544</v>
      </c>
      <c r="B43" s="68"/>
      <c r="C43" s="212" t="s">
        <v>681</v>
      </c>
      <c r="D43" s="213">
        <v>45300</v>
      </c>
      <c r="E43" s="191" t="s">
        <v>1533</v>
      </c>
      <c r="F43" s="191" t="s">
        <v>6</v>
      </c>
      <c r="G43" s="191">
        <v>1938849</v>
      </c>
      <c r="H43" s="68"/>
      <c r="I43" s="197" t="s">
        <v>1793</v>
      </c>
      <c r="J43" s="68"/>
      <c r="K43" s="68"/>
      <c r="L43" s="68"/>
      <c r="M43" s="68"/>
      <c r="N43" s="358"/>
      <c r="O43" s="358"/>
      <c r="P43" s="214">
        <v>0</v>
      </c>
      <c r="Q43" s="214">
        <v>923989.7</v>
      </c>
      <c r="R43" s="68" t="s">
        <v>1894</v>
      </c>
      <c r="S43" s="359"/>
      <c r="T43" s="275"/>
    </row>
    <row r="44" spans="1:20" ht="51">
      <c r="A44" s="191">
        <v>46</v>
      </c>
      <c r="B44" s="68"/>
      <c r="C44" s="212" t="s">
        <v>1371</v>
      </c>
      <c r="D44" s="213">
        <v>45301</v>
      </c>
      <c r="E44" s="191" t="s">
        <v>1534</v>
      </c>
      <c r="F44" s="191" t="s">
        <v>3</v>
      </c>
      <c r="G44" s="191">
        <v>2168169</v>
      </c>
      <c r="H44" s="68"/>
      <c r="I44" s="197" t="s">
        <v>1794</v>
      </c>
      <c r="J44" s="68"/>
      <c r="K44" s="68"/>
      <c r="L44" s="68"/>
      <c r="M44" s="68"/>
      <c r="N44" s="358"/>
      <c r="O44" s="358"/>
      <c r="P44" s="214">
        <v>0</v>
      </c>
      <c r="Q44" s="214">
        <v>4004</v>
      </c>
      <c r="R44" s="68" t="s">
        <v>1894</v>
      </c>
      <c r="S44" s="359"/>
      <c r="T44" s="275"/>
    </row>
    <row r="45" spans="1:20" ht="51">
      <c r="A45" s="191" t="s">
        <v>550</v>
      </c>
      <c r="B45" s="68"/>
      <c r="C45" s="212" t="s">
        <v>589</v>
      </c>
      <c r="D45" s="213">
        <v>45301</v>
      </c>
      <c r="E45" s="191" t="s">
        <v>1535</v>
      </c>
      <c r="F45" s="191" t="s">
        <v>3</v>
      </c>
      <c r="G45" s="191">
        <v>2168170</v>
      </c>
      <c r="H45" s="68"/>
      <c r="I45" s="197" t="s">
        <v>1795</v>
      </c>
      <c r="J45" s="68"/>
      <c r="K45" s="68"/>
      <c r="L45" s="68"/>
      <c r="M45" s="68"/>
      <c r="N45" s="358"/>
      <c r="O45" s="358"/>
      <c r="P45" s="214">
        <v>0</v>
      </c>
      <c r="Q45" s="214">
        <v>4004</v>
      </c>
      <c r="R45" s="68" t="s">
        <v>1894</v>
      </c>
      <c r="S45" s="359"/>
      <c r="T45" s="275"/>
    </row>
    <row r="46" spans="1:20" ht="51">
      <c r="A46" s="191">
        <v>46</v>
      </c>
      <c r="B46" s="68"/>
      <c r="C46" s="212" t="s">
        <v>1371</v>
      </c>
      <c r="D46" s="213">
        <v>45301</v>
      </c>
      <c r="E46" s="191" t="s">
        <v>1536</v>
      </c>
      <c r="F46" s="191" t="s">
        <v>3</v>
      </c>
      <c r="G46" s="191">
        <v>2168172</v>
      </c>
      <c r="H46" s="68"/>
      <c r="I46" s="197" t="s">
        <v>1796</v>
      </c>
      <c r="J46" s="68"/>
      <c r="K46" s="68"/>
      <c r="L46" s="68"/>
      <c r="M46" s="68"/>
      <c r="N46" s="358"/>
      <c r="O46" s="358"/>
      <c r="P46" s="214">
        <v>0</v>
      </c>
      <c r="Q46" s="214">
        <v>3936.19</v>
      </c>
      <c r="R46" s="68" t="s">
        <v>1894</v>
      </c>
      <c r="S46" s="359"/>
      <c r="T46" s="275"/>
    </row>
    <row r="47" spans="1:20" ht="51">
      <c r="A47" s="191">
        <v>266</v>
      </c>
      <c r="B47" s="68"/>
      <c r="C47" s="212" t="s">
        <v>1266</v>
      </c>
      <c r="D47" s="213">
        <v>45301</v>
      </c>
      <c r="E47" s="191" t="s">
        <v>1537</v>
      </c>
      <c r="F47" s="191" t="s">
        <v>3</v>
      </c>
      <c r="G47" s="191">
        <v>2168206</v>
      </c>
      <c r="H47" s="68"/>
      <c r="I47" s="197" t="s">
        <v>1797</v>
      </c>
      <c r="J47" s="68"/>
      <c r="K47" s="68"/>
      <c r="L47" s="68"/>
      <c r="M47" s="68"/>
      <c r="N47" s="358"/>
      <c r="O47" s="358"/>
      <c r="P47" s="214">
        <v>0</v>
      </c>
      <c r="Q47" s="214">
        <v>6616.58</v>
      </c>
      <c r="R47" s="68" t="s">
        <v>1894</v>
      </c>
      <c r="S47" s="359"/>
      <c r="T47" s="275"/>
    </row>
    <row r="48" spans="1:20" ht="63.75">
      <c r="A48" s="191">
        <v>309</v>
      </c>
      <c r="B48" s="68"/>
      <c r="C48" s="212" t="s">
        <v>1240</v>
      </c>
      <c r="D48" s="213">
        <v>45301</v>
      </c>
      <c r="E48" s="191" t="s">
        <v>1538</v>
      </c>
      <c r="F48" s="191" t="s">
        <v>3</v>
      </c>
      <c r="G48" s="191">
        <v>2168214</v>
      </c>
      <c r="H48" s="68"/>
      <c r="I48" s="197" t="s">
        <v>1798</v>
      </c>
      <c r="J48" s="68"/>
      <c r="K48" s="68"/>
      <c r="L48" s="68"/>
      <c r="M48" s="68"/>
      <c r="N48" s="358"/>
      <c r="O48" s="358"/>
      <c r="P48" s="214">
        <v>0</v>
      </c>
      <c r="Q48" s="214">
        <v>18</v>
      </c>
      <c r="R48" s="68" t="s">
        <v>1894</v>
      </c>
      <c r="S48" s="359"/>
      <c r="T48" s="275"/>
    </row>
    <row r="49" spans="1:20" ht="63.75">
      <c r="A49" s="191">
        <v>902</v>
      </c>
      <c r="B49" s="68"/>
      <c r="C49" s="212" t="s">
        <v>191</v>
      </c>
      <c r="D49" s="213">
        <v>45302</v>
      </c>
      <c r="E49" s="191" t="s">
        <v>1539</v>
      </c>
      <c r="F49" s="191" t="s">
        <v>3</v>
      </c>
      <c r="G49" s="191">
        <v>2168424</v>
      </c>
      <c r="H49" s="68"/>
      <c r="I49" s="197" t="s">
        <v>1799</v>
      </c>
      <c r="J49" s="68"/>
      <c r="K49" s="68"/>
      <c r="L49" s="68"/>
      <c r="M49" s="68"/>
      <c r="N49" s="358"/>
      <c r="O49" s="358"/>
      <c r="P49" s="214">
        <v>0</v>
      </c>
      <c r="Q49" s="214">
        <v>4965.53</v>
      </c>
      <c r="R49" s="68" t="s">
        <v>1894</v>
      </c>
      <c r="S49" s="359"/>
      <c r="T49" s="275"/>
    </row>
    <row r="50" spans="1:20" ht="63.75">
      <c r="A50" s="191">
        <v>902</v>
      </c>
      <c r="B50" s="68"/>
      <c r="C50" s="212" t="s">
        <v>191</v>
      </c>
      <c r="D50" s="213">
        <v>45302</v>
      </c>
      <c r="E50" s="191" t="s">
        <v>1540</v>
      </c>
      <c r="F50" s="191" t="s">
        <v>3</v>
      </c>
      <c r="G50" s="191">
        <v>2168425</v>
      </c>
      <c r="H50" s="68"/>
      <c r="I50" s="197" t="s">
        <v>1800</v>
      </c>
      <c r="J50" s="68"/>
      <c r="K50" s="68"/>
      <c r="L50" s="68"/>
      <c r="M50" s="68"/>
      <c r="N50" s="358"/>
      <c r="O50" s="358"/>
      <c r="P50" s="214">
        <v>0</v>
      </c>
      <c r="Q50" s="214">
        <v>86.82</v>
      </c>
      <c r="R50" s="68" t="s">
        <v>1894</v>
      </c>
      <c r="S50" s="359"/>
      <c r="T50" s="275"/>
    </row>
    <row r="51" spans="1:20" ht="51">
      <c r="A51" s="191">
        <v>46</v>
      </c>
      <c r="B51" s="68"/>
      <c r="C51" s="212" t="s">
        <v>1371</v>
      </c>
      <c r="D51" s="213">
        <v>45302</v>
      </c>
      <c r="E51" s="191" t="s">
        <v>1541</v>
      </c>
      <c r="F51" s="191" t="s">
        <v>3</v>
      </c>
      <c r="G51" s="191">
        <v>2168523</v>
      </c>
      <c r="H51" s="68"/>
      <c r="I51" s="197" t="s">
        <v>1801</v>
      </c>
      <c r="J51" s="68"/>
      <c r="K51" s="68"/>
      <c r="L51" s="68"/>
      <c r="M51" s="68"/>
      <c r="N51" s="358"/>
      <c r="O51" s="358"/>
      <c r="P51" s="214">
        <v>0</v>
      </c>
      <c r="Q51" s="214">
        <v>3997</v>
      </c>
      <c r="R51" s="68" t="s">
        <v>1894</v>
      </c>
      <c r="S51" s="359"/>
      <c r="T51" s="275"/>
    </row>
    <row r="52" spans="1:20" ht="63.75">
      <c r="A52" s="191" t="s">
        <v>544</v>
      </c>
      <c r="B52" s="68"/>
      <c r="C52" s="212" t="s">
        <v>681</v>
      </c>
      <c r="D52" s="213">
        <v>45302</v>
      </c>
      <c r="E52" s="191" t="s">
        <v>1542</v>
      </c>
      <c r="F52" s="191" t="s">
        <v>6</v>
      </c>
      <c r="G52" s="191">
        <v>1940370</v>
      </c>
      <c r="H52" s="68"/>
      <c r="I52" s="197" t="s">
        <v>1802</v>
      </c>
      <c r="J52" s="68"/>
      <c r="K52" s="68"/>
      <c r="L52" s="68"/>
      <c r="M52" s="68"/>
      <c r="N52" s="358"/>
      <c r="O52" s="358"/>
      <c r="P52" s="214">
        <v>0</v>
      </c>
      <c r="Q52" s="214">
        <v>22786.68</v>
      </c>
      <c r="R52" s="68" t="s">
        <v>1894</v>
      </c>
      <c r="S52" s="359"/>
      <c r="T52" s="275"/>
    </row>
    <row r="53" spans="1:20" ht="51">
      <c r="A53" s="191" t="s">
        <v>541</v>
      </c>
      <c r="B53" s="68"/>
      <c r="C53" s="212" t="s">
        <v>590</v>
      </c>
      <c r="D53" s="213">
        <v>45302</v>
      </c>
      <c r="E53" s="191" t="s">
        <v>1543</v>
      </c>
      <c r="F53" s="191" t="s">
        <v>14</v>
      </c>
      <c r="G53" s="191">
        <v>2551170</v>
      </c>
      <c r="H53" s="68"/>
      <c r="I53" s="197" t="s">
        <v>1803</v>
      </c>
      <c r="J53" s="68"/>
      <c r="K53" s="68"/>
      <c r="L53" s="68"/>
      <c r="M53" s="68"/>
      <c r="N53" s="358"/>
      <c r="O53" s="358"/>
      <c r="P53" s="214">
        <v>50</v>
      </c>
      <c r="Q53" s="214">
        <v>0</v>
      </c>
      <c r="R53" s="68" t="s">
        <v>1894</v>
      </c>
      <c r="S53" s="359"/>
      <c r="T53" s="275"/>
    </row>
    <row r="54" spans="1:20" ht="51">
      <c r="A54" s="191">
        <v>203</v>
      </c>
      <c r="B54" s="68"/>
      <c r="C54" s="212" t="s">
        <v>86</v>
      </c>
      <c r="D54" s="213">
        <v>45303</v>
      </c>
      <c r="E54" s="191" t="s">
        <v>1544</v>
      </c>
      <c r="F54" s="191" t="s">
        <v>3</v>
      </c>
      <c r="G54" s="191">
        <v>2168695</v>
      </c>
      <c r="H54" s="68"/>
      <c r="I54" s="197" t="s">
        <v>1804</v>
      </c>
      <c r="J54" s="68"/>
      <c r="K54" s="68"/>
      <c r="L54" s="68"/>
      <c r="M54" s="68"/>
      <c r="N54" s="358"/>
      <c r="O54" s="358"/>
      <c r="P54" s="214">
        <v>0</v>
      </c>
      <c r="Q54" s="214">
        <v>520</v>
      </c>
      <c r="R54" s="68" t="s">
        <v>1894</v>
      </c>
      <c r="S54" s="359"/>
      <c r="T54" s="275"/>
    </row>
    <row r="55" spans="1:20" ht="63.75">
      <c r="A55" s="191">
        <v>15</v>
      </c>
      <c r="B55" s="68"/>
      <c r="C55" s="212" t="s">
        <v>39</v>
      </c>
      <c r="D55" s="213">
        <v>45303</v>
      </c>
      <c r="E55" s="191" t="s">
        <v>1545</v>
      </c>
      <c r="F55" s="191" t="s">
        <v>3</v>
      </c>
      <c r="G55" s="191">
        <v>2168724</v>
      </c>
      <c r="H55" s="68"/>
      <c r="I55" s="197" t="s">
        <v>1805</v>
      </c>
      <c r="J55" s="68"/>
      <c r="K55" s="68"/>
      <c r="L55" s="68"/>
      <c r="M55" s="68"/>
      <c r="N55" s="358"/>
      <c r="O55" s="358"/>
      <c r="P55" s="214">
        <v>0</v>
      </c>
      <c r="Q55" s="214">
        <v>20.5</v>
      </c>
      <c r="R55" s="68" t="s">
        <v>1894</v>
      </c>
      <c r="S55" s="359"/>
      <c r="T55" s="275"/>
    </row>
    <row r="56" spans="1:20" ht="63.75">
      <c r="A56" s="191">
        <v>15</v>
      </c>
      <c r="B56" s="68"/>
      <c r="C56" s="212" t="s">
        <v>39</v>
      </c>
      <c r="D56" s="213">
        <v>45303</v>
      </c>
      <c r="E56" s="191" t="s">
        <v>1546</v>
      </c>
      <c r="F56" s="191" t="s">
        <v>3</v>
      </c>
      <c r="G56" s="191">
        <v>2168726</v>
      </c>
      <c r="H56" s="68"/>
      <c r="I56" s="197" t="s">
        <v>1806</v>
      </c>
      <c r="J56" s="68"/>
      <c r="K56" s="68"/>
      <c r="L56" s="68"/>
      <c r="M56" s="68"/>
      <c r="N56" s="358"/>
      <c r="O56" s="358"/>
      <c r="P56" s="214">
        <v>0</v>
      </c>
      <c r="Q56" s="214">
        <v>90.8</v>
      </c>
      <c r="R56" s="68" t="s">
        <v>1894</v>
      </c>
      <c r="S56" s="359"/>
      <c r="T56" s="275"/>
    </row>
    <row r="57" spans="1:20" ht="63.75">
      <c r="A57" s="191">
        <v>15</v>
      </c>
      <c r="B57" s="68"/>
      <c r="C57" s="212" t="s">
        <v>39</v>
      </c>
      <c r="D57" s="213">
        <v>45303</v>
      </c>
      <c r="E57" s="191" t="s">
        <v>1547</v>
      </c>
      <c r="F57" s="191" t="s">
        <v>3</v>
      </c>
      <c r="G57" s="191">
        <v>2168730</v>
      </c>
      <c r="H57" s="68"/>
      <c r="I57" s="197" t="s">
        <v>1807</v>
      </c>
      <c r="J57" s="68"/>
      <c r="K57" s="68"/>
      <c r="L57" s="68"/>
      <c r="M57" s="68"/>
      <c r="N57" s="358"/>
      <c r="O57" s="358"/>
      <c r="P57" s="214">
        <v>0</v>
      </c>
      <c r="Q57" s="214">
        <v>42.53</v>
      </c>
      <c r="R57" s="68" t="s">
        <v>1894</v>
      </c>
      <c r="S57" s="359"/>
      <c r="T57" s="275"/>
    </row>
    <row r="58" spans="1:20" ht="51">
      <c r="A58" s="191">
        <v>15</v>
      </c>
      <c r="B58" s="68"/>
      <c r="C58" s="212" t="s">
        <v>39</v>
      </c>
      <c r="D58" s="213">
        <v>45303</v>
      </c>
      <c r="E58" s="191" t="s">
        <v>1548</v>
      </c>
      <c r="F58" s="191" t="s">
        <v>3</v>
      </c>
      <c r="G58" s="191">
        <v>2168744</v>
      </c>
      <c r="H58" s="68"/>
      <c r="I58" s="197" t="s">
        <v>1808</v>
      </c>
      <c r="J58" s="68"/>
      <c r="K58" s="68"/>
      <c r="L58" s="68"/>
      <c r="M58" s="68"/>
      <c r="N58" s="358"/>
      <c r="O58" s="358"/>
      <c r="P58" s="214">
        <v>0</v>
      </c>
      <c r="Q58" s="214">
        <v>100</v>
      </c>
      <c r="R58" s="68" t="s">
        <v>1894</v>
      </c>
      <c r="S58" s="359"/>
      <c r="T58" s="275"/>
    </row>
    <row r="59" spans="1:20" ht="51">
      <c r="A59" s="191">
        <v>47</v>
      </c>
      <c r="B59" s="68"/>
      <c r="C59" s="212" t="s">
        <v>45</v>
      </c>
      <c r="D59" s="213">
        <v>45303</v>
      </c>
      <c r="E59" s="191" t="s">
        <v>1549</v>
      </c>
      <c r="F59" s="191" t="s">
        <v>3</v>
      </c>
      <c r="G59" s="191">
        <v>2168813</v>
      </c>
      <c r="H59" s="68"/>
      <c r="I59" s="197" t="s">
        <v>1809</v>
      </c>
      <c r="J59" s="68"/>
      <c r="K59" s="68"/>
      <c r="L59" s="68"/>
      <c r="M59" s="68"/>
      <c r="N59" s="358"/>
      <c r="O59" s="358"/>
      <c r="P59" s="214">
        <v>0</v>
      </c>
      <c r="Q59" s="214">
        <v>278</v>
      </c>
      <c r="R59" s="68" t="s">
        <v>1894</v>
      </c>
      <c r="S59" s="359"/>
      <c r="T59" s="275"/>
    </row>
    <row r="60" spans="1:20" ht="51">
      <c r="A60" s="191">
        <v>46</v>
      </c>
      <c r="B60" s="68"/>
      <c r="C60" s="212" t="s">
        <v>1371</v>
      </c>
      <c r="D60" s="213">
        <v>45303</v>
      </c>
      <c r="E60" s="191" t="s">
        <v>1550</v>
      </c>
      <c r="F60" s="191" t="s">
        <v>3</v>
      </c>
      <c r="G60" s="191">
        <v>2168814</v>
      </c>
      <c r="H60" s="68"/>
      <c r="I60" s="197" t="s">
        <v>1810</v>
      </c>
      <c r="J60" s="68"/>
      <c r="K60" s="68"/>
      <c r="L60" s="68"/>
      <c r="M60" s="68"/>
      <c r="N60" s="358"/>
      <c r="O60" s="358"/>
      <c r="P60" s="214">
        <v>0</v>
      </c>
      <c r="Q60" s="214">
        <v>7295.81</v>
      </c>
      <c r="R60" s="68" t="s">
        <v>1894</v>
      </c>
      <c r="S60" s="359"/>
      <c r="T60" s="275"/>
    </row>
    <row r="61" spans="1:20" ht="76.5">
      <c r="A61" s="191">
        <v>46</v>
      </c>
      <c r="B61" s="68"/>
      <c r="C61" s="212" t="s">
        <v>1371</v>
      </c>
      <c r="D61" s="213">
        <v>45303</v>
      </c>
      <c r="E61" s="191" t="s">
        <v>1551</v>
      </c>
      <c r="F61" s="191" t="s">
        <v>6</v>
      </c>
      <c r="G61" s="191">
        <v>1940879</v>
      </c>
      <c r="H61" s="68"/>
      <c r="I61" s="197" t="s">
        <v>1811</v>
      </c>
      <c r="J61" s="68"/>
      <c r="K61" s="68"/>
      <c r="L61" s="68"/>
      <c r="M61" s="68"/>
      <c r="N61" s="358"/>
      <c r="O61" s="358"/>
      <c r="P61" s="214">
        <v>0</v>
      </c>
      <c r="Q61" s="214">
        <v>3043.95</v>
      </c>
      <c r="R61" s="68" t="s">
        <v>1894</v>
      </c>
      <c r="S61" s="359"/>
      <c r="T61" s="275"/>
    </row>
    <row r="62" spans="1:20" ht="63.75">
      <c r="A62" s="191" t="s">
        <v>544</v>
      </c>
      <c r="B62" s="68"/>
      <c r="C62" s="212" t="s">
        <v>681</v>
      </c>
      <c r="D62" s="213">
        <v>45303</v>
      </c>
      <c r="E62" s="191" t="s">
        <v>1552</v>
      </c>
      <c r="F62" s="191" t="s">
        <v>6</v>
      </c>
      <c r="G62" s="191">
        <v>1940952</v>
      </c>
      <c r="H62" s="68"/>
      <c r="I62" s="197" t="s">
        <v>1812</v>
      </c>
      <c r="J62" s="68"/>
      <c r="K62" s="68"/>
      <c r="L62" s="68"/>
      <c r="M62" s="68"/>
      <c r="N62" s="358"/>
      <c r="O62" s="358"/>
      <c r="P62" s="214">
        <v>0</v>
      </c>
      <c r="Q62" s="214">
        <v>17288.689999999999</v>
      </c>
      <c r="R62" s="68" t="s">
        <v>1894</v>
      </c>
      <c r="S62" s="359"/>
      <c r="T62" s="275"/>
    </row>
    <row r="63" spans="1:20" ht="51">
      <c r="A63" s="191" t="s">
        <v>550</v>
      </c>
      <c r="B63" s="68"/>
      <c r="C63" s="212" t="s">
        <v>589</v>
      </c>
      <c r="D63" s="213">
        <v>45306</v>
      </c>
      <c r="E63" s="191" t="s">
        <v>1553</v>
      </c>
      <c r="F63" s="191" t="s">
        <v>3</v>
      </c>
      <c r="G63" s="191">
        <v>2169041</v>
      </c>
      <c r="H63" s="68"/>
      <c r="I63" s="197" t="s">
        <v>1813</v>
      </c>
      <c r="J63" s="68"/>
      <c r="K63" s="68"/>
      <c r="L63" s="68"/>
      <c r="M63" s="68"/>
      <c r="N63" s="358"/>
      <c r="O63" s="358"/>
      <c r="P63" s="214">
        <v>0</v>
      </c>
      <c r="Q63" s="214">
        <v>2000</v>
      </c>
      <c r="R63" s="68" t="s">
        <v>1894</v>
      </c>
      <c r="S63" s="359"/>
      <c r="T63" s="275"/>
    </row>
    <row r="64" spans="1:20" ht="51">
      <c r="A64" s="191">
        <v>47</v>
      </c>
      <c r="B64" s="68"/>
      <c r="C64" s="212" t="s">
        <v>45</v>
      </c>
      <c r="D64" s="213">
        <v>45306</v>
      </c>
      <c r="E64" s="191" t="s">
        <v>1554</v>
      </c>
      <c r="F64" s="191" t="s">
        <v>3</v>
      </c>
      <c r="G64" s="191">
        <v>2169057</v>
      </c>
      <c r="H64" s="68"/>
      <c r="I64" s="197" t="s">
        <v>1814</v>
      </c>
      <c r="J64" s="68"/>
      <c r="K64" s="68"/>
      <c r="L64" s="68"/>
      <c r="M64" s="68"/>
      <c r="N64" s="358"/>
      <c r="O64" s="358"/>
      <c r="P64" s="214">
        <v>0</v>
      </c>
      <c r="Q64" s="214">
        <v>8174.43</v>
      </c>
      <c r="R64" s="68" t="s">
        <v>1894</v>
      </c>
      <c r="S64" s="359"/>
      <c r="T64" s="275"/>
    </row>
    <row r="65" spans="1:20" ht="51">
      <c r="A65" s="191" t="s">
        <v>550</v>
      </c>
      <c r="B65" s="68"/>
      <c r="C65" s="212" t="s">
        <v>589</v>
      </c>
      <c r="D65" s="213">
        <v>45306</v>
      </c>
      <c r="E65" s="191" t="s">
        <v>1555</v>
      </c>
      <c r="F65" s="191" t="s">
        <v>3</v>
      </c>
      <c r="G65" s="191">
        <v>2169092</v>
      </c>
      <c r="H65" s="68"/>
      <c r="I65" s="197" t="s">
        <v>1815</v>
      </c>
      <c r="J65" s="68"/>
      <c r="K65" s="68"/>
      <c r="L65" s="68"/>
      <c r="M65" s="68"/>
      <c r="N65" s="358"/>
      <c r="O65" s="358"/>
      <c r="P65" s="214">
        <v>0</v>
      </c>
      <c r="Q65" s="214">
        <v>200</v>
      </c>
      <c r="R65" s="68" t="s">
        <v>1894</v>
      </c>
      <c r="S65" s="359"/>
      <c r="T65" s="275"/>
    </row>
    <row r="66" spans="1:20" ht="51">
      <c r="A66" s="191">
        <v>513</v>
      </c>
      <c r="B66" s="68"/>
      <c r="C66" s="212" t="s">
        <v>160</v>
      </c>
      <c r="D66" s="213">
        <v>45306</v>
      </c>
      <c r="E66" s="191" t="s">
        <v>1556</v>
      </c>
      <c r="F66" s="191" t="s">
        <v>3</v>
      </c>
      <c r="G66" s="191">
        <v>2169101</v>
      </c>
      <c r="H66" s="68"/>
      <c r="I66" s="197" t="s">
        <v>1816</v>
      </c>
      <c r="J66" s="68"/>
      <c r="K66" s="68"/>
      <c r="L66" s="68"/>
      <c r="M66" s="68"/>
      <c r="N66" s="358"/>
      <c r="O66" s="358"/>
      <c r="P66" s="214">
        <v>0</v>
      </c>
      <c r="Q66" s="214">
        <v>275</v>
      </c>
      <c r="R66" s="68" t="s">
        <v>1894</v>
      </c>
      <c r="S66" s="359"/>
      <c r="T66" s="275"/>
    </row>
    <row r="67" spans="1:20" ht="51">
      <c r="A67" s="191" t="s">
        <v>550</v>
      </c>
      <c r="B67" s="68"/>
      <c r="C67" s="212" t="s">
        <v>589</v>
      </c>
      <c r="D67" s="213">
        <v>45306</v>
      </c>
      <c r="E67" s="191" t="s">
        <v>1557</v>
      </c>
      <c r="F67" s="191" t="s">
        <v>3</v>
      </c>
      <c r="G67" s="191">
        <v>2169128</v>
      </c>
      <c r="H67" s="68"/>
      <c r="I67" s="197" t="s">
        <v>1817</v>
      </c>
      <c r="J67" s="68"/>
      <c r="K67" s="68"/>
      <c r="L67" s="68"/>
      <c r="M67" s="68"/>
      <c r="N67" s="358"/>
      <c r="O67" s="358"/>
      <c r="P67" s="214">
        <v>0</v>
      </c>
      <c r="Q67" s="214">
        <v>5492</v>
      </c>
      <c r="R67" s="68" t="s">
        <v>1894</v>
      </c>
      <c r="S67" s="359"/>
      <c r="T67" s="275"/>
    </row>
    <row r="68" spans="1:20" ht="63.75">
      <c r="A68" s="191" t="s">
        <v>544</v>
      </c>
      <c r="B68" s="68"/>
      <c r="C68" s="212" t="s">
        <v>681</v>
      </c>
      <c r="D68" s="213">
        <v>45307</v>
      </c>
      <c r="E68" s="191" t="s">
        <v>1558</v>
      </c>
      <c r="F68" s="191" t="s">
        <v>6</v>
      </c>
      <c r="G68" s="191">
        <v>1942251</v>
      </c>
      <c r="H68" s="68"/>
      <c r="I68" s="197" t="s">
        <v>1818</v>
      </c>
      <c r="J68" s="68"/>
      <c r="K68" s="68"/>
      <c r="L68" s="68"/>
      <c r="M68" s="68"/>
      <c r="N68" s="358"/>
      <c r="O68" s="358"/>
      <c r="P68" s="214">
        <v>0</v>
      </c>
      <c r="Q68" s="214">
        <v>3384.53</v>
      </c>
      <c r="R68" s="68" t="s">
        <v>1894</v>
      </c>
      <c r="S68" s="359"/>
      <c r="T68" s="275"/>
    </row>
    <row r="69" spans="1:20" ht="76.5">
      <c r="A69" s="191">
        <v>35</v>
      </c>
      <c r="B69" s="68"/>
      <c r="C69" s="212" t="s">
        <v>43</v>
      </c>
      <c r="D69" s="213">
        <v>45307</v>
      </c>
      <c r="E69" s="191" t="s">
        <v>1559</v>
      </c>
      <c r="F69" s="191" t="s">
        <v>6</v>
      </c>
      <c r="G69" s="191">
        <v>1942390</v>
      </c>
      <c r="H69" s="68"/>
      <c r="I69" s="197" t="s">
        <v>1819</v>
      </c>
      <c r="J69" s="68"/>
      <c r="K69" s="68"/>
      <c r="L69" s="68"/>
      <c r="M69" s="68"/>
      <c r="N69" s="358"/>
      <c r="O69" s="358"/>
      <c r="P69" s="214">
        <v>0</v>
      </c>
      <c r="Q69" s="214">
        <v>35379.85</v>
      </c>
      <c r="R69" s="68" t="s">
        <v>1894</v>
      </c>
      <c r="S69" s="359"/>
      <c r="T69" s="275"/>
    </row>
    <row r="70" spans="1:20" ht="76.5">
      <c r="A70" s="191">
        <v>35</v>
      </c>
      <c r="B70" s="68"/>
      <c r="C70" s="212" t="s">
        <v>43</v>
      </c>
      <c r="D70" s="213">
        <v>45307</v>
      </c>
      <c r="E70" s="191" t="s">
        <v>1560</v>
      </c>
      <c r="F70" s="191" t="s">
        <v>6</v>
      </c>
      <c r="G70" s="191">
        <v>1942392</v>
      </c>
      <c r="H70" s="68"/>
      <c r="I70" s="197" t="s">
        <v>1820</v>
      </c>
      <c r="J70" s="68"/>
      <c r="K70" s="68"/>
      <c r="L70" s="68"/>
      <c r="M70" s="68"/>
      <c r="N70" s="358"/>
      <c r="O70" s="358"/>
      <c r="P70" s="214">
        <v>0</v>
      </c>
      <c r="Q70" s="214">
        <v>792366.89</v>
      </c>
      <c r="R70" s="68" t="s">
        <v>1894</v>
      </c>
      <c r="S70" s="359"/>
      <c r="T70" s="275"/>
    </row>
    <row r="71" spans="1:20" ht="51">
      <c r="A71" s="191" t="s">
        <v>542</v>
      </c>
      <c r="B71" s="68"/>
      <c r="C71" s="212" t="s">
        <v>689</v>
      </c>
      <c r="D71" s="213">
        <v>45307</v>
      </c>
      <c r="E71" s="191" t="s">
        <v>1562</v>
      </c>
      <c r="F71" s="191" t="s">
        <v>10</v>
      </c>
      <c r="G71" s="191">
        <v>18220</v>
      </c>
      <c r="H71" s="68"/>
      <c r="I71" s="197" t="s">
        <v>1822</v>
      </c>
      <c r="J71" s="68"/>
      <c r="K71" s="68"/>
      <c r="L71" s="68"/>
      <c r="M71" s="68"/>
      <c r="N71" s="358"/>
      <c r="O71" s="358"/>
      <c r="P71" s="214">
        <v>275.42</v>
      </c>
      <c r="Q71" s="214">
        <v>0</v>
      </c>
      <c r="R71" s="68" t="s">
        <v>1894</v>
      </c>
      <c r="S71" s="359"/>
      <c r="T71" s="275"/>
    </row>
    <row r="72" spans="1:20" ht="63.75">
      <c r="A72" s="191" t="s">
        <v>542</v>
      </c>
      <c r="B72" s="68"/>
      <c r="C72" s="212" t="s">
        <v>689</v>
      </c>
      <c r="D72" s="213">
        <v>45307</v>
      </c>
      <c r="E72" s="191" t="s">
        <v>1563</v>
      </c>
      <c r="F72" s="191" t="s">
        <v>10</v>
      </c>
      <c r="G72" s="191">
        <v>18311</v>
      </c>
      <c r="H72" s="68"/>
      <c r="I72" s="197" t="s">
        <v>1823</v>
      </c>
      <c r="J72" s="68"/>
      <c r="K72" s="68"/>
      <c r="L72" s="68"/>
      <c r="M72" s="68"/>
      <c r="N72" s="358"/>
      <c r="O72" s="358"/>
      <c r="P72" s="214">
        <v>5790.45</v>
      </c>
      <c r="Q72" s="214">
        <v>0</v>
      </c>
      <c r="R72" s="68" t="s">
        <v>1894</v>
      </c>
      <c r="S72" s="359"/>
      <c r="T72" s="275"/>
    </row>
    <row r="73" spans="1:20" ht="51">
      <c r="A73" s="191" t="s">
        <v>542</v>
      </c>
      <c r="B73" s="68"/>
      <c r="C73" s="212" t="s">
        <v>689</v>
      </c>
      <c r="D73" s="213">
        <v>45307</v>
      </c>
      <c r="E73" s="191" t="s">
        <v>1564</v>
      </c>
      <c r="F73" s="191" t="s">
        <v>10</v>
      </c>
      <c r="G73" s="191">
        <v>18270</v>
      </c>
      <c r="H73" s="68"/>
      <c r="I73" s="197" t="s">
        <v>1824</v>
      </c>
      <c r="J73" s="68"/>
      <c r="K73" s="68"/>
      <c r="L73" s="68"/>
      <c r="M73" s="68"/>
      <c r="N73" s="358"/>
      <c r="O73" s="358"/>
      <c r="P73" s="214">
        <v>344.16</v>
      </c>
      <c r="Q73" s="214">
        <v>0</v>
      </c>
      <c r="R73" s="68" t="s">
        <v>1894</v>
      </c>
      <c r="S73" s="359"/>
      <c r="T73" s="275"/>
    </row>
    <row r="74" spans="1:20" ht="51">
      <c r="A74" s="191">
        <v>47</v>
      </c>
      <c r="B74" s="68"/>
      <c r="C74" s="212" t="s">
        <v>45</v>
      </c>
      <c r="D74" s="213">
        <v>45308</v>
      </c>
      <c r="E74" s="191" t="s">
        <v>1565</v>
      </c>
      <c r="F74" s="191" t="s">
        <v>3</v>
      </c>
      <c r="G74" s="191">
        <v>2169661</v>
      </c>
      <c r="H74" s="68"/>
      <c r="I74" s="197" t="s">
        <v>1825</v>
      </c>
      <c r="J74" s="68"/>
      <c r="K74" s="68"/>
      <c r="L74" s="68"/>
      <c r="M74" s="68"/>
      <c r="N74" s="358"/>
      <c r="O74" s="358"/>
      <c r="P74" s="214">
        <v>0</v>
      </c>
      <c r="Q74" s="214">
        <v>69.5</v>
      </c>
      <c r="R74" s="68" t="s">
        <v>1894</v>
      </c>
      <c r="S74" s="359"/>
      <c r="T74" s="275"/>
    </row>
    <row r="75" spans="1:20" ht="51">
      <c r="A75" s="191" t="s">
        <v>550</v>
      </c>
      <c r="B75" s="68"/>
      <c r="C75" s="212" t="s">
        <v>589</v>
      </c>
      <c r="D75" s="213">
        <v>45308</v>
      </c>
      <c r="E75" s="191" t="s">
        <v>1566</v>
      </c>
      <c r="F75" s="191" t="s">
        <v>3</v>
      </c>
      <c r="G75" s="191">
        <v>2169662</v>
      </c>
      <c r="H75" s="68"/>
      <c r="I75" s="197" t="s">
        <v>1826</v>
      </c>
      <c r="J75" s="68"/>
      <c r="K75" s="68"/>
      <c r="L75" s="68"/>
      <c r="M75" s="68"/>
      <c r="N75" s="358"/>
      <c r="O75" s="358"/>
      <c r="P75" s="214">
        <v>0</v>
      </c>
      <c r="Q75" s="214">
        <v>69.5</v>
      </c>
      <c r="R75" s="68" t="s">
        <v>1894</v>
      </c>
      <c r="S75" s="359"/>
      <c r="T75" s="275"/>
    </row>
    <row r="76" spans="1:20" ht="51">
      <c r="A76" s="191" t="s">
        <v>550</v>
      </c>
      <c r="B76" s="68"/>
      <c r="C76" s="212" t="s">
        <v>589</v>
      </c>
      <c r="D76" s="213">
        <v>45308</v>
      </c>
      <c r="E76" s="191" t="s">
        <v>1567</v>
      </c>
      <c r="F76" s="191" t="s">
        <v>3</v>
      </c>
      <c r="G76" s="191">
        <v>2169663</v>
      </c>
      <c r="H76" s="68"/>
      <c r="I76" s="197" t="s">
        <v>1827</v>
      </c>
      <c r="J76" s="68"/>
      <c r="K76" s="68"/>
      <c r="L76" s="68"/>
      <c r="M76" s="68"/>
      <c r="N76" s="358"/>
      <c r="O76" s="358"/>
      <c r="P76" s="214">
        <v>0</v>
      </c>
      <c r="Q76" s="214">
        <v>69.5</v>
      </c>
      <c r="R76" s="68" t="s">
        <v>1894</v>
      </c>
      <c r="S76" s="359"/>
      <c r="T76" s="275"/>
    </row>
    <row r="77" spans="1:20" ht="51">
      <c r="A77" s="191" t="s">
        <v>550</v>
      </c>
      <c r="B77" s="68"/>
      <c r="C77" s="212" t="s">
        <v>589</v>
      </c>
      <c r="D77" s="213">
        <v>45308</v>
      </c>
      <c r="E77" s="191" t="s">
        <v>1568</v>
      </c>
      <c r="F77" s="191" t="s">
        <v>3</v>
      </c>
      <c r="G77" s="191">
        <v>2169664</v>
      </c>
      <c r="H77" s="68"/>
      <c r="I77" s="197" t="s">
        <v>1828</v>
      </c>
      <c r="J77" s="68"/>
      <c r="K77" s="68"/>
      <c r="L77" s="68"/>
      <c r="M77" s="68"/>
      <c r="N77" s="358"/>
      <c r="O77" s="358"/>
      <c r="P77" s="214">
        <v>0</v>
      </c>
      <c r="Q77" s="214">
        <v>69.5</v>
      </c>
      <c r="R77" s="68" t="s">
        <v>1894</v>
      </c>
      <c r="S77" s="359"/>
      <c r="T77" s="275"/>
    </row>
    <row r="78" spans="1:20" ht="51">
      <c r="A78" s="191" t="s">
        <v>550</v>
      </c>
      <c r="B78" s="68"/>
      <c r="C78" s="212" t="s">
        <v>589</v>
      </c>
      <c r="D78" s="213">
        <v>45308</v>
      </c>
      <c r="E78" s="191" t="s">
        <v>1569</v>
      </c>
      <c r="F78" s="191" t="s">
        <v>3</v>
      </c>
      <c r="G78" s="191">
        <v>2169666</v>
      </c>
      <c r="H78" s="68"/>
      <c r="I78" s="197" t="s">
        <v>1829</v>
      </c>
      <c r="J78" s="68"/>
      <c r="K78" s="68"/>
      <c r="L78" s="68"/>
      <c r="M78" s="68"/>
      <c r="N78" s="358"/>
      <c r="O78" s="358"/>
      <c r="P78" s="214">
        <v>0</v>
      </c>
      <c r="Q78" s="214">
        <v>69.5</v>
      </c>
      <c r="R78" s="68" t="s">
        <v>1894</v>
      </c>
      <c r="S78" s="359"/>
      <c r="T78" s="275"/>
    </row>
    <row r="79" spans="1:20" ht="51">
      <c r="A79" s="191" t="s">
        <v>550</v>
      </c>
      <c r="B79" s="68"/>
      <c r="C79" s="212" t="s">
        <v>589</v>
      </c>
      <c r="D79" s="213">
        <v>45308</v>
      </c>
      <c r="E79" s="191" t="s">
        <v>1570</v>
      </c>
      <c r="F79" s="191" t="s">
        <v>3</v>
      </c>
      <c r="G79" s="191">
        <v>2169667</v>
      </c>
      <c r="H79" s="68"/>
      <c r="I79" s="197" t="s">
        <v>1830</v>
      </c>
      <c r="J79" s="68"/>
      <c r="K79" s="68"/>
      <c r="L79" s="68"/>
      <c r="M79" s="68"/>
      <c r="N79" s="358"/>
      <c r="O79" s="358"/>
      <c r="P79" s="214">
        <v>0</v>
      </c>
      <c r="Q79" s="214">
        <v>69.5</v>
      </c>
      <c r="R79" s="68" t="s">
        <v>1894</v>
      </c>
      <c r="S79" s="359"/>
      <c r="T79" s="275"/>
    </row>
    <row r="80" spans="1:20" ht="51">
      <c r="A80" s="191" t="s">
        <v>550</v>
      </c>
      <c r="B80" s="68"/>
      <c r="C80" s="212" t="s">
        <v>589</v>
      </c>
      <c r="D80" s="213">
        <v>45308</v>
      </c>
      <c r="E80" s="191" t="s">
        <v>1571</v>
      </c>
      <c r="F80" s="191" t="s">
        <v>3</v>
      </c>
      <c r="G80" s="191">
        <v>2169668</v>
      </c>
      <c r="H80" s="68"/>
      <c r="I80" s="197" t="s">
        <v>1831</v>
      </c>
      <c r="J80" s="68"/>
      <c r="K80" s="68"/>
      <c r="L80" s="68"/>
      <c r="M80" s="68"/>
      <c r="N80" s="358"/>
      <c r="O80" s="358"/>
      <c r="P80" s="214">
        <v>0</v>
      </c>
      <c r="Q80" s="214">
        <v>1560</v>
      </c>
      <c r="R80" s="68" t="s">
        <v>1894</v>
      </c>
      <c r="S80" s="359"/>
      <c r="T80" s="275"/>
    </row>
    <row r="81" spans="1:20" ht="51">
      <c r="A81" s="191" t="s">
        <v>550</v>
      </c>
      <c r="B81" s="68"/>
      <c r="C81" s="212" t="s">
        <v>589</v>
      </c>
      <c r="D81" s="213">
        <v>45308</v>
      </c>
      <c r="E81" s="191" t="s">
        <v>1572</v>
      </c>
      <c r="F81" s="191" t="s">
        <v>3</v>
      </c>
      <c r="G81" s="191">
        <v>2169671</v>
      </c>
      <c r="H81" s="68"/>
      <c r="I81" s="197" t="s">
        <v>1832</v>
      </c>
      <c r="J81" s="68"/>
      <c r="K81" s="68"/>
      <c r="L81" s="68"/>
      <c r="M81" s="68"/>
      <c r="N81" s="358"/>
      <c r="O81" s="358"/>
      <c r="P81" s="214">
        <v>0</v>
      </c>
      <c r="Q81" s="214">
        <v>288</v>
      </c>
      <c r="R81" s="68" t="s">
        <v>1894</v>
      </c>
      <c r="S81" s="359"/>
      <c r="T81" s="275"/>
    </row>
    <row r="82" spans="1:20" ht="63.75">
      <c r="A82" s="191" t="s">
        <v>550</v>
      </c>
      <c r="B82" s="68"/>
      <c r="C82" s="212" t="s">
        <v>589</v>
      </c>
      <c r="D82" s="213">
        <v>45308</v>
      </c>
      <c r="E82" s="191" t="s">
        <v>1573</v>
      </c>
      <c r="F82" s="191" t="s">
        <v>3</v>
      </c>
      <c r="G82" s="191">
        <v>2169709</v>
      </c>
      <c r="H82" s="68"/>
      <c r="I82" s="197" t="s">
        <v>1833</v>
      </c>
      <c r="J82" s="68"/>
      <c r="K82" s="68"/>
      <c r="L82" s="68"/>
      <c r="M82" s="68"/>
      <c r="N82" s="358"/>
      <c r="O82" s="358"/>
      <c r="P82" s="214">
        <v>0</v>
      </c>
      <c r="Q82" s="214">
        <v>1504</v>
      </c>
      <c r="R82" s="68" t="s">
        <v>1894</v>
      </c>
      <c r="S82" s="359"/>
      <c r="T82" s="275"/>
    </row>
    <row r="83" spans="1:20" ht="51">
      <c r="A83" s="191" t="s">
        <v>544</v>
      </c>
      <c r="B83" s="68"/>
      <c r="C83" s="212" t="s">
        <v>681</v>
      </c>
      <c r="D83" s="213">
        <v>45308</v>
      </c>
      <c r="E83" s="191" t="s">
        <v>1574</v>
      </c>
      <c r="F83" s="191" t="s">
        <v>3</v>
      </c>
      <c r="G83" s="191">
        <v>2169721</v>
      </c>
      <c r="H83" s="68"/>
      <c r="I83" s="197" t="s">
        <v>1834</v>
      </c>
      <c r="J83" s="68"/>
      <c r="K83" s="68"/>
      <c r="L83" s="68"/>
      <c r="M83" s="68"/>
      <c r="N83" s="358"/>
      <c r="O83" s="358"/>
      <c r="P83" s="214">
        <v>0</v>
      </c>
      <c r="Q83" s="214">
        <v>1500</v>
      </c>
      <c r="R83" s="68" t="s">
        <v>1894</v>
      </c>
      <c r="S83" s="359"/>
      <c r="T83" s="275"/>
    </row>
    <row r="84" spans="1:20" ht="63.75">
      <c r="A84" s="191">
        <v>16</v>
      </c>
      <c r="B84" s="68"/>
      <c r="C84" s="212" t="s">
        <v>40</v>
      </c>
      <c r="D84" s="213">
        <v>45309</v>
      </c>
      <c r="E84" s="191" t="s">
        <v>1575</v>
      </c>
      <c r="F84" s="191" t="s">
        <v>3</v>
      </c>
      <c r="G84" s="191">
        <v>2169922</v>
      </c>
      <c r="H84" s="68"/>
      <c r="I84" s="197" t="s">
        <v>1835</v>
      </c>
      <c r="J84" s="68"/>
      <c r="K84" s="68"/>
      <c r="L84" s="68"/>
      <c r="M84" s="68"/>
      <c r="N84" s="358"/>
      <c r="O84" s="358"/>
      <c r="P84" s="214">
        <v>0</v>
      </c>
      <c r="Q84" s="214">
        <v>11547.58</v>
      </c>
      <c r="R84" s="68" t="s">
        <v>1894</v>
      </c>
      <c r="S84" s="359"/>
      <c r="T84" s="275"/>
    </row>
    <row r="85" spans="1:20" ht="38.25">
      <c r="A85" s="191" t="s">
        <v>550</v>
      </c>
      <c r="B85" s="68"/>
      <c r="C85" s="212" t="s">
        <v>589</v>
      </c>
      <c r="D85" s="213">
        <v>45309</v>
      </c>
      <c r="E85" s="191" t="s">
        <v>1576</v>
      </c>
      <c r="F85" s="191" t="s">
        <v>3</v>
      </c>
      <c r="G85" s="191">
        <v>2169936</v>
      </c>
      <c r="H85" s="68"/>
      <c r="I85" s="197" t="s">
        <v>1836</v>
      </c>
      <c r="J85" s="68"/>
      <c r="K85" s="68"/>
      <c r="L85" s="68"/>
      <c r="M85" s="68"/>
      <c r="N85" s="358"/>
      <c r="O85" s="358"/>
      <c r="P85" s="214">
        <v>0</v>
      </c>
      <c r="Q85" s="214">
        <v>158.4</v>
      </c>
      <c r="R85" s="68" t="s">
        <v>1894</v>
      </c>
      <c r="S85" s="359"/>
      <c r="T85" s="275"/>
    </row>
    <row r="86" spans="1:20" ht="51">
      <c r="A86" s="191">
        <v>224</v>
      </c>
      <c r="B86" s="68"/>
      <c r="C86" s="212" t="s">
        <v>95</v>
      </c>
      <c r="D86" s="213">
        <v>45309</v>
      </c>
      <c r="E86" s="191" t="s">
        <v>1577</v>
      </c>
      <c r="F86" s="191" t="s">
        <v>3</v>
      </c>
      <c r="G86" s="191">
        <v>2169939</v>
      </c>
      <c r="H86" s="68"/>
      <c r="I86" s="197" t="s">
        <v>1837</v>
      </c>
      <c r="J86" s="68"/>
      <c r="K86" s="68"/>
      <c r="L86" s="68"/>
      <c r="M86" s="68"/>
      <c r="N86" s="358"/>
      <c r="O86" s="358"/>
      <c r="P86" s="214">
        <v>0</v>
      </c>
      <c r="Q86" s="214">
        <v>323</v>
      </c>
      <c r="R86" s="68" t="s">
        <v>1894</v>
      </c>
      <c r="S86" s="359"/>
      <c r="T86" s="275"/>
    </row>
    <row r="87" spans="1:20" ht="51">
      <c r="A87" s="191" t="s">
        <v>550</v>
      </c>
      <c r="B87" s="68"/>
      <c r="C87" s="212" t="s">
        <v>589</v>
      </c>
      <c r="D87" s="213">
        <v>45310</v>
      </c>
      <c r="E87" s="191" t="s">
        <v>1578</v>
      </c>
      <c r="F87" s="191" t="s">
        <v>3</v>
      </c>
      <c r="G87" s="191">
        <v>2170200</v>
      </c>
      <c r="H87" s="68"/>
      <c r="I87" s="197" t="s">
        <v>1839</v>
      </c>
      <c r="J87" s="68"/>
      <c r="K87" s="68"/>
      <c r="L87" s="68"/>
      <c r="M87" s="68"/>
      <c r="N87" s="358"/>
      <c r="O87" s="358"/>
      <c r="P87" s="214">
        <v>0</v>
      </c>
      <c r="Q87" s="214">
        <v>631</v>
      </c>
      <c r="R87" s="68" t="s">
        <v>1894</v>
      </c>
      <c r="S87" s="359"/>
      <c r="T87" s="275"/>
    </row>
    <row r="88" spans="1:20" ht="51">
      <c r="A88" s="191" t="s">
        <v>550</v>
      </c>
      <c r="B88" s="68"/>
      <c r="C88" s="212" t="s">
        <v>589</v>
      </c>
      <c r="D88" s="213">
        <v>45310</v>
      </c>
      <c r="E88" s="191" t="s">
        <v>1579</v>
      </c>
      <c r="F88" s="191" t="s">
        <v>3</v>
      </c>
      <c r="G88" s="191">
        <v>2170210</v>
      </c>
      <c r="H88" s="68"/>
      <c r="I88" s="197" t="s">
        <v>1840</v>
      </c>
      <c r="J88" s="68"/>
      <c r="K88" s="68"/>
      <c r="L88" s="68"/>
      <c r="M88" s="68"/>
      <c r="N88" s="358"/>
      <c r="O88" s="358"/>
      <c r="P88" s="214">
        <v>0</v>
      </c>
      <c r="Q88" s="214">
        <v>240</v>
      </c>
      <c r="R88" s="68" t="s">
        <v>1894</v>
      </c>
      <c r="S88" s="359"/>
      <c r="T88" s="275"/>
    </row>
    <row r="89" spans="1:20" ht="63.75">
      <c r="A89" s="191">
        <v>192</v>
      </c>
      <c r="B89" s="68"/>
      <c r="C89" s="212" t="s">
        <v>83</v>
      </c>
      <c r="D89" s="213">
        <v>45310</v>
      </c>
      <c r="E89" s="191" t="s">
        <v>1580</v>
      </c>
      <c r="F89" s="191" t="s">
        <v>3</v>
      </c>
      <c r="G89" s="191">
        <v>2170226</v>
      </c>
      <c r="H89" s="68"/>
      <c r="I89" s="197" t="s">
        <v>1841</v>
      </c>
      <c r="J89" s="68"/>
      <c r="K89" s="68"/>
      <c r="L89" s="68"/>
      <c r="M89" s="68"/>
      <c r="N89" s="358"/>
      <c r="O89" s="358"/>
      <c r="P89" s="214">
        <v>0</v>
      </c>
      <c r="Q89" s="214">
        <v>6786</v>
      </c>
      <c r="R89" s="68" t="s">
        <v>1894</v>
      </c>
      <c r="S89" s="359"/>
      <c r="T89" s="275"/>
    </row>
    <row r="90" spans="1:20" ht="51">
      <c r="A90" s="191">
        <v>650</v>
      </c>
      <c r="B90" s="68"/>
      <c r="C90" s="212" t="s">
        <v>175</v>
      </c>
      <c r="D90" s="213">
        <v>45310</v>
      </c>
      <c r="E90" s="191" t="s">
        <v>1581</v>
      </c>
      <c r="F90" s="191" t="s">
        <v>3</v>
      </c>
      <c r="G90" s="191">
        <v>2170276</v>
      </c>
      <c r="H90" s="68"/>
      <c r="I90" s="197" t="s">
        <v>1842</v>
      </c>
      <c r="J90" s="68"/>
      <c r="K90" s="68"/>
      <c r="L90" s="68"/>
      <c r="M90" s="68"/>
      <c r="N90" s="358"/>
      <c r="O90" s="358"/>
      <c r="P90" s="214">
        <v>0</v>
      </c>
      <c r="Q90" s="214">
        <v>4972.8</v>
      </c>
      <c r="R90" s="68" t="s">
        <v>1894</v>
      </c>
      <c r="S90" s="359"/>
      <c r="T90" s="275"/>
    </row>
    <row r="91" spans="1:20" ht="76.5">
      <c r="A91" s="191" t="s">
        <v>542</v>
      </c>
      <c r="B91" s="68"/>
      <c r="C91" s="212" t="s">
        <v>689</v>
      </c>
      <c r="D91" s="213">
        <v>45310</v>
      </c>
      <c r="E91" s="191" t="s">
        <v>1582</v>
      </c>
      <c r="F91" s="191" t="s">
        <v>10</v>
      </c>
      <c r="G91" s="191">
        <v>18239</v>
      </c>
      <c r="H91" s="68"/>
      <c r="I91" s="197" t="s">
        <v>1843</v>
      </c>
      <c r="J91" s="68"/>
      <c r="K91" s="68"/>
      <c r="L91" s="68"/>
      <c r="M91" s="68"/>
      <c r="N91" s="358"/>
      <c r="O91" s="358"/>
      <c r="P91" s="214">
        <v>120147.06</v>
      </c>
      <c r="Q91" s="214">
        <v>0</v>
      </c>
      <c r="R91" s="68" t="s">
        <v>1894</v>
      </c>
      <c r="S91" s="359"/>
      <c r="T91" s="275"/>
    </row>
    <row r="92" spans="1:20" ht="76.5">
      <c r="A92" s="191" t="s">
        <v>542</v>
      </c>
      <c r="B92" s="68"/>
      <c r="C92" s="212" t="s">
        <v>689</v>
      </c>
      <c r="D92" s="213">
        <v>45310</v>
      </c>
      <c r="E92" s="191" t="s">
        <v>1583</v>
      </c>
      <c r="F92" s="191" t="s">
        <v>10</v>
      </c>
      <c r="G92" s="191">
        <v>1082050</v>
      </c>
      <c r="H92" s="68"/>
      <c r="I92" s="197" t="s">
        <v>1844</v>
      </c>
      <c r="J92" s="68"/>
      <c r="K92" s="68"/>
      <c r="L92" s="68"/>
      <c r="M92" s="68"/>
      <c r="N92" s="358"/>
      <c r="O92" s="358"/>
      <c r="P92" s="214">
        <v>121952.75</v>
      </c>
      <c r="Q92" s="214">
        <v>0</v>
      </c>
      <c r="R92" s="68" t="s">
        <v>1894</v>
      </c>
      <c r="S92" s="359"/>
      <c r="T92" s="275"/>
    </row>
    <row r="93" spans="1:20" ht="63.75">
      <c r="A93" s="191" t="s">
        <v>542</v>
      </c>
      <c r="B93" s="68"/>
      <c r="C93" s="212" t="s">
        <v>689</v>
      </c>
      <c r="D93" s="213">
        <v>45310</v>
      </c>
      <c r="E93" s="191" t="s">
        <v>1584</v>
      </c>
      <c r="F93" s="191" t="s">
        <v>19</v>
      </c>
      <c r="G93" s="191">
        <v>1082050</v>
      </c>
      <c r="H93" s="68"/>
      <c r="I93" s="197" t="s">
        <v>1845</v>
      </c>
      <c r="J93" s="68"/>
      <c r="K93" s="68"/>
      <c r="L93" s="68"/>
      <c r="M93" s="68"/>
      <c r="N93" s="358"/>
      <c r="O93" s="358"/>
      <c r="P93" s="214">
        <v>176366548.94</v>
      </c>
      <c r="Q93" s="214">
        <v>0</v>
      </c>
      <c r="R93" s="68" t="s">
        <v>1894</v>
      </c>
      <c r="S93" s="359"/>
      <c r="T93" s="275"/>
    </row>
    <row r="94" spans="1:20" ht="76.5">
      <c r="A94" s="191" t="s">
        <v>542</v>
      </c>
      <c r="B94" s="68"/>
      <c r="C94" s="212" t="s">
        <v>689</v>
      </c>
      <c r="D94" s="213">
        <v>45310</v>
      </c>
      <c r="E94" s="191" t="s">
        <v>1585</v>
      </c>
      <c r="F94" s="191" t="s">
        <v>10</v>
      </c>
      <c r="G94" s="191">
        <v>1082047</v>
      </c>
      <c r="H94" s="68"/>
      <c r="I94" s="197" t="s">
        <v>1846</v>
      </c>
      <c r="J94" s="68"/>
      <c r="K94" s="68"/>
      <c r="L94" s="68"/>
      <c r="M94" s="68"/>
      <c r="N94" s="358"/>
      <c r="O94" s="358"/>
      <c r="P94" s="214">
        <v>151960.04</v>
      </c>
      <c r="Q94" s="214">
        <v>0</v>
      </c>
      <c r="R94" s="68" t="s">
        <v>1894</v>
      </c>
      <c r="S94" s="359"/>
      <c r="T94" s="275"/>
    </row>
    <row r="95" spans="1:20" ht="63.75">
      <c r="A95" s="191" t="s">
        <v>542</v>
      </c>
      <c r="B95" s="68"/>
      <c r="C95" s="212" t="s">
        <v>689</v>
      </c>
      <c r="D95" s="213">
        <v>45310</v>
      </c>
      <c r="E95" s="191" t="s">
        <v>1586</v>
      </c>
      <c r="F95" s="191" t="s">
        <v>19</v>
      </c>
      <c r="G95" s="191">
        <v>1082047</v>
      </c>
      <c r="H95" s="68"/>
      <c r="I95" s="197" t="s">
        <v>1847</v>
      </c>
      <c r="J95" s="68"/>
      <c r="K95" s="68"/>
      <c r="L95" s="68"/>
      <c r="M95" s="68"/>
      <c r="N95" s="358"/>
      <c r="O95" s="358"/>
      <c r="P95" s="214">
        <v>219858973.12</v>
      </c>
      <c r="Q95" s="214">
        <v>0</v>
      </c>
      <c r="R95" s="68" t="s">
        <v>1894</v>
      </c>
      <c r="S95" s="359"/>
      <c r="T95" s="275"/>
    </row>
    <row r="96" spans="1:20" ht="63.75">
      <c r="A96" s="191" t="s">
        <v>542</v>
      </c>
      <c r="B96" s="68"/>
      <c r="C96" s="212" t="s">
        <v>689</v>
      </c>
      <c r="D96" s="213">
        <v>45310</v>
      </c>
      <c r="E96" s="191" t="s">
        <v>1587</v>
      </c>
      <c r="F96" s="191" t="s">
        <v>12</v>
      </c>
      <c r="G96" s="191">
        <v>1082063</v>
      </c>
      <c r="H96" s="68"/>
      <c r="I96" s="197" t="s">
        <v>1848</v>
      </c>
      <c r="J96" s="68"/>
      <c r="K96" s="68"/>
      <c r="L96" s="68"/>
      <c r="M96" s="68"/>
      <c r="N96" s="358"/>
      <c r="O96" s="358"/>
      <c r="P96" s="214">
        <v>69.599999999999994</v>
      </c>
      <c r="Q96" s="214">
        <v>0</v>
      </c>
      <c r="R96" s="68" t="s">
        <v>1894</v>
      </c>
      <c r="S96" s="359"/>
      <c r="T96" s="275"/>
    </row>
    <row r="97" spans="1:20" ht="63.75">
      <c r="A97" s="191" t="s">
        <v>542</v>
      </c>
      <c r="B97" s="68"/>
      <c r="C97" s="212" t="s">
        <v>689</v>
      </c>
      <c r="D97" s="213">
        <v>45310</v>
      </c>
      <c r="E97" s="191" t="s">
        <v>1588</v>
      </c>
      <c r="F97" s="191" t="s">
        <v>12</v>
      </c>
      <c r="G97" s="191">
        <v>1082059</v>
      </c>
      <c r="H97" s="68"/>
      <c r="I97" s="197" t="s">
        <v>1849</v>
      </c>
      <c r="J97" s="68"/>
      <c r="K97" s="68"/>
      <c r="L97" s="68"/>
      <c r="M97" s="68"/>
      <c r="N97" s="358"/>
      <c r="O97" s="358"/>
      <c r="P97" s="214">
        <v>69.599999999999994</v>
      </c>
      <c r="Q97" s="214">
        <v>0</v>
      </c>
      <c r="R97" s="68" t="s">
        <v>1894</v>
      </c>
      <c r="S97" s="359"/>
      <c r="T97" s="275"/>
    </row>
    <row r="98" spans="1:20" ht="51">
      <c r="A98" s="191" t="s">
        <v>550</v>
      </c>
      <c r="B98" s="68"/>
      <c r="C98" s="212" t="s">
        <v>589</v>
      </c>
      <c r="D98" s="213">
        <v>45314</v>
      </c>
      <c r="E98" s="191" t="s">
        <v>1589</v>
      </c>
      <c r="F98" s="191" t="s">
        <v>3</v>
      </c>
      <c r="G98" s="191">
        <v>2170481</v>
      </c>
      <c r="H98" s="68"/>
      <c r="I98" s="197" t="s">
        <v>1850</v>
      </c>
      <c r="J98" s="68"/>
      <c r="K98" s="68"/>
      <c r="L98" s="68"/>
      <c r="M98" s="68"/>
      <c r="N98" s="358"/>
      <c r="O98" s="358"/>
      <c r="P98" s="214">
        <v>0</v>
      </c>
      <c r="Q98" s="214">
        <v>3282.56</v>
      </c>
      <c r="R98" s="68" t="s">
        <v>1894</v>
      </c>
      <c r="S98" s="359"/>
      <c r="T98" s="275"/>
    </row>
    <row r="99" spans="1:20" ht="51">
      <c r="A99" s="191" t="s">
        <v>550</v>
      </c>
      <c r="B99" s="68"/>
      <c r="C99" s="212" t="s">
        <v>589</v>
      </c>
      <c r="D99" s="213">
        <v>45314</v>
      </c>
      <c r="E99" s="191" t="s">
        <v>1590</v>
      </c>
      <c r="F99" s="191" t="s">
        <v>3</v>
      </c>
      <c r="G99" s="191">
        <v>2170533</v>
      </c>
      <c r="H99" s="68"/>
      <c r="I99" s="197" t="s">
        <v>1851</v>
      </c>
      <c r="J99" s="68"/>
      <c r="K99" s="68"/>
      <c r="L99" s="68"/>
      <c r="M99" s="68"/>
      <c r="N99" s="358"/>
      <c r="O99" s="358"/>
      <c r="P99" s="214">
        <v>0</v>
      </c>
      <c r="Q99" s="214">
        <v>2739</v>
      </c>
      <c r="R99" s="68" t="s">
        <v>1894</v>
      </c>
      <c r="S99" s="359"/>
      <c r="T99" s="275"/>
    </row>
    <row r="100" spans="1:20" ht="63.75">
      <c r="A100" s="191" t="s">
        <v>544</v>
      </c>
      <c r="B100" s="68"/>
      <c r="C100" s="212" t="s">
        <v>681</v>
      </c>
      <c r="D100" s="213">
        <v>45314</v>
      </c>
      <c r="E100" s="191" t="s">
        <v>1591</v>
      </c>
      <c r="F100" s="191" t="s">
        <v>6</v>
      </c>
      <c r="G100" s="191">
        <v>1945349</v>
      </c>
      <c r="H100" s="68"/>
      <c r="I100" s="197" t="s">
        <v>1852</v>
      </c>
      <c r="J100" s="68"/>
      <c r="K100" s="68"/>
      <c r="L100" s="68"/>
      <c r="M100" s="68"/>
      <c r="N100" s="358"/>
      <c r="O100" s="358"/>
      <c r="P100" s="214">
        <v>0</v>
      </c>
      <c r="Q100" s="214">
        <v>41491.050000000003</v>
      </c>
      <c r="R100" s="68" t="s">
        <v>1894</v>
      </c>
      <c r="S100" s="359"/>
      <c r="T100" s="275"/>
    </row>
    <row r="101" spans="1:20" ht="63.75">
      <c r="A101" s="191" t="s">
        <v>541</v>
      </c>
      <c r="B101" s="68"/>
      <c r="C101" s="212" t="s">
        <v>590</v>
      </c>
      <c r="D101" s="213">
        <v>45314</v>
      </c>
      <c r="E101" s="191" t="s">
        <v>1592</v>
      </c>
      <c r="F101" s="191" t="s">
        <v>6</v>
      </c>
      <c r="G101" s="191">
        <v>1945527</v>
      </c>
      <c r="H101" s="68"/>
      <c r="I101" s="197" t="s">
        <v>1853</v>
      </c>
      <c r="J101" s="68"/>
      <c r="K101" s="68"/>
      <c r="L101" s="68"/>
      <c r="M101" s="68"/>
      <c r="N101" s="358"/>
      <c r="O101" s="358"/>
      <c r="P101" s="214">
        <v>0</v>
      </c>
      <c r="Q101" s="214">
        <v>868286.17</v>
      </c>
      <c r="R101" s="68" t="s">
        <v>1894</v>
      </c>
      <c r="S101" s="359"/>
      <c r="T101" s="275"/>
    </row>
    <row r="102" spans="1:20" ht="51">
      <c r="A102" s="191" t="s">
        <v>541</v>
      </c>
      <c r="B102" s="68"/>
      <c r="C102" s="212" t="s">
        <v>590</v>
      </c>
      <c r="D102" s="213">
        <v>45314</v>
      </c>
      <c r="E102" s="191" t="s">
        <v>1593</v>
      </c>
      <c r="F102" s="191" t="s">
        <v>6</v>
      </c>
      <c r="G102" s="191">
        <v>1945586</v>
      </c>
      <c r="H102" s="68"/>
      <c r="I102" s="197" t="s">
        <v>1854</v>
      </c>
      <c r="J102" s="68"/>
      <c r="K102" s="68"/>
      <c r="L102" s="68"/>
      <c r="M102" s="68"/>
      <c r="N102" s="358"/>
      <c r="O102" s="358"/>
      <c r="P102" s="214">
        <v>0</v>
      </c>
      <c r="Q102" s="214">
        <v>56306.67</v>
      </c>
      <c r="R102" s="68" t="s">
        <v>1894</v>
      </c>
      <c r="S102" s="359"/>
      <c r="T102" s="275"/>
    </row>
    <row r="103" spans="1:20" ht="51">
      <c r="A103" s="191">
        <v>423</v>
      </c>
      <c r="B103" s="68"/>
      <c r="C103" s="212" t="s">
        <v>150</v>
      </c>
      <c r="D103" s="213">
        <v>45315</v>
      </c>
      <c r="E103" s="191" t="s">
        <v>1594</v>
      </c>
      <c r="F103" s="191" t="s">
        <v>3</v>
      </c>
      <c r="G103" s="191">
        <v>2170716</v>
      </c>
      <c r="H103" s="68"/>
      <c r="I103" s="197" t="s">
        <v>1855</v>
      </c>
      <c r="J103" s="68"/>
      <c r="K103" s="68"/>
      <c r="L103" s="68"/>
      <c r="M103" s="68"/>
      <c r="N103" s="358"/>
      <c r="O103" s="358"/>
      <c r="P103" s="214">
        <v>0</v>
      </c>
      <c r="Q103" s="214">
        <v>4176</v>
      </c>
      <c r="R103" s="68" t="s">
        <v>1894</v>
      </c>
      <c r="S103" s="359"/>
      <c r="T103" s="275"/>
    </row>
    <row r="104" spans="1:20" ht="51">
      <c r="A104" s="191">
        <v>423</v>
      </c>
      <c r="B104" s="68"/>
      <c r="C104" s="212" t="s">
        <v>150</v>
      </c>
      <c r="D104" s="213">
        <v>45315</v>
      </c>
      <c r="E104" s="191" t="s">
        <v>1595</v>
      </c>
      <c r="F104" s="191" t="s">
        <v>3</v>
      </c>
      <c r="G104" s="191">
        <v>2170718</v>
      </c>
      <c r="H104" s="68"/>
      <c r="I104" s="197" t="s">
        <v>1856</v>
      </c>
      <c r="J104" s="68"/>
      <c r="K104" s="68"/>
      <c r="L104" s="68"/>
      <c r="M104" s="68"/>
      <c r="N104" s="358"/>
      <c r="O104" s="358"/>
      <c r="P104" s="214">
        <v>0</v>
      </c>
      <c r="Q104" s="214">
        <v>3340.8</v>
      </c>
      <c r="R104" s="68" t="s">
        <v>1894</v>
      </c>
      <c r="S104" s="359"/>
      <c r="T104" s="275"/>
    </row>
    <row r="105" spans="1:20" ht="51">
      <c r="A105" s="191">
        <v>513</v>
      </c>
      <c r="B105" s="68"/>
      <c r="C105" s="212" t="s">
        <v>160</v>
      </c>
      <c r="D105" s="213">
        <v>45315</v>
      </c>
      <c r="E105" s="191" t="s">
        <v>1596</v>
      </c>
      <c r="F105" s="191" t="s">
        <v>3</v>
      </c>
      <c r="G105" s="191">
        <v>2170821</v>
      </c>
      <c r="H105" s="68"/>
      <c r="I105" s="197" t="s">
        <v>1857</v>
      </c>
      <c r="J105" s="68"/>
      <c r="K105" s="68"/>
      <c r="L105" s="68"/>
      <c r="M105" s="68"/>
      <c r="N105" s="358"/>
      <c r="O105" s="358"/>
      <c r="P105" s="214">
        <v>0</v>
      </c>
      <c r="Q105" s="214">
        <v>363.64</v>
      </c>
      <c r="R105" s="68" t="s">
        <v>1894</v>
      </c>
      <c r="S105" s="359"/>
      <c r="T105" s="275"/>
    </row>
    <row r="106" spans="1:20" ht="51">
      <c r="A106" s="191">
        <v>513</v>
      </c>
      <c r="B106" s="68"/>
      <c r="C106" s="212" t="s">
        <v>160</v>
      </c>
      <c r="D106" s="213">
        <v>45315</v>
      </c>
      <c r="E106" s="191" t="s">
        <v>1597</v>
      </c>
      <c r="F106" s="191" t="s">
        <v>3</v>
      </c>
      <c r="G106" s="191">
        <v>2170823</v>
      </c>
      <c r="H106" s="68"/>
      <c r="I106" s="197" t="s">
        <v>1858</v>
      </c>
      <c r="J106" s="68"/>
      <c r="K106" s="68"/>
      <c r="L106" s="68"/>
      <c r="M106" s="68"/>
      <c r="N106" s="358"/>
      <c r="O106" s="358"/>
      <c r="P106" s="214">
        <v>0</v>
      </c>
      <c r="Q106" s="214">
        <v>139</v>
      </c>
      <c r="R106" s="68" t="s">
        <v>1894</v>
      </c>
      <c r="S106" s="359"/>
      <c r="T106" s="275"/>
    </row>
    <row r="107" spans="1:20" ht="51">
      <c r="A107" s="191" t="s">
        <v>550</v>
      </c>
      <c r="B107" s="68"/>
      <c r="C107" s="212" t="s">
        <v>589</v>
      </c>
      <c r="D107" s="213">
        <v>45316</v>
      </c>
      <c r="E107" s="191" t="s">
        <v>1599</v>
      </c>
      <c r="F107" s="191" t="s">
        <v>3</v>
      </c>
      <c r="G107" s="191">
        <v>2171018</v>
      </c>
      <c r="H107" s="68"/>
      <c r="I107" s="197" t="s">
        <v>1860</v>
      </c>
      <c r="J107" s="68"/>
      <c r="K107" s="68"/>
      <c r="L107" s="68"/>
      <c r="M107" s="68"/>
      <c r="N107" s="358"/>
      <c r="O107" s="358"/>
      <c r="P107" s="214">
        <v>0</v>
      </c>
      <c r="Q107" s="214">
        <v>775.44</v>
      </c>
      <c r="R107" s="68" t="s">
        <v>1894</v>
      </c>
      <c r="S107" s="359"/>
      <c r="T107" s="275"/>
    </row>
    <row r="108" spans="1:20" ht="51">
      <c r="A108" s="191" t="s">
        <v>550</v>
      </c>
      <c r="B108" s="68"/>
      <c r="C108" s="212" t="s">
        <v>589</v>
      </c>
      <c r="D108" s="213">
        <v>45316</v>
      </c>
      <c r="E108" s="191" t="s">
        <v>1600</v>
      </c>
      <c r="F108" s="191" t="s">
        <v>3</v>
      </c>
      <c r="G108" s="191">
        <v>2171027</v>
      </c>
      <c r="H108" s="68"/>
      <c r="I108" s="197" t="s">
        <v>1861</v>
      </c>
      <c r="J108" s="68"/>
      <c r="K108" s="68"/>
      <c r="L108" s="68"/>
      <c r="M108" s="68"/>
      <c r="N108" s="358"/>
      <c r="O108" s="358"/>
      <c r="P108" s="214">
        <v>0</v>
      </c>
      <c r="Q108" s="214">
        <v>2739</v>
      </c>
      <c r="R108" s="68" t="s">
        <v>1894</v>
      </c>
      <c r="S108" s="359"/>
      <c r="T108" s="275"/>
    </row>
    <row r="109" spans="1:20" ht="63.75">
      <c r="A109" s="191">
        <v>47</v>
      </c>
      <c r="B109" s="68"/>
      <c r="C109" s="212" t="s">
        <v>45</v>
      </c>
      <c r="D109" s="213">
        <v>45316</v>
      </c>
      <c r="E109" s="191" t="s">
        <v>1601</v>
      </c>
      <c r="F109" s="191" t="s">
        <v>3</v>
      </c>
      <c r="G109" s="191">
        <v>2171062</v>
      </c>
      <c r="H109" s="68"/>
      <c r="I109" s="197" t="s">
        <v>1862</v>
      </c>
      <c r="J109" s="68"/>
      <c r="K109" s="68"/>
      <c r="L109" s="68"/>
      <c r="M109" s="68"/>
      <c r="N109" s="358"/>
      <c r="O109" s="358"/>
      <c r="P109" s="214">
        <v>0</v>
      </c>
      <c r="Q109" s="214">
        <v>1032.3</v>
      </c>
      <c r="R109" s="68" t="s">
        <v>1894</v>
      </c>
      <c r="S109" s="359"/>
      <c r="T109" s="275"/>
    </row>
    <row r="110" spans="1:20" ht="63.75">
      <c r="A110" s="191">
        <v>47</v>
      </c>
      <c r="B110" s="68"/>
      <c r="C110" s="212" t="s">
        <v>45</v>
      </c>
      <c r="D110" s="213">
        <v>45316</v>
      </c>
      <c r="E110" s="191" t="s">
        <v>1602</v>
      </c>
      <c r="F110" s="191" t="s">
        <v>3</v>
      </c>
      <c r="G110" s="191">
        <v>2171065</v>
      </c>
      <c r="H110" s="68"/>
      <c r="I110" s="197" t="s">
        <v>1863</v>
      </c>
      <c r="J110" s="68"/>
      <c r="K110" s="68"/>
      <c r="L110" s="68"/>
      <c r="M110" s="68"/>
      <c r="N110" s="358"/>
      <c r="O110" s="358"/>
      <c r="P110" s="214">
        <v>0</v>
      </c>
      <c r="Q110" s="214">
        <v>73.540000000000006</v>
      </c>
      <c r="R110" s="68" t="s">
        <v>1894</v>
      </c>
      <c r="S110" s="359"/>
      <c r="T110" s="275"/>
    </row>
    <row r="111" spans="1:20" ht="63.75">
      <c r="A111" s="191">
        <v>47</v>
      </c>
      <c r="B111" s="68"/>
      <c r="C111" s="212" t="s">
        <v>45</v>
      </c>
      <c r="D111" s="213">
        <v>45316</v>
      </c>
      <c r="E111" s="191" t="s">
        <v>1603</v>
      </c>
      <c r="F111" s="191" t="s">
        <v>3</v>
      </c>
      <c r="G111" s="191">
        <v>2171070</v>
      </c>
      <c r="H111" s="68"/>
      <c r="I111" s="197" t="s">
        <v>1864</v>
      </c>
      <c r="J111" s="68"/>
      <c r="K111" s="68"/>
      <c r="L111" s="68"/>
      <c r="M111" s="68"/>
      <c r="N111" s="358"/>
      <c r="O111" s="358"/>
      <c r="P111" s="214">
        <v>0</v>
      </c>
      <c r="Q111" s="214">
        <v>18908.400000000001</v>
      </c>
      <c r="R111" s="68" t="s">
        <v>1894</v>
      </c>
      <c r="S111" s="359"/>
      <c r="T111" s="275"/>
    </row>
    <row r="112" spans="1:20" ht="63.75">
      <c r="A112" s="191">
        <v>47</v>
      </c>
      <c r="B112" s="68"/>
      <c r="C112" s="212" t="s">
        <v>45</v>
      </c>
      <c r="D112" s="213">
        <v>45316</v>
      </c>
      <c r="E112" s="191" t="s">
        <v>1604</v>
      </c>
      <c r="F112" s="191" t="s">
        <v>3</v>
      </c>
      <c r="G112" s="191">
        <v>2171073</v>
      </c>
      <c r="H112" s="68"/>
      <c r="I112" s="197" t="s">
        <v>1865</v>
      </c>
      <c r="J112" s="68"/>
      <c r="K112" s="68"/>
      <c r="L112" s="68"/>
      <c r="M112" s="68"/>
      <c r="N112" s="358"/>
      <c r="O112" s="358"/>
      <c r="P112" s="214">
        <v>0</v>
      </c>
      <c r="Q112" s="214">
        <v>1548.86</v>
      </c>
      <c r="R112" s="68" t="s">
        <v>1894</v>
      </c>
      <c r="S112" s="359"/>
      <c r="T112" s="275"/>
    </row>
    <row r="113" spans="1:20" ht="63.75">
      <c r="A113" s="191">
        <v>902</v>
      </c>
      <c r="B113" s="68"/>
      <c r="C113" s="212" t="s">
        <v>191</v>
      </c>
      <c r="D113" s="213">
        <v>45316</v>
      </c>
      <c r="E113" s="191" t="s">
        <v>1605</v>
      </c>
      <c r="F113" s="191" t="s">
        <v>3</v>
      </c>
      <c r="G113" s="191">
        <v>2171103</v>
      </c>
      <c r="H113" s="68"/>
      <c r="I113" s="197" t="s">
        <v>1866</v>
      </c>
      <c r="J113" s="68"/>
      <c r="K113" s="68"/>
      <c r="L113" s="68"/>
      <c r="M113" s="68"/>
      <c r="N113" s="358"/>
      <c r="O113" s="358"/>
      <c r="P113" s="214">
        <v>0</v>
      </c>
      <c r="Q113" s="214">
        <v>1956.41</v>
      </c>
      <c r="R113" s="68" t="s">
        <v>1894</v>
      </c>
      <c r="S113" s="359"/>
      <c r="T113" s="275"/>
    </row>
    <row r="114" spans="1:20" ht="63.75">
      <c r="A114" s="191">
        <v>47</v>
      </c>
      <c r="B114" s="68"/>
      <c r="C114" s="212" t="s">
        <v>45</v>
      </c>
      <c r="D114" s="213">
        <v>45317</v>
      </c>
      <c r="E114" s="191" t="s">
        <v>1609</v>
      </c>
      <c r="F114" s="191" t="s">
        <v>3</v>
      </c>
      <c r="G114" s="191">
        <v>2171365</v>
      </c>
      <c r="H114" s="68"/>
      <c r="I114" s="197" t="s">
        <v>1870</v>
      </c>
      <c r="J114" s="68"/>
      <c r="K114" s="68"/>
      <c r="L114" s="68"/>
      <c r="M114" s="68"/>
      <c r="N114" s="358"/>
      <c r="O114" s="358"/>
      <c r="P114" s="214">
        <v>0</v>
      </c>
      <c r="Q114" s="214">
        <v>5130</v>
      </c>
      <c r="R114" s="68" t="s">
        <v>1894</v>
      </c>
      <c r="S114" s="359"/>
      <c r="T114" s="275"/>
    </row>
    <row r="115" spans="1:20" ht="63.75">
      <c r="A115" s="191">
        <v>344</v>
      </c>
      <c r="B115" s="68"/>
      <c r="C115" s="212" t="s">
        <v>139</v>
      </c>
      <c r="D115" s="213">
        <v>45317</v>
      </c>
      <c r="E115" s="191" t="s">
        <v>1610</v>
      </c>
      <c r="F115" s="191" t="s">
        <v>3</v>
      </c>
      <c r="G115" s="191">
        <v>2171372</v>
      </c>
      <c r="H115" s="68"/>
      <c r="I115" s="197" t="s">
        <v>1871</v>
      </c>
      <c r="J115" s="68"/>
      <c r="K115" s="68"/>
      <c r="L115" s="68"/>
      <c r="M115" s="68"/>
      <c r="N115" s="358"/>
      <c r="O115" s="358"/>
      <c r="P115" s="214">
        <v>0</v>
      </c>
      <c r="Q115" s="214">
        <v>20</v>
      </c>
      <c r="R115" s="68" t="s">
        <v>1894</v>
      </c>
      <c r="S115" s="359"/>
      <c r="T115" s="275"/>
    </row>
    <row r="116" spans="1:20" ht="63.75">
      <c r="A116" s="191">
        <v>344</v>
      </c>
      <c r="B116" s="68"/>
      <c r="C116" s="212" t="s">
        <v>139</v>
      </c>
      <c r="D116" s="213">
        <v>45317</v>
      </c>
      <c r="E116" s="191" t="s">
        <v>1611</v>
      </c>
      <c r="F116" s="191" t="s">
        <v>3</v>
      </c>
      <c r="G116" s="191">
        <v>2171378</v>
      </c>
      <c r="H116" s="68"/>
      <c r="I116" s="197" t="s">
        <v>1871</v>
      </c>
      <c r="J116" s="68"/>
      <c r="K116" s="68"/>
      <c r="L116" s="68"/>
      <c r="M116" s="68"/>
      <c r="N116" s="358"/>
      <c r="O116" s="358"/>
      <c r="P116" s="214">
        <v>0</v>
      </c>
      <c r="Q116" s="214">
        <v>190</v>
      </c>
      <c r="R116" s="68" t="s">
        <v>1894</v>
      </c>
      <c r="S116" s="359"/>
      <c r="T116" s="275"/>
    </row>
    <row r="117" spans="1:20" ht="63.75">
      <c r="A117" s="191">
        <v>597</v>
      </c>
      <c r="B117" s="68"/>
      <c r="C117" s="212" t="s">
        <v>675</v>
      </c>
      <c r="D117" s="213">
        <v>45317</v>
      </c>
      <c r="E117" s="191" t="s">
        <v>1612</v>
      </c>
      <c r="F117" s="191" t="s">
        <v>3</v>
      </c>
      <c r="G117" s="191">
        <v>2171401</v>
      </c>
      <c r="H117" s="68"/>
      <c r="I117" s="197" t="s">
        <v>1873</v>
      </c>
      <c r="J117" s="68"/>
      <c r="K117" s="68"/>
      <c r="L117" s="68"/>
      <c r="M117" s="68"/>
      <c r="N117" s="358"/>
      <c r="O117" s="358"/>
      <c r="P117" s="214">
        <v>0</v>
      </c>
      <c r="Q117" s="214">
        <v>143.87</v>
      </c>
      <c r="R117" s="68" t="s">
        <v>1894</v>
      </c>
      <c r="S117" s="359"/>
      <c r="T117" s="275"/>
    </row>
    <row r="118" spans="1:20" ht="63.75">
      <c r="A118" s="191" t="s">
        <v>544</v>
      </c>
      <c r="B118" s="68"/>
      <c r="C118" s="212" t="s">
        <v>681</v>
      </c>
      <c r="D118" s="213">
        <v>45317</v>
      </c>
      <c r="E118" s="191" t="s">
        <v>1613</v>
      </c>
      <c r="F118" s="191" t="s">
        <v>6</v>
      </c>
      <c r="G118" s="191">
        <v>1947864</v>
      </c>
      <c r="H118" s="68"/>
      <c r="I118" s="197" t="s">
        <v>1874</v>
      </c>
      <c r="J118" s="68"/>
      <c r="K118" s="68"/>
      <c r="L118" s="68"/>
      <c r="M118" s="68"/>
      <c r="N118" s="358"/>
      <c r="O118" s="358"/>
      <c r="P118" s="214">
        <v>0</v>
      </c>
      <c r="Q118" s="214">
        <v>371770.91</v>
      </c>
      <c r="R118" s="68" t="s">
        <v>1894</v>
      </c>
      <c r="S118" s="359"/>
      <c r="T118" s="275"/>
    </row>
    <row r="119" spans="1:20" ht="51">
      <c r="A119" s="191" t="s">
        <v>544</v>
      </c>
      <c r="B119" s="68"/>
      <c r="C119" s="212" t="s">
        <v>681</v>
      </c>
      <c r="D119" s="213">
        <v>45317</v>
      </c>
      <c r="E119" s="191" t="s">
        <v>1614</v>
      </c>
      <c r="F119" s="191" t="s">
        <v>6</v>
      </c>
      <c r="G119" s="191">
        <v>1947901</v>
      </c>
      <c r="H119" s="68"/>
      <c r="I119" s="197" t="s">
        <v>1875</v>
      </c>
      <c r="J119" s="68"/>
      <c r="K119" s="68"/>
      <c r="L119" s="68"/>
      <c r="M119" s="68"/>
      <c r="N119" s="358"/>
      <c r="O119" s="358"/>
      <c r="P119" s="214">
        <v>0</v>
      </c>
      <c r="Q119" s="214">
        <v>245346.92</v>
      </c>
      <c r="R119" s="68" t="s">
        <v>1894</v>
      </c>
      <c r="S119" s="359"/>
      <c r="T119" s="275"/>
    </row>
    <row r="120" spans="1:20" ht="51">
      <c r="A120" s="191">
        <v>650</v>
      </c>
      <c r="B120" s="68"/>
      <c r="C120" s="212" t="s">
        <v>175</v>
      </c>
      <c r="D120" s="213">
        <v>45320</v>
      </c>
      <c r="E120" s="191" t="s">
        <v>1615</v>
      </c>
      <c r="F120" s="191" t="s">
        <v>3</v>
      </c>
      <c r="G120" s="191">
        <v>2171611</v>
      </c>
      <c r="H120" s="68"/>
      <c r="I120" s="197" t="s">
        <v>1876</v>
      </c>
      <c r="J120" s="68"/>
      <c r="K120" s="68"/>
      <c r="L120" s="68"/>
      <c r="M120" s="68"/>
      <c r="N120" s="358"/>
      <c r="O120" s="358"/>
      <c r="P120" s="214">
        <v>0</v>
      </c>
      <c r="Q120" s="214">
        <v>7296.44</v>
      </c>
      <c r="R120" s="68" t="s">
        <v>1894</v>
      </c>
      <c r="S120" s="359"/>
      <c r="T120" s="275"/>
    </row>
    <row r="121" spans="1:20" ht="38.25">
      <c r="A121" s="191" t="s">
        <v>550</v>
      </c>
      <c r="B121" s="68"/>
      <c r="C121" s="212" t="s">
        <v>589</v>
      </c>
      <c r="D121" s="213">
        <v>45320</v>
      </c>
      <c r="E121" s="191" t="s">
        <v>1616</v>
      </c>
      <c r="F121" s="191" t="s">
        <v>3</v>
      </c>
      <c r="G121" s="191">
        <v>2171632</v>
      </c>
      <c r="H121" s="68"/>
      <c r="I121" s="197" t="s">
        <v>1877</v>
      </c>
      <c r="J121" s="68"/>
      <c r="K121" s="68"/>
      <c r="L121" s="68"/>
      <c r="M121" s="68"/>
      <c r="N121" s="358"/>
      <c r="O121" s="358"/>
      <c r="P121" s="214">
        <v>0</v>
      </c>
      <c r="Q121" s="214">
        <v>7298.8</v>
      </c>
      <c r="R121" s="68" t="s">
        <v>1894</v>
      </c>
      <c r="S121" s="359"/>
      <c r="T121" s="275"/>
    </row>
    <row r="122" spans="1:20" ht="51">
      <c r="A122" s="191">
        <v>203</v>
      </c>
      <c r="B122" s="68"/>
      <c r="C122" s="212" t="s">
        <v>86</v>
      </c>
      <c r="D122" s="213">
        <v>45321</v>
      </c>
      <c r="E122" s="191" t="s">
        <v>1617</v>
      </c>
      <c r="F122" s="191" t="s">
        <v>3</v>
      </c>
      <c r="G122" s="191">
        <v>2171887</v>
      </c>
      <c r="H122" s="68"/>
      <c r="I122" s="197" t="s">
        <v>1878</v>
      </c>
      <c r="J122" s="68"/>
      <c r="K122" s="68"/>
      <c r="L122" s="68"/>
      <c r="M122" s="68"/>
      <c r="N122" s="358"/>
      <c r="O122" s="358"/>
      <c r="P122" s="214">
        <v>0</v>
      </c>
      <c r="Q122" s="214">
        <v>371</v>
      </c>
      <c r="R122" s="68" t="s">
        <v>1894</v>
      </c>
      <c r="S122" s="359"/>
      <c r="T122" s="275"/>
    </row>
    <row r="123" spans="1:20" ht="38.25">
      <c r="A123" s="191">
        <v>15</v>
      </c>
      <c r="B123" s="68"/>
      <c r="C123" s="212" t="s">
        <v>39</v>
      </c>
      <c r="D123" s="213">
        <v>45321</v>
      </c>
      <c r="E123" s="191" t="s">
        <v>1618</v>
      </c>
      <c r="F123" s="191" t="s">
        <v>3</v>
      </c>
      <c r="G123" s="191">
        <v>2171912</v>
      </c>
      <c r="H123" s="68"/>
      <c r="I123" s="197" t="s">
        <v>1879</v>
      </c>
      <c r="J123" s="68"/>
      <c r="K123" s="68"/>
      <c r="L123" s="68"/>
      <c r="M123" s="68"/>
      <c r="N123" s="358"/>
      <c r="O123" s="358"/>
      <c r="P123" s="214">
        <v>0</v>
      </c>
      <c r="Q123" s="214">
        <v>32.299999999999997</v>
      </c>
      <c r="R123" s="68" t="s">
        <v>1895</v>
      </c>
      <c r="S123" s="359"/>
      <c r="T123" s="275"/>
    </row>
    <row r="124" spans="1:20" ht="51">
      <c r="A124" s="191">
        <v>513</v>
      </c>
      <c r="B124" s="68"/>
      <c r="C124" s="212" t="s">
        <v>160</v>
      </c>
      <c r="D124" s="213">
        <v>45321</v>
      </c>
      <c r="E124" s="191" t="s">
        <v>1619</v>
      </c>
      <c r="F124" s="191" t="s">
        <v>3</v>
      </c>
      <c r="G124" s="191">
        <v>2171937</v>
      </c>
      <c r="H124" s="68"/>
      <c r="I124" s="197" t="s">
        <v>1880</v>
      </c>
      <c r="J124" s="68"/>
      <c r="K124" s="68"/>
      <c r="L124" s="68"/>
      <c r="M124" s="68"/>
      <c r="N124" s="358"/>
      <c r="O124" s="358"/>
      <c r="P124" s="214">
        <v>0</v>
      </c>
      <c r="Q124" s="214">
        <v>71.540000000000006</v>
      </c>
      <c r="R124" s="68" t="s">
        <v>1894</v>
      </c>
      <c r="S124" s="359"/>
      <c r="T124" s="275"/>
    </row>
    <row r="125" spans="1:20" ht="38.25">
      <c r="A125" s="191" t="s">
        <v>550</v>
      </c>
      <c r="B125" s="68"/>
      <c r="C125" s="212" t="s">
        <v>589</v>
      </c>
      <c r="D125" s="213">
        <v>45321</v>
      </c>
      <c r="E125" s="191" t="s">
        <v>1620</v>
      </c>
      <c r="F125" s="191" t="s">
        <v>3</v>
      </c>
      <c r="G125" s="191">
        <v>2171953</v>
      </c>
      <c r="H125" s="68"/>
      <c r="I125" s="197" t="s">
        <v>1881</v>
      </c>
      <c r="J125" s="68"/>
      <c r="K125" s="68"/>
      <c r="L125" s="68"/>
      <c r="M125" s="68"/>
      <c r="N125" s="358"/>
      <c r="O125" s="358"/>
      <c r="P125" s="214">
        <v>0</v>
      </c>
      <c r="Q125" s="214">
        <v>4128</v>
      </c>
      <c r="R125" s="68" t="s">
        <v>1894</v>
      </c>
      <c r="S125" s="359"/>
      <c r="T125" s="275"/>
    </row>
    <row r="126" spans="1:20" ht="51">
      <c r="A126" s="191">
        <v>46</v>
      </c>
      <c r="B126" s="68"/>
      <c r="C126" s="212" t="s">
        <v>1371</v>
      </c>
      <c r="D126" s="213">
        <v>45321</v>
      </c>
      <c r="E126" s="191" t="s">
        <v>1621</v>
      </c>
      <c r="F126" s="191" t="s">
        <v>3</v>
      </c>
      <c r="G126" s="191">
        <v>2171974</v>
      </c>
      <c r="H126" s="68"/>
      <c r="I126" s="197" t="s">
        <v>1882</v>
      </c>
      <c r="J126" s="68"/>
      <c r="K126" s="68"/>
      <c r="L126" s="68"/>
      <c r="M126" s="68"/>
      <c r="N126" s="358"/>
      <c r="O126" s="358"/>
      <c r="P126" s="214">
        <v>0</v>
      </c>
      <c r="Q126" s="214">
        <v>8122.61</v>
      </c>
      <c r="R126" s="68" t="s">
        <v>1894</v>
      </c>
      <c r="S126" s="359"/>
      <c r="T126" s="275"/>
    </row>
    <row r="127" spans="1:20" ht="51">
      <c r="A127" s="191">
        <v>46</v>
      </c>
      <c r="B127" s="68"/>
      <c r="C127" s="212" t="s">
        <v>1371</v>
      </c>
      <c r="D127" s="213">
        <v>45321</v>
      </c>
      <c r="E127" s="191" t="s">
        <v>1622</v>
      </c>
      <c r="F127" s="191" t="s">
        <v>3</v>
      </c>
      <c r="G127" s="191">
        <v>2171975</v>
      </c>
      <c r="H127" s="68"/>
      <c r="I127" s="197" t="s">
        <v>1883</v>
      </c>
      <c r="J127" s="68"/>
      <c r="K127" s="68"/>
      <c r="L127" s="68"/>
      <c r="M127" s="68"/>
      <c r="N127" s="358"/>
      <c r="O127" s="358"/>
      <c r="P127" s="214">
        <v>0</v>
      </c>
      <c r="Q127" s="214">
        <v>8122.61</v>
      </c>
      <c r="R127" s="68" t="s">
        <v>1894</v>
      </c>
      <c r="S127" s="359"/>
      <c r="T127" s="275"/>
    </row>
    <row r="128" spans="1:20" ht="63.75">
      <c r="A128" s="191">
        <v>15</v>
      </c>
      <c r="B128" s="68"/>
      <c r="C128" s="212" t="s">
        <v>39</v>
      </c>
      <c r="D128" s="213">
        <v>45321</v>
      </c>
      <c r="E128" s="191" t="s">
        <v>1623</v>
      </c>
      <c r="F128" s="191" t="s">
        <v>3</v>
      </c>
      <c r="G128" s="191">
        <v>2171991</v>
      </c>
      <c r="H128" s="68"/>
      <c r="I128" s="197" t="s">
        <v>1884</v>
      </c>
      <c r="J128" s="68"/>
      <c r="K128" s="68"/>
      <c r="L128" s="68"/>
      <c r="M128" s="68"/>
      <c r="N128" s="358"/>
      <c r="O128" s="358"/>
      <c r="P128" s="214">
        <v>0</v>
      </c>
      <c r="Q128" s="214">
        <v>116.05</v>
      </c>
      <c r="R128" s="68" t="s">
        <v>1894</v>
      </c>
      <c r="S128" s="359"/>
      <c r="T128" s="275"/>
    </row>
    <row r="129" spans="1:20" ht="38.25">
      <c r="A129" s="191" t="s">
        <v>665</v>
      </c>
      <c r="B129" s="68"/>
      <c r="C129" s="212" t="s">
        <v>1254</v>
      </c>
      <c r="D129" s="213">
        <v>45321</v>
      </c>
      <c r="E129" s="191" t="s">
        <v>1625</v>
      </c>
      <c r="F129" s="191" t="s">
        <v>12</v>
      </c>
      <c r="G129" s="191">
        <v>454260</v>
      </c>
      <c r="H129" s="68"/>
      <c r="I129" s="197" t="s">
        <v>1886</v>
      </c>
      <c r="J129" s="68"/>
      <c r="K129" s="68"/>
      <c r="L129" s="68"/>
      <c r="M129" s="68"/>
      <c r="N129" s="358"/>
      <c r="O129" s="358"/>
      <c r="P129" s="214">
        <v>2014125.7</v>
      </c>
      <c r="Q129" s="214">
        <v>0</v>
      </c>
      <c r="R129" s="68" t="s">
        <v>1894</v>
      </c>
      <c r="S129" s="359"/>
      <c r="T129" s="275"/>
    </row>
    <row r="130" spans="1:20" ht="38.25">
      <c r="A130" s="191" t="s">
        <v>665</v>
      </c>
      <c r="B130" s="68"/>
      <c r="C130" s="212" t="s">
        <v>1254</v>
      </c>
      <c r="D130" s="213">
        <v>45321</v>
      </c>
      <c r="E130" s="191" t="s">
        <v>1626</v>
      </c>
      <c r="F130" s="191" t="s">
        <v>12</v>
      </c>
      <c r="G130" s="191">
        <v>454262</v>
      </c>
      <c r="H130" s="68"/>
      <c r="I130" s="197" t="s">
        <v>1886</v>
      </c>
      <c r="J130" s="68"/>
      <c r="K130" s="68"/>
      <c r="L130" s="68"/>
      <c r="M130" s="68"/>
      <c r="N130" s="358"/>
      <c r="O130" s="358"/>
      <c r="P130" s="214">
        <v>2014125.7</v>
      </c>
      <c r="Q130" s="214">
        <v>0</v>
      </c>
      <c r="R130" s="68" t="s">
        <v>1894</v>
      </c>
      <c r="S130" s="359"/>
      <c r="T130" s="275"/>
    </row>
    <row r="131" spans="1:20" ht="38.25">
      <c r="A131" s="191" t="s">
        <v>665</v>
      </c>
      <c r="B131" s="68"/>
      <c r="C131" s="212" t="s">
        <v>1254</v>
      </c>
      <c r="D131" s="213">
        <v>45321</v>
      </c>
      <c r="E131" s="191" t="s">
        <v>1627</v>
      </c>
      <c r="F131" s="191" t="s">
        <v>12</v>
      </c>
      <c r="G131" s="191">
        <v>454264</v>
      </c>
      <c r="H131" s="68"/>
      <c r="I131" s="197" t="s">
        <v>1886</v>
      </c>
      <c r="J131" s="68"/>
      <c r="K131" s="68"/>
      <c r="L131" s="68"/>
      <c r="M131" s="68"/>
      <c r="N131" s="358"/>
      <c r="O131" s="358"/>
      <c r="P131" s="214">
        <v>2014125.7</v>
      </c>
      <c r="Q131" s="214">
        <v>0</v>
      </c>
      <c r="R131" s="68" t="s">
        <v>1894</v>
      </c>
      <c r="S131" s="359"/>
      <c r="T131" s="275"/>
    </row>
    <row r="132" spans="1:20" ht="38.25">
      <c r="A132" s="191" t="s">
        <v>665</v>
      </c>
      <c r="B132" s="68"/>
      <c r="C132" s="212" t="s">
        <v>1254</v>
      </c>
      <c r="D132" s="213">
        <v>45321</v>
      </c>
      <c r="E132" s="191" t="s">
        <v>1628</v>
      </c>
      <c r="F132" s="191" t="s">
        <v>12</v>
      </c>
      <c r="G132" s="191">
        <v>454266</v>
      </c>
      <c r="H132" s="68"/>
      <c r="I132" s="197" t="s">
        <v>1886</v>
      </c>
      <c r="J132" s="68"/>
      <c r="K132" s="68"/>
      <c r="L132" s="68"/>
      <c r="M132" s="68"/>
      <c r="N132" s="358"/>
      <c r="O132" s="358"/>
      <c r="P132" s="214">
        <v>2014125.7</v>
      </c>
      <c r="Q132" s="214">
        <v>0</v>
      </c>
      <c r="R132" s="68" t="s">
        <v>1894</v>
      </c>
      <c r="S132" s="359"/>
      <c r="T132" s="275"/>
    </row>
    <row r="133" spans="1:20" ht="38.25">
      <c r="A133" s="191" t="s">
        <v>665</v>
      </c>
      <c r="B133" s="68"/>
      <c r="C133" s="212" t="s">
        <v>1254</v>
      </c>
      <c r="D133" s="213">
        <v>45321</v>
      </c>
      <c r="E133" s="191" t="s">
        <v>1629</v>
      </c>
      <c r="F133" s="191" t="s">
        <v>12</v>
      </c>
      <c r="G133" s="191">
        <v>454268</v>
      </c>
      <c r="H133" s="68"/>
      <c r="I133" s="197" t="s">
        <v>1886</v>
      </c>
      <c r="J133" s="68"/>
      <c r="K133" s="68"/>
      <c r="L133" s="68"/>
      <c r="M133" s="68"/>
      <c r="N133" s="358"/>
      <c r="O133" s="358"/>
      <c r="P133" s="214">
        <v>1206362.6200000001</v>
      </c>
      <c r="Q133" s="214">
        <v>0</v>
      </c>
      <c r="R133" s="68" t="s">
        <v>1894</v>
      </c>
      <c r="S133" s="359"/>
      <c r="T133" s="275"/>
    </row>
    <row r="134" spans="1:20" ht="38.25">
      <c r="A134" s="191" t="s">
        <v>665</v>
      </c>
      <c r="B134" s="68"/>
      <c r="C134" s="212" t="s">
        <v>1254</v>
      </c>
      <c r="D134" s="213">
        <v>45321</v>
      </c>
      <c r="E134" s="191" t="s">
        <v>1630</v>
      </c>
      <c r="F134" s="191" t="s">
        <v>12</v>
      </c>
      <c r="G134" s="191">
        <v>454270</v>
      </c>
      <c r="H134" s="68"/>
      <c r="I134" s="197" t="s">
        <v>1886</v>
      </c>
      <c r="J134" s="68"/>
      <c r="K134" s="68"/>
      <c r="L134" s="68"/>
      <c r="M134" s="68"/>
      <c r="N134" s="358"/>
      <c r="O134" s="358"/>
      <c r="P134" s="214">
        <v>69449.679999999993</v>
      </c>
      <c r="Q134" s="214">
        <v>0</v>
      </c>
      <c r="R134" s="68" t="s">
        <v>1894</v>
      </c>
      <c r="S134" s="359"/>
      <c r="T134" s="275"/>
    </row>
    <row r="135" spans="1:20" ht="38.25">
      <c r="A135" s="191" t="s">
        <v>665</v>
      </c>
      <c r="B135" s="68"/>
      <c r="C135" s="212" t="s">
        <v>1254</v>
      </c>
      <c r="D135" s="213">
        <v>45321</v>
      </c>
      <c r="E135" s="191" t="s">
        <v>1631</v>
      </c>
      <c r="F135" s="191" t="s">
        <v>12</v>
      </c>
      <c r="G135" s="191">
        <v>454272</v>
      </c>
      <c r="H135" s="68"/>
      <c r="I135" s="197" t="s">
        <v>1886</v>
      </c>
      <c r="J135" s="68"/>
      <c r="K135" s="68"/>
      <c r="L135" s="68"/>
      <c r="M135" s="68"/>
      <c r="N135" s="358"/>
      <c r="O135" s="358"/>
      <c r="P135" s="214">
        <v>2092122.81</v>
      </c>
      <c r="Q135" s="214">
        <v>0</v>
      </c>
      <c r="R135" s="68" t="s">
        <v>1894</v>
      </c>
      <c r="S135" s="359"/>
      <c r="T135" s="275"/>
    </row>
    <row r="136" spans="1:20" ht="38.25">
      <c r="A136" s="191" t="s">
        <v>665</v>
      </c>
      <c r="B136" s="68"/>
      <c r="C136" s="212" t="s">
        <v>1254</v>
      </c>
      <c r="D136" s="213">
        <v>45321</v>
      </c>
      <c r="E136" s="191" t="s">
        <v>1632</v>
      </c>
      <c r="F136" s="191" t="s">
        <v>12</v>
      </c>
      <c r="G136" s="191">
        <v>454280</v>
      </c>
      <c r="H136" s="68"/>
      <c r="I136" s="197" t="s">
        <v>1886</v>
      </c>
      <c r="J136" s="68"/>
      <c r="K136" s="68"/>
      <c r="L136" s="68"/>
      <c r="M136" s="68"/>
      <c r="N136" s="358"/>
      <c r="O136" s="358"/>
      <c r="P136" s="214">
        <v>5746260.96</v>
      </c>
      <c r="Q136" s="214">
        <v>0</v>
      </c>
      <c r="R136" s="68" t="s">
        <v>1894</v>
      </c>
      <c r="S136" s="359"/>
      <c r="T136" s="275"/>
    </row>
    <row r="137" spans="1:20" ht="38.25">
      <c r="A137" s="191" t="s">
        <v>665</v>
      </c>
      <c r="B137" s="68"/>
      <c r="C137" s="212" t="s">
        <v>1254</v>
      </c>
      <c r="D137" s="213">
        <v>45321</v>
      </c>
      <c r="E137" s="191" t="s">
        <v>1633</v>
      </c>
      <c r="F137" s="191" t="s">
        <v>12</v>
      </c>
      <c r="G137" s="191">
        <v>454274</v>
      </c>
      <c r="H137" s="68"/>
      <c r="I137" s="197" t="s">
        <v>1886</v>
      </c>
      <c r="J137" s="68"/>
      <c r="K137" s="68"/>
      <c r="L137" s="68"/>
      <c r="M137" s="68"/>
      <c r="N137" s="358"/>
      <c r="O137" s="358"/>
      <c r="P137" s="214">
        <v>58257.8</v>
      </c>
      <c r="Q137" s="214">
        <v>0</v>
      </c>
      <c r="R137" s="68" t="s">
        <v>1894</v>
      </c>
      <c r="S137" s="359"/>
      <c r="T137" s="275"/>
    </row>
    <row r="138" spans="1:20" ht="38.25">
      <c r="A138" s="191" t="s">
        <v>665</v>
      </c>
      <c r="B138" s="68"/>
      <c r="C138" s="212" t="s">
        <v>1254</v>
      </c>
      <c r="D138" s="213">
        <v>45321</v>
      </c>
      <c r="E138" s="191" t="s">
        <v>1634</v>
      </c>
      <c r="F138" s="191" t="s">
        <v>12</v>
      </c>
      <c r="G138" s="191">
        <v>454276</v>
      </c>
      <c r="H138" s="68"/>
      <c r="I138" s="197" t="s">
        <v>1886</v>
      </c>
      <c r="J138" s="68"/>
      <c r="K138" s="68"/>
      <c r="L138" s="68"/>
      <c r="M138" s="68"/>
      <c r="N138" s="358"/>
      <c r="O138" s="358"/>
      <c r="P138" s="214">
        <v>3313416.7</v>
      </c>
      <c r="Q138" s="214">
        <v>0</v>
      </c>
      <c r="R138" s="68" t="s">
        <v>1894</v>
      </c>
      <c r="S138" s="359"/>
      <c r="T138" s="275"/>
    </row>
    <row r="139" spans="1:20" ht="38.25">
      <c r="A139" s="191" t="s">
        <v>665</v>
      </c>
      <c r="B139" s="68"/>
      <c r="C139" s="212" t="s">
        <v>1254</v>
      </c>
      <c r="D139" s="213">
        <v>45321</v>
      </c>
      <c r="E139" s="191" t="s">
        <v>1635</v>
      </c>
      <c r="F139" s="191" t="s">
        <v>12</v>
      </c>
      <c r="G139" s="191">
        <v>454278</v>
      </c>
      <c r="H139" s="68"/>
      <c r="I139" s="197" t="s">
        <v>1886</v>
      </c>
      <c r="J139" s="68"/>
      <c r="K139" s="68"/>
      <c r="L139" s="68"/>
      <c r="M139" s="68"/>
      <c r="N139" s="358"/>
      <c r="O139" s="358"/>
      <c r="P139" s="214">
        <v>160011.97</v>
      </c>
      <c r="Q139" s="214">
        <v>0</v>
      </c>
      <c r="R139" s="68" t="s">
        <v>1894</v>
      </c>
      <c r="S139" s="359"/>
      <c r="T139" s="275"/>
    </row>
    <row r="140" spans="1:20" ht="38.25">
      <c r="A140" s="191" t="s">
        <v>665</v>
      </c>
      <c r="B140" s="68"/>
      <c r="C140" s="212" t="s">
        <v>1254</v>
      </c>
      <c r="D140" s="213">
        <v>45321</v>
      </c>
      <c r="E140" s="191" t="s">
        <v>1636</v>
      </c>
      <c r="F140" s="191" t="s">
        <v>12</v>
      </c>
      <c r="G140" s="191">
        <v>454282</v>
      </c>
      <c r="H140" s="68"/>
      <c r="I140" s="197" t="s">
        <v>1886</v>
      </c>
      <c r="J140" s="68"/>
      <c r="K140" s="68"/>
      <c r="L140" s="68"/>
      <c r="M140" s="68"/>
      <c r="N140" s="358"/>
      <c r="O140" s="358"/>
      <c r="P140" s="214">
        <v>190751.7</v>
      </c>
      <c r="Q140" s="214">
        <v>0</v>
      </c>
      <c r="R140" s="68" t="s">
        <v>1894</v>
      </c>
      <c r="S140" s="359"/>
      <c r="T140" s="275"/>
    </row>
    <row r="141" spans="1:20" ht="38.25">
      <c r="A141" s="191" t="s">
        <v>665</v>
      </c>
      <c r="B141" s="68"/>
      <c r="C141" s="212" t="s">
        <v>1254</v>
      </c>
      <c r="D141" s="213">
        <v>45321</v>
      </c>
      <c r="E141" s="191" t="s">
        <v>1637</v>
      </c>
      <c r="F141" s="191" t="s">
        <v>12</v>
      </c>
      <c r="G141" s="191">
        <v>454284</v>
      </c>
      <c r="H141" s="68"/>
      <c r="I141" s="197" t="s">
        <v>1886</v>
      </c>
      <c r="J141" s="68"/>
      <c r="K141" s="68"/>
      <c r="L141" s="68"/>
      <c r="M141" s="68"/>
      <c r="N141" s="358"/>
      <c r="O141" s="358"/>
      <c r="P141" s="214">
        <v>135546.53</v>
      </c>
      <c r="Q141" s="214">
        <v>0</v>
      </c>
      <c r="R141" s="68" t="s">
        <v>1894</v>
      </c>
      <c r="S141" s="359"/>
      <c r="T141" s="275"/>
    </row>
    <row r="142" spans="1:20" ht="38.25">
      <c r="A142" s="191" t="s">
        <v>665</v>
      </c>
      <c r="B142" s="68"/>
      <c r="C142" s="212" t="s">
        <v>1254</v>
      </c>
      <c r="D142" s="213">
        <v>45321</v>
      </c>
      <c r="E142" s="191" t="s">
        <v>1638</v>
      </c>
      <c r="F142" s="191" t="s">
        <v>12</v>
      </c>
      <c r="G142" s="191">
        <v>454286</v>
      </c>
      <c r="H142" s="68"/>
      <c r="I142" s="197" t="s">
        <v>1886</v>
      </c>
      <c r="J142" s="68"/>
      <c r="K142" s="68"/>
      <c r="L142" s="68"/>
      <c r="M142" s="68"/>
      <c r="N142" s="358"/>
      <c r="O142" s="358"/>
      <c r="P142" s="214">
        <v>2806803.78</v>
      </c>
      <c r="Q142" s="214">
        <v>0</v>
      </c>
      <c r="R142" s="68" t="s">
        <v>1894</v>
      </c>
      <c r="S142" s="359"/>
      <c r="T142" s="275"/>
    </row>
    <row r="143" spans="1:20" ht="38.25">
      <c r="A143" s="191" t="s">
        <v>665</v>
      </c>
      <c r="B143" s="68"/>
      <c r="C143" s="212" t="s">
        <v>1254</v>
      </c>
      <c r="D143" s="213">
        <v>45321</v>
      </c>
      <c r="E143" s="191" t="s">
        <v>1639</v>
      </c>
      <c r="F143" s="191" t="s">
        <v>12</v>
      </c>
      <c r="G143" s="191">
        <v>454288</v>
      </c>
      <c r="H143" s="68"/>
      <c r="I143" s="197" t="s">
        <v>1886</v>
      </c>
      <c r="J143" s="68"/>
      <c r="K143" s="68"/>
      <c r="L143" s="68"/>
      <c r="M143" s="68"/>
      <c r="N143" s="358"/>
      <c r="O143" s="358"/>
      <c r="P143" s="214">
        <v>4867672.3600000003</v>
      </c>
      <c r="Q143" s="214">
        <v>0</v>
      </c>
      <c r="R143" s="68" t="s">
        <v>1894</v>
      </c>
      <c r="S143" s="359"/>
      <c r="T143" s="275"/>
    </row>
    <row r="144" spans="1:20" ht="38.25">
      <c r="A144" s="191" t="s">
        <v>665</v>
      </c>
      <c r="B144" s="68"/>
      <c r="C144" s="212" t="s">
        <v>1254</v>
      </c>
      <c r="D144" s="213">
        <v>45321</v>
      </c>
      <c r="E144" s="191" t="s">
        <v>1640</v>
      </c>
      <c r="F144" s="191" t="s">
        <v>12</v>
      </c>
      <c r="G144" s="191">
        <v>454290</v>
      </c>
      <c r="H144" s="68"/>
      <c r="I144" s="197" t="s">
        <v>1886</v>
      </c>
      <c r="J144" s="68"/>
      <c r="K144" s="68"/>
      <c r="L144" s="68"/>
      <c r="M144" s="68"/>
      <c r="N144" s="358"/>
      <c r="O144" s="358"/>
      <c r="P144" s="214">
        <v>161586.20000000001</v>
      </c>
      <c r="Q144" s="214">
        <v>0</v>
      </c>
      <c r="R144" s="68" t="s">
        <v>1894</v>
      </c>
      <c r="S144" s="359"/>
      <c r="T144" s="275"/>
    </row>
    <row r="145" spans="1:20" ht="38.25">
      <c r="A145" s="191" t="s">
        <v>665</v>
      </c>
      <c r="B145" s="68"/>
      <c r="C145" s="212" t="s">
        <v>1254</v>
      </c>
      <c r="D145" s="213">
        <v>45321</v>
      </c>
      <c r="E145" s="191" t="s">
        <v>1641</v>
      </c>
      <c r="F145" s="191" t="s">
        <v>12</v>
      </c>
      <c r="G145" s="191">
        <v>454292</v>
      </c>
      <c r="H145" s="68"/>
      <c r="I145" s="197" t="s">
        <v>1886</v>
      </c>
      <c r="J145" s="68"/>
      <c r="K145" s="68"/>
      <c r="L145" s="68"/>
      <c r="M145" s="68"/>
      <c r="N145" s="358"/>
      <c r="O145" s="358"/>
      <c r="P145" s="214">
        <v>443815.59</v>
      </c>
      <c r="Q145" s="214">
        <v>0</v>
      </c>
      <c r="R145" s="68" t="s">
        <v>1894</v>
      </c>
      <c r="S145" s="359"/>
      <c r="T145" s="275"/>
    </row>
    <row r="146" spans="1:20" ht="38.25">
      <c r="A146" s="191" t="s">
        <v>665</v>
      </c>
      <c r="B146" s="68"/>
      <c r="C146" s="212" t="s">
        <v>1254</v>
      </c>
      <c r="D146" s="213">
        <v>45321</v>
      </c>
      <c r="E146" s="191" t="s">
        <v>1642</v>
      </c>
      <c r="F146" s="191" t="s">
        <v>12</v>
      </c>
      <c r="G146" s="191">
        <v>454294</v>
      </c>
      <c r="H146" s="68"/>
      <c r="I146" s="197" t="s">
        <v>1886</v>
      </c>
      <c r="J146" s="68"/>
      <c r="K146" s="68"/>
      <c r="L146" s="68"/>
      <c r="M146" s="68"/>
      <c r="N146" s="358"/>
      <c r="O146" s="358"/>
      <c r="P146" s="214">
        <v>13369633.869999999</v>
      </c>
      <c r="Q146" s="214">
        <v>0</v>
      </c>
      <c r="R146" s="68" t="s">
        <v>1894</v>
      </c>
      <c r="S146" s="359"/>
      <c r="T146" s="275"/>
    </row>
    <row r="147" spans="1:20" ht="38.25">
      <c r="A147" s="191" t="s">
        <v>665</v>
      </c>
      <c r="B147" s="68"/>
      <c r="C147" s="212" t="s">
        <v>1254</v>
      </c>
      <c r="D147" s="213">
        <v>45321</v>
      </c>
      <c r="E147" s="191" t="s">
        <v>1643</v>
      </c>
      <c r="F147" s="191" t="s">
        <v>12</v>
      </c>
      <c r="G147" s="191">
        <v>454296</v>
      </c>
      <c r="H147" s="68"/>
      <c r="I147" s="197" t="s">
        <v>1886</v>
      </c>
      <c r="J147" s="68"/>
      <c r="K147" s="68"/>
      <c r="L147" s="68"/>
      <c r="M147" s="68"/>
      <c r="N147" s="358"/>
      <c r="O147" s="358"/>
      <c r="P147" s="214">
        <v>372294.46</v>
      </c>
      <c r="Q147" s="214">
        <v>0</v>
      </c>
      <c r="R147" s="68" t="s">
        <v>1894</v>
      </c>
      <c r="S147" s="359"/>
      <c r="T147" s="275"/>
    </row>
    <row r="148" spans="1:20" ht="38.25">
      <c r="A148" s="191" t="s">
        <v>665</v>
      </c>
      <c r="B148" s="68"/>
      <c r="C148" s="212" t="s">
        <v>1254</v>
      </c>
      <c r="D148" s="213">
        <v>45321</v>
      </c>
      <c r="E148" s="191" t="s">
        <v>1644</v>
      </c>
      <c r="F148" s="191" t="s">
        <v>12</v>
      </c>
      <c r="G148" s="191">
        <v>454298</v>
      </c>
      <c r="H148" s="68"/>
      <c r="I148" s="197" t="s">
        <v>1886</v>
      </c>
      <c r="J148" s="68"/>
      <c r="K148" s="68"/>
      <c r="L148" s="68"/>
      <c r="M148" s="68"/>
      <c r="N148" s="358"/>
      <c r="O148" s="358"/>
      <c r="P148" s="214">
        <v>7709216.21</v>
      </c>
      <c r="Q148" s="214">
        <v>0</v>
      </c>
      <c r="R148" s="68" t="s">
        <v>1894</v>
      </c>
      <c r="S148" s="359"/>
      <c r="T148" s="275"/>
    </row>
    <row r="149" spans="1:20" ht="38.25">
      <c r="A149" s="191" t="s">
        <v>665</v>
      </c>
      <c r="B149" s="68"/>
      <c r="C149" s="212" t="s">
        <v>1254</v>
      </c>
      <c r="D149" s="213">
        <v>45321</v>
      </c>
      <c r="E149" s="191" t="s">
        <v>1645</v>
      </c>
      <c r="F149" s="191" t="s">
        <v>12</v>
      </c>
      <c r="G149" s="191">
        <v>454300</v>
      </c>
      <c r="H149" s="68"/>
      <c r="I149" s="197" t="s">
        <v>1886</v>
      </c>
      <c r="J149" s="68"/>
      <c r="K149" s="68"/>
      <c r="L149" s="68"/>
      <c r="M149" s="68"/>
      <c r="N149" s="358"/>
      <c r="O149" s="358"/>
      <c r="P149" s="214">
        <v>2459755.42</v>
      </c>
      <c r="Q149" s="214">
        <v>0</v>
      </c>
      <c r="R149" s="68" t="s">
        <v>1894</v>
      </c>
      <c r="S149" s="359"/>
      <c r="T149" s="275"/>
    </row>
    <row r="150" spans="1:20" ht="38.25">
      <c r="A150" s="191" t="s">
        <v>665</v>
      </c>
      <c r="B150" s="68"/>
      <c r="C150" s="212" t="s">
        <v>1254</v>
      </c>
      <c r="D150" s="213">
        <v>45321</v>
      </c>
      <c r="E150" s="191" t="s">
        <v>1646</v>
      </c>
      <c r="F150" s="191" t="s">
        <v>12</v>
      </c>
      <c r="G150" s="191">
        <v>454302</v>
      </c>
      <c r="H150" s="68"/>
      <c r="I150" s="197" t="s">
        <v>1886</v>
      </c>
      <c r="J150" s="68"/>
      <c r="K150" s="68"/>
      <c r="L150" s="68"/>
      <c r="M150" s="68"/>
      <c r="N150" s="358"/>
      <c r="O150" s="358"/>
      <c r="P150" s="214">
        <v>68495.039999999994</v>
      </c>
      <c r="Q150" s="214">
        <v>0</v>
      </c>
      <c r="R150" s="68" t="s">
        <v>1894</v>
      </c>
      <c r="S150" s="359"/>
      <c r="T150" s="275"/>
    </row>
    <row r="151" spans="1:20" ht="38.25">
      <c r="A151" s="191" t="s">
        <v>665</v>
      </c>
      <c r="B151" s="68"/>
      <c r="C151" s="212" t="s">
        <v>1254</v>
      </c>
      <c r="D151" s="213">
        <v>45321</v>
      </c>
      <c r="E151" s="191" t="s">
        <v>1647</v>
      </c>
      <c r="F151" s="191" t="s">
        <v>12</v>
      </c>
      <c r="G151" s="191">
        <v>454304</v>
      </c>
      <c r="H151" s="68"/>
      <c r="I151" s="197" t="s">
        <v>1886</v>
      </c>
      <c r="J151" s="68"/>
      <c r="K151" s="68"/>
      <c r="L151" s="68"/>
      <c r="M151" s="68"/>
      <c r="N151" s="358"/>
      <c r="O151" s="358"/>
      <c r="P151" s="214">
        <v>81653.55</v>
      </c>
      <c r="Q151" s="214">
        <v>0</v>
      </c>
      <c r="R151" s="68" t="s">
        <v>1894</v>
      </c>
      <c r="S151" s="359"/>
      <c r="T151" s="275"/>
    </row>
    <row r="152" spans="1:20" ht="38.25">
      <c r="A152" s="191" t="s">
        <v>665</v>
      </c>
      <c r="B152" s="68"/>
      <c r="C152" s="212" t="s">
        <v>1254</v>
      </c>
      <c r="D152" s="213">
        <v>45321</v>
      </c>
      <c r="E152" s="191" t="s">
        <v>1648</v>
      </c>
      <c r="F152" s="191" t="s">
        <v>12</v>
      </c>
      <c r="G152" s="191">
        <v>454306</v>
      </c>
      <c r="H152" s="68"/>
      <c r="I152" s="197" t="s">
        <v>1886</v>
      </c>
      <c r="J152" s="68"/>
      <c r="K152" s="68"/>
      <c r="L152" s="68"/>
      <c r="M152" s="68"/>
      <c r="N152" s="358"/>
      <c r="O152" s="358"/>
      <c r="P152" s="214">
        <v>1418347.46</v>
      </c>
      <c r="Q152" s="214">
        <v>0</v>
      </c>
      <c r="R152" s="68" t="s">
        <v>1894</v>
      </c>
      <c r="S152" s="359"/>
      <c r="T152" s="275"/>
    </row>
    <row r="153" spans="1:20" ht="38.25">
      <c r="A153" s="191" t="s">
        <v>665</v>
      </c>
      <c r="B153" s="68"/>
      <c r="C153" s="212" t="s">
        <v>1254</v>
      </c>
      <c r="D153" s="213">
        <v>45321</v>
      </c>
      <c r="E153" s="191" t="s">
        <v>1649</v>
      </c>
      <c r="F153" s="191" t="s">
        <v>12</v>
      </c>
      <c r="G153" s="191">
        <v>454308</v>
      </c>
      <c r="H153" s="68"/>
      <c r="I153" s="197" t="s">
        <v>1886</v>
      </c>
      <c r="J153" s="68"/>
      <c r="K153" s="68"/>
      <c r="L153" s="68"/>
      <c r="M153" s="68"/>
      <c r="N153" s="358"/>
      <c r="O153" s="358"/>
      <c r="P153" s="214">
        <v>1643646.81</v>
      </c>
      <c r="Q153" s="214">
        <v>0</v>
      </c>
      <c r="R153" s="68" t="s">
        <v>1894</v>
      </c>
      <c r="S153" s="359"/>
      <c r="T153" s="275"/>
    </row>
    <row r="154" spans="1:20" ht="38.25">
      <c r="A154" s="191" t="s">
        <v>665</v>
      </c>
      <c r="B154" s="68"/>
      <c r="C154" s="212" t="s">
        <v>1254</v>
      </c>
      <c r="D154" s="213">
        <v>45321</v>
      </c>
      <c r="E154" s="191" t="s">
        <v>1650</v>
      </c>
      <c r="F154" s="191" t="s">
        <v>12</v>
      </c>
      <c r="G154" s="191">
        <v>454310</v>
      </c>
      <c r="H154" s="68"/>
      <c r="I154" s="197" t="s">
        <v>1886</v>
      </c>
      <c r="J154" s="68"/>
      <c r="K154" s="68"/>
      <c r="L154" s="68"/>
      <c r="M154" s="68"/>
      <c r="N154" s="358"/>
      <c r="O154" s="358"/>
      <c r="P154" s="214">
        <v>506733.79</v>
      </c>
      <c r="Q154" s="214">
        <v>0</v>
      </c>
      <c r="R154" s="68" t="s">
        <v>1894</v>
      </c>
      <c r="S154" s="359"/>
      <c r="T154" s="275"/>
    </row>
    <row r="155" spans="1:20" ht="38.25">
      <c r="A155" s="191" t="s">
        <v>665</v>
      </c>
      <c r="B155" s="68"/>
      <c r="C155" s="212" t="s">
        <v>1254</v>
      </c>
      <c r="D155" s="213">
        <v>45321</v>
      </c>
      <c r="E155" s="191" t="s">
        <v>1651</v>
      </c>
      <c r="F155" s="191" t="s">
        <v>12</v>
      </c>
      <c r="G155" s="191">
        <v>454312</v>
      </c>
      <c r="H155" s="68"/>
      <c r="I155" s="197" t="s">
        <v>1886</v>
      </c>
      <c r="J155" s="68"/>
      <c r="K155" s="68"/>
      <c r="L155" s="68"/>
      <c r="M155" s="68"/>
      <c r="N155" s="358"/>
      <c r="O155" s="358"/>
      <c r="P155" s="214">
        <v>1654838.62</v>
      </c>
      <c r="Q155" s="214">
        <v>0</v>
      </c>
      <c r="R155" s="68" t="s">
        <v>1894</v>
      </c>
      <c r="S155" s="359"/>
      <c r="T155" s="275"/>
    </row>
    <row r="156" spans="1:20" ht="38.25">
      <c r="A156" s="191" t="s">
        <v>665</v>
      </c>
      <c r="B156" s="68"/>
      <c r="C156" s="212" t="s">
        <v>1254</v>
      </c>
      <c r="D156" s="213">
        <v>45321</v>
      </c>
      <c r="E156" s="191" t="s">
        <v>1652</v>
      </c>
      <c r="F156" s="191" t="s">
        <v>12</v>
      </c>
      <c r="G156" s="191">
        <v>454314</v>
      </c>
      <c r="H156" s="68"/>
      <c r="I156" s="197" t="s">
        <v>1886</v>
      </c>
      <c r="J156" s="68"/>
      <c r="K156" s="68"/>
      <c r="L156" s="68"/>
      <c r="M156" s="68"/>
      <c r="N156" s="358"/>
      <c r="O156" s="358"/>
      <c r="P156" s="214">
        <v>3850257.87</v>
      </c>
      <c r="Q156" s="214">
        <v>0</v>
      </c>
      <c r="R156" s="68" t="s">
        <v>1894</v>
      </c>
      <c r="S156" s="359"/>
      <c r="T156" s="275"/>
    </row>
    <row r="157" spans="1:20" ht="38.25">
      <c r="A157" s="191" t="s">
        <v>665</v>
      </c>
      <c r="B157" s="68"/>
      <c r="C157" s="212" t="s">
        <v>1254</v>
      </c>
      <c r="D157" s="213">
        <v>45321</v>
      </c>
      <c r="E157" s="191" t="s">
        <v>1653</v>
      </c>
      <c r="F157" s="191" t="s">
        <v>12</v>
      </c>
      <c r="G157" s="191">
        <v>454316</v>
      </c>
      <c r="H157" s="68"/>
      <c r="I157" s="197" t="s">
        <v>1886</v>
      </c>
      <c r="J157" s="68"/>
      <c r="K157" s="68"/>
      <c r="L157" s="68"/>
      <c r="M157" s="68"/>
      <c r="N157" s="358"/>
      <c r="O157" s="358"/>
      <c r="P157" s="214">
        <v>3238263.82</v>
      </c>
      <c r="Q157" s="214">
        <v>0</v>
      </c>
      <c r="R157" s="68" t="s">
        <v>1894</v>
      </c>
      <c r="S157" s="359"/>
      <c r="T157" s="275"/>
    </row>
    <row r="158" spans="1:20" ht="38.25">
      <c r="A158" s="191" t="s">
        <v>665</v>
      </c>
      <c r="B158" s="68"/>
      <c r="C158" s="212" t="s">
        <v>1254</v>
      </c>
      <c r="D158" s="213">
        <v>45321</v>
      </c>
      <c r="E158" s="191" t="s">
        <v>1654</v>
      </c>
      <c r="F158" s="191" t="s">
        <v>12</v>
      </c>
      <c r="G158" s="191">
        <v>454318</v>
      </c>
      <c r="H158" s="68"/>
      <c r="I158" s="197" t="s">
        <v>1886</v>
      </c>
      <c r="J158" s="68"/>
      <c r="K158" s="68"/>
      <c r="L158" s="68"/>
      <c r="M158" s="68"/>
      <c r="N158" s="358"/>
      <c r="O158" s="358"/>
      <c r="P158" s="214">
        <v>595778.24</v>
      </c>
      <c r="Q158" s="214">
        <v>0</v>
      </c>
      <c r="R158" s="68" t="s">
        <v>1894</v>
      </c>
      <c r="S158" s="359"/>
      <c r="T158" s="275"/>
    </row>
    <row r="159" spans="1:20" ht="38.25">
      <c r="A159" s="191" t="s">
        <v>665</v>
      </c>
      <c r="B159" s="68"/>
      <c r="C159" s="212" t="s">
        <v>1254</v>
      </c>
      <c r="D159" s="213">
        <v>45321</v>
      </c>
      <c r="E159" s="191" t="s">
        <v>1655</v>
      </c>
      <c r="F159" s="191" t="s">
        <v>12</v>
      </c>
      <c r="G159" s="191">
        <v>454320</v>
      </c>
      <c r="H159" s="68"/>
      <c r="I159" s="197" t="s">
        <v>1886</v>
      </c>
      <c r="J159" s="68"/>
      <c r="K159" s="68"/>
      <c r="L159" s="68"/>
      <c r="M159" s="68"/>
      <c r="N159" s="358"/>
      <c r="O159" s="358"/>
      <c r="P159" s="214">
        <v>6330941.4299999997</v>
      </c>
      <c r="Q159" s="214">
        <v>0</v>
      </c>
      <c r="R159" s="68" t="s">
        <v>1894</v>
      </c>
      <c r="S159" s="359"/>
      <c r="T159" s="275"/>
    </row>
    <row r="160" spans="1:20" ht="38.25">
      <c r="A160" s="191" t="s">
        <v>665</v>
      </c>
      <c r="B160" s="68"/>
      <c r="C160" s="212" t="s">
        <v>1254</v>
      </c>
      <c r="D160" s="213">
        <v>45321</v>
      </c>
      <c r="E160" s="191" t="s">
        <v>1656</v>
      </c>
      <c r="F160" s="191" t="s">
        <v>12</v>
      </c>
      <c r="G160" s="191">
        <v>454322</v>
      </c>
      <c r="H160" s="68"/>
      <c r="I160" s="197" t="s">
        <v>1886</v>
      </c>
      <c r="J160" s="68"/>
      <c r="K160" s="68"/>
      <c r="L160" s="68"/>
      <c r="M160" s="68"/>
      <c r="N160" s="358"/>
      <c r="O160" s="358"/>
      <c r="P160" s="214">
        <v>13947.48</v>
      </c>
      <c r="Q160" s="214">
        <v>0</v>
      </c>
      <c r="R160" s="68" t="s">
        <v>1894</v>
      </c>
      <c r="S160" s="359"/>
      <c r="T160" s="275"/>
    </row>
    <row r="161" spans="1:20" ht="38.25">
      <c r="A161" s="191" t="s">
        <v>665</v>
      </c>
      <c r="B161" s="68"/>
      <c r="C161" s="212" t="s">
        <v>1254</v>
      </c>
      <c r="D161" s="213">
        <v>45321</v>
      </c>
      <c r="E161" s="191" t="s">
        <v>1657</v>
      </c>
      <c r="F161" s="191" t="s">
        <v>12</v>
      </c>
      <c r="G161" s="191">
        <v>454324</v>
      </c>
      <c r="H161" s="68"/>
      <c r="I161" s="197" t="s">
        <v>1886</v>
      </c>
      <c r="J161" s="68"/>
      <c r="K161" s="68"/>
      <c r="L161" s="68"/>
      <c r="M161" s="68"/>
      <c r="N161" s="358"/>
      <c r="O161" s="358"/>
      <c r="P161" s="214">
        <v>11420.67</v>
      </c>
      <c r="Q161" s="214">
        <v>0</v>
      </c>
      <c r="R161" s="68" t="s">
        <v>1894</v>
      </c>
      <c r="S161" s="359"/>
      <c r="T161" s="275"/>
    </row>
    <row r="162" spans="1:20" ht="38.25">
      <c r="A162" s="191" t="s">
        <v>665</v>
      </c>
      <c r="B162" s="68"/>
      <c r="C162" s="212" t="s">
        <v>1254</v>
      </c>
      <c r="D162" s="213">
        <v>45321</v>
      </c>
      <c r="E162" s="191" t="s">
        <v>1658</v>
      </c>
      <c r="F162" s="191" t="s">
        <v>12</v>
      </c>
      <c r="G162" s="191">
        <v>454326</v>
      </c>
      <c r="H162" s="68"/>
      <c r="I162" s="197" t="s">
        <v>1886</v>
      </c>
      <c r="J162" s="68"/>
      <c r="K162" s="68"/>
      <c r="L162" s="68"/>
      <c r="M162" s="68"/>
      <c r="N162" s="358"/>
      <c r="O162" s="358"/>
      <c r="P162" s="214">
        <v>208781.36</v>
      </c>
      <c r="Q162" s="214">
        <v>0</v>
      </c>
      <c r="R162" s="68" t="s">
        <v>1894</v>
      </c>
      <c r="S162" s="359"/>
      <c r="T162" s="275"/>
    </row>
    <row r="163" spans="1:20" ht="38.25">
      <c r="A163" s="191" t="s">
        <v>665</v>
      </c>
      <c r="B163" s="68"/>
      <c r="C163" s="212" t="s">
        <v>1254</v>
      </c>
      <c r="D163" s="213">
        <v>45321</v>
      </c>
      <c r="E163" s="191" t="s">
        <v>1659</v>
      </c>
      <c r="F163" s="191" t="s">
        <v>12</v>
      </c>
      <c r="G163" s="191">
        <v>454328</v>
      </c>
      <c r="H163" s="68"/>
      <c r="I163" s="197" t="s">
        <v>1886</v>
      </c>
      <c r="J163" s="68"/>
      <c r="K163" s="68"/>
      <c r="L163" s="68"/>
      <c r="M163" s="68"/>
      <c r="N163" s="358"/>
      <c r="O163" s="358"/>
      <c r="P163" s="214">
        <v>137.27000000000001</v>
      </c>
      <c r="Q163" s="214">
        <v>0</v>
      </c>
      <c r="R163" s="68" t="s">
        <v>1894</v>
      </c>
      <c r="S163" s="359"/>
      <c r="T163" s="275"/>
    </row>
    <row r="164" spans="1:20" ht="38.25">
      <c r="A164" s="191" t="s">
        <v>665</v>
      </c>
      <c r="B164" s="68"/>
      <c r="C164" s="212" t="s">
        <v>1254</v>
      </c>
      <c r="D164" s="213">
        <v>45321</v>
      </c>
      <c r="E164" s="191" t="s">
        <v>1660</v>
      </c>
      <c r="F164" s="191" t="s">
        <v>12</v>
      </c>
      <c r="G164" s="191">
        <v>454330</v>
      </c>
      <c r="H164" s="68"/>
      <c r="I164" s="197" t="s">
        <v>1886</v>
      </c>
      <c r="J164" s="68"/>
      <c r="K164" s="68"/>
      <c r="L164" s="68"/>
      <c r="M164" s="68"/>
      <c r="N164" s="358"/>
      <c r="O164" s="358"/>
      <c r="P164" s="214">
        <v>4036.36</v>
      </c>
      <c r="Q164" s="214">
        <v>0</v>
      </c>
      <c r="R164" s="68" t="s">
        <v>1894</v>
      </c>
      <c r="S164" s="359"/>
      <c r="T164" s="275"/>
    </row>
    <row r="165" spans="1:20" ht="38.25">
      <c r="A165" s="191" t="s">
        <v>665</v>
      </c>
      <c r="B165" s="68"/>
      <c r="C165" s="212" t="s">
        <v>1254</v>
      </c>
      <c r="D165" s="213">
        <v>45321</v>
      </c>
      <c r="E165" s="191" t="s">
        <v>1661</v>
      </c>
      <c r="F165" s="191" t="s">
        <v>12</v>
      </c>
      <c r="G165" s="191">
        <v>454332</v>
      </c>
      <c r="H165" s="68"/>
      <c r="I165" s="197" t="s">
        <v>1886</v>
      </c>
      <c r="J165" s="68"/>
      <c r="K165" s="68"/>
      <c r="L165" s="68"/>
      <c r="M165" s="68"/>
      <c r="N165" s="358"/>
      <c r="O165" s="358"/>
      <c r="P165" s="214">
        <v>1271.71</v>
      </c>
      <c r="Q165" s="214">
        <v>0</v>
      </c>
      <c r="R165" s="68" t="s">
        <v>1894</v>
      </c>
      <c r="S165" s="359"/>
      <c r="T165" s="275"/>
    </row>
    <row r="166" spans="1:20" ht="38.25">
      <c r="A166" s="191" t="s">
        <v>665</v>
      </c>
      <c r="B166" s="68"/>
      <c r="C166" s="212" t="s">
        <v>1254</v>
      </c>
      <c r="D166" s="213">
        <v>45321</v>
      </c>
      <c r="E166" s="191" t="s">
        <v>1662</v>
      </c>
      <c r="F166" s="191" t="s">
        <v>12</v>
      </c>
      <c r="G166" s="191">
        <v>454334</v>
      </c>
      <c r="H166" s="68"/>
      <c r="I166" s="197" t="s">
        <v>1886</v>
      </c>
      <c r="J166" s="68"/>
      <c r="K166" s="68"/>
      <c r="L166" s="68"/>
      <c r="M166" s="68"/>
      <c r="N166" s="358"/>
      <c r="O166" s="358"/>
      <c r="P166" s="214">
        <v>31368.1</v>
      </c>
      <c r="Q166" s="214">
        <v>0</v>
      </c>
      <c r="R166" s="68" t="s">
        <v>1894</v>
      </c>
      <c r="S166" s="359"/>
      <c r="T166" s="275"/>
    </row>
    <row r="167" spans="1:20" ht="38.25">
      <c r="A167" s="191" t="s">
        <v>665</v>
      </c>
      <c r="B167" s="68"/>
      <c r="C167" s="212" t="s">
        <v>1254</v>
      </c>
      <c r="D167" s="213">
        <v>45321</v>
      </c>
      <c r="E167" s="191" t="s">
        <v>1663</v>
      </c>
      <c r="F167" s="191" t="s">
        <v>12</v>
      </c>
      <c r="G167" s="191">
        <v>454336</v>
      </c>
      <c r="H167" s="68"/>
      <c r="I167" s="197" t="s">
        <v>1886</v>
      </c>
      <c r="J167" s="68"/>
      <c r="K167" s="68"/>
      <c r="L167" s="68"/>
      <c r="M167" s="68"/>
      <c r="N167" s="358"/>
      <c r="O167" s="358"/>
      <c r="P167" s="214">
        <v>3872.68</v>
      </c>
      <c r="Q167" s="214">
        <v>0</v>
      </c>
      <c r="R167" s="68" t="s">
        <v>1894</v>
      </c>
      <c r="S167" s="359"/>
      <c r="T167" s="275"/>
    </row>
    <row r="168" spans="1:20" ht="38.25">
      <c r="A168" s="191" t="s">
        <v>665</v>
      </c>
      <c r="B168" s="68"/>
      <c r="C168" s="212" t="s">
        <v>1254</v>
      </c>
      <c r="D168" s="213">
        <v>45321</v>
      </c>
      <c r="E168" s="191" t="s">
        <v>1664</v>
      </c>
      <c r="F168" s="191" t="s">
        <v>12</v>
      </c>
      <c r="G168" s="191">
        <v>454338</v>
      </c>
      <c r="H168" s="68"/>
      <c r="I168" s="197" t="s">
        <v>1886</v>
      </c>
      <c r="J168" s="68"/>
      <c r="K168" s="68"/>
      <c r="L168" s="68"/>
      <c r="M168" s="68"/>
      <c r="N168" s="358"/>
      <c r="O168" s="358"/>
      <c r="P168" s="214">
        <v>3378.21</v>
      </c>
      <c r="Q168" s="214">
        <v>0</v>
      </c>
      <c r="R168" s="68" t="s">
        <v>1894</v>
      </c>
      <c r="S168" s="359"/>
      <c r="T168" s="275"/>
    </row>
    <row r="169" spans="1:20" ht="38.25">
      <c r="A169" s="191" t="s">
        <v>665</v>
      </c>
      <c r="B169" s="68"/>
      <c r="C169" s="212" t="s">
        <v>1254</v>
      </c>
      <c r="D169" s="213">
        <v>45321</v>
      </c>
      <c r="E169" s="191" t="s">
        <v>1665</v>
      </c>
      <c r="F169" s="191" t="s">
        <v>12</v>
      </c>
      <c r="G169" s="191">
        <v>454340</v>
      </c>
      <c r="H169" s="68"/>
      <c r="I169" s="197" t="s">
        <v>1886</v>
      </c>
      <c r="J169" s="68"/>
      <c r="K169" s="68"/>
      <c r="L169" s="68"/>
      <c r="M169" s="68"/>
      <c r="N169" s="358"/>
      <c r="O169" s="358"/>
      <c r="P169" s="214">
        <v>11032.25</v>
      </c>
      <c r="Q169" s="214">
        <v>0</v>
      </c>
      <c r="R169" s="68" t="s">
        <v>1894</v>
      </c>
      <c r="S169" s="359"/>
      <c r="T169" s="275"/>
    </row>
    <row r="170" spans="1:20" ht="38.25">
      <c r="A170" s="191" t="s">
        <v>665</v>
      </c>
      <c r="B170" s="68"/>
      <c r="C170" s="212" t="s">
        <v>1254</v>
      </c>
      <c r="D170" s="213">
        <v>45321</v>
      </c>
      <c r="E170" s="191" t="s">
        <v>1666</v>
      </c>
      <c r="F170" s="191" t="s">
        <v>12</v>
      </c>
      <c r="G170" s="191">
        <v>454342</v>
      </c>
      <c r="H170" s="68"/>
      <c r="I170" s="197" t="s">
        <v>1886</v>
      </c>
      <c r="J170" s="68"/>
      <c r="K170" s="68"/>
      <c r="L170" s="68"/>
      <c r="M170" s="68"/>
      <c r="N170" s="358"/>
      <c r="O170" s="358"/>
      <c r="P170" s="214">
        <v>30301.37</v>
      </c>
      <c r="Q170" s="214">
        <v>0</v>
      </c>
      <c r="R170" s="68" t="s">
        <v>1894</v>
      </c>
      <c r="S170" s="359"/>
      <c r="T170" s="275"/>
    </row>
    <row r="171" spans="1:20" ht="38.25">
      <c r="A171" s="191" t="s">
        <v>665</v>
      </c>
      <c r="B171" s="68"/>
      <c r="C171" s="212" t="s">
        <v>1254</v>
      </c>
      <c r="D171" s="213">
        <v>45321</v>
      </c>
      <c r="E171" s="191" t="s">
        <v>1667</v>
      </c>
      <c r="F171" s="191" t="s">
        <v>12</v>
      </c>
      <c r="G171" s="191">
        <v>454218</v>
      </c>
      <c r="H171" s="68"/>
      <c r="I171" s="197" t="s">
        <v>1886</v>
      </c>
      <c r="J171" s="68"/>
      <c r="K171" s="68"/>
      <c r="L171" s="68"/>
      <c r="M171" s="68"/>
      <c r="N171" s="358"/>
      <c r="O171" s="358"/>
      <c r="P171" s="214">
        <v>1713096.49</v>
      </c>
      <c r="Q171" s="214">
        <v>0</v>
      </c>
      <c r="R171" s="68" t="s">
        <v>1894</v>
      </c>
      <c r="S171" s="359"/>
      <c r="T171" s="275"/>
    </row>
    <row r="172" spans="1:20" ht="38.25">
      <c r="A172" s="191" t="s">
        <v>665</v>
      </c>
      <c r="B172" s="68"/>
      <c r="C172" s="212" t="s">
        <v>1254</v>
      </c>
      <c r="D172" s="213">
        <v>45321</v>
      </c>
      <c r="E172" s="191" t="s">
        <v>1668</v>
      </c>
      <c r="F172" s="191" t="s">
        <v>12</v>
      </c>
      <c r="G172" s="191">
        <v>454351</v>
      </c>
      <c r="H172" s="68"/>
      <c r="I172" s="197" t="s">
        <v>1886</v>
      </c>
      <c r="J172" s="68"/>
      <c r="K172" s="68"/>
      <c r="L172" s="68"/>
      <c r="M172" s="68"/>
      <c r="N172" s="358"/>
      <c r="O172" s="358"/>
      <c r="P172" s="214">
        <v>4514469</v>
      </c>
      <c r="Q172" s="214">
        <v>0</v>
      </c>
      <c r="R172" s="68" t="s">
        <v>1894</v>
      </c>
      <c r="S172" s="359"/>
      <c r="T172" s="275"/>
    </row>
    <row r="173" spans="1:20" ht="38.25">
      <c r="A173" s="191" t="s">
        <v>665</v>
      </c>
      <c r="B173" s="68"/>
      <c r="C173" s="212" t="s">
        <v>1254</v>
      </c>
      <c r="D173" s="213">
        <v>45321</v>
      </c>
      <c r="E173" s="191" t="s">
        <v>1669</v>
      </c>
      <c r="F173" s="191" t="s">
        <v>12</v>
      </c>
      <c r="G173" s="191">
        <v>454344</v>
      </c>
      <c r="H173" s="68"/>
      <c r="I173" s="197" t="s">
        <v>1886</v>
      </c>
      <c r="J173" s="68"/>
      <c r="K173" s="68"/>
      <c r="L173" s="68"/>
      <c r="M173" s="68"/>
      <c r="N173" s="358"/>
      <c r="O173" s="358"/>
      <c r="P173" s="214">
        <v>30096.47</v>
      </c>
      <c r="Q173" s="214">
        <v>0</v>
      </c>
      <c r="R173" s="68" t="s">
        <v>1894</v>
      </c>
      <c r="S173" s="359"/>
      <c r="T173" s="275"/>
    </row>
    <row r="174" spans="1:20" ht="38.25">
      <c r="A174" s="191" t="s">
        <v>665</v>
      </c>
      <c r="B174" s="68"/>
      <c r="C174" s="212" t="s">
        <v>1254</v>
      </c>
      <c r="D174" s="213">
        <v>45321</v>
      </c>
      <c r="E174" s="191" t="s">
        <v>1670</v>
      </c>
      <c r="F174" s="191" t="s">
        <v>12</v>
      </c>
      <c r="G174" s="191">
        <v>454347</v>
      </c>
      <c r="H174" s="68"/>
      <c r="I174" s="197" t="s">
        <v>1886</v>
      </c>
      <c r="J174" s="68"/>
      <c r="K174" s="68"/>
      <c r="L174" s="68"/>
      <c r="M174" s="68"/>
      <c r="N174" s="358"/>
      <c r="O174" s="358"/>
      <c r="P174" s="214">
        <v>4545208.7300000004</v>
      </c>
      <c r="Q174" s="214">
        <v>0</v>
      </c>
      <c r="R174" s="68" t="s">
        <v>1894</v>
      </c>
      <c r="S174" s="359"/>
      <c r="T174" s="275"/>
    </row>
    <row r="175" spans="1:20" ht="38.25">
      <c r="A175" s="191" t="s">
        <v>665</v>
      </c>
      <c r="B175" s="68"/>
      <c r="C175" s="212" t="s">
        <v>1254</v>
      </c>
      <c r="D175" s="213">
        <v>45321</v>
      </c>
      <c r="E175" s="191" t="s">
        <v>1671</v>
      </c>
      <c r="F175" s="191" t="s">
        <v>12</v>
      </c>
      <c r="G175" s="191">
        <v>454349</v>
      </c>
      <c r="H175" s="68"/>
      <c r="I175" s="197" t="s">
        <v>1886</v>
      </c>
      <c r="J175" s="68"/>
      <c r="K175" s="68"/>
      <c r="L175" s="68"/>
      <c r="M175" s="68"/>
      <c r="N175" s="358"/>
      <c r="O175" s="358"/>
      <c r="P175" s="214">
        <v>1391803.93</v>
      </c>
      <c r="Q175" s="214">
        <v>0</v>
      </c>
      <c r="R175" s="68" t="s">
        <v>1894</v>
      </c>
      <c r="S175" s="359"/>
      <c r="T175" s="275"/>
    </row>
    <row r="176" spans="1:20" ht="38.25">
      <c r="A176" s="191" t="s">
        <v>665</v>
      </c>
      <c r="B176" s="68"/>
      <c r="C176" s="212" t="s">
        <v>1254</v>
      </c>
      <c r="D176" s="213">
        <v>45321</v>
      </c>
      <c r="E176" s="191" t="s">
        <v>1672</v>
      </c>
      <c r="F176" s="191" t="s">
        <v>12</v>
      </c>
      <c r="G176" s="191">
        <v>454353</v>
      </c>
      <c r="H176" s="68"/>
      <c r="I176" s="197" t="s">
        <v>1886</v>
      </c>
      <c r="J176" s="68"/>
      <c r="K176" s="68"/>
      <c r="L176" s="68"/>
      <c r="M176" s="68"/>
      <c r="N176" s="358"/>
      <c r="O176" s="358"/>
      <c r="P176" s="214">
        <v>3824218.2</v>
      </c>
      <c r="Q176" s="214">
        <v>0</v>
      </c>
      <c r="R176" s="68" t="s">
        <v>1894</v>
      </c>
      <c r="S176" s="359"/>
      <c r="T176" s="275"/>
    </row>
    <row r="177" spans="1:20" ht="38.25">
      <c r="A177" s="191" t="s">
        <v>665</v>
      </c>
      <c r="B177" s="68"/>
      <c r="C177" s="212" t="s">
        <v>1254</v>
      </c>
      <c r="D177" s="213">
        <v>45321</v>
      </c>
      <c r="E177" s="191" t="s">
        <v>1673</v>
      </c>
      <c r="F177" s="191" t="s">
        <v>12</v>
      </c>
      <c r="G177" s="191">
        <v>454355</v>
      </c>
      <c r="H177" s="68"/>
      <c r="I177" s="197" t="s">
        <v>1886</v>
      </c>
      <c r="J177" s="68"/>
      <c r="K177" s="68"/>
      <c r="L177" s="68"/>
      <c r="M177" s="68"/>
      <c r="N177" s="358"/>
      <c r="O177" s="358"/>
      <c r="P177" s="214">
        <v>1179000.69</v>
      </c>
      <c r="Q177" s="214">
        <v>0</v>
      </c>
      <c r="R177" s="68" t="s">
        <v>1894</v>
      </c>
      <c r="S177" s="359"/>
      <c r="T177" s="275"/>
    </row>
    <row r="178" spans="1:20" ht="38.25">
      <c r="A178" s="191" t="s">
        <v>665</v>
      </c>
      <c r="B178" s="68"/>
      <c r="C178" s="212" t="s">
        <v>1254</v>
      </c>
      <c r="D178" s="213">
        <v>45321</v>
      </c>
      <c r="E178" s="191" t="s">
        <v>1674</v>
      </c>
      <c r="F178" s="191" t="s">
        <v>12</v>
      </c>
      <c r="G178" s="191">
        <v>454357</v>
      </c>
      <c r="H178" s="68"/>
      <c r="I178" s="197" t="s">
        <v>1886</v>
      </c>
      <c r="J178" s="68"/>
      <c r="K178" s="68"/>
      <c r="L178" s="68"/>
      <c r="M178" s="68"/>
      <c r="N178" s="358"/>
      <c r="O178" s="358"/>
      <c r="P178" s="214">
        <v>10503664.51</v>
      </c>
      <c r="Q178" s="214">
        <v>0</v>
      </c>
      <c r="R178" s="68" t="s">
        <v>1894</v>
      </c>
      <c r="S178" s="359"/>
      <c r="T178" s="275"/>
    </row>
    <row r="179" spans="1:20" ht="38.25">
      <c r="A179" s="191" t="s">
        <v>665</v>
      </c>
      <c r="B179" s="68"/>
      <c r="C179" s="212" t="s">
        <v>1254</v>
      </c>
      <c r="D179" s="213">
        <v>45321</v>
      </c>
      <c r="E179" s="191" t="s">
        <v>1675</v>
      </c>
      <c r="F179" s="191" t="s">
        <v>12</v>
      </c>
      <c r="G179" s="191">
        <v>454359</v>
      </c>
      <c r="H179" s="68"/>
      <c r="I179" s="197" t="s">
        <v>1886</v>
      </c>
      <c r="J179" s="68"/>
      <c r="K179" s="68"/>
      <c r="L179" s="68"/>
      <c r="M179" s="68"/>
      <c r="N179" s="358"/>
      <c r="O179" s="358"/>
      <c r="P179" s="214">
        <v>10575185.57</v>
      </c>
      <c r="Q179" s="214">
        <v>0</v>
      </c>
      <c r="R179" s="68" t="s">
        <v>1894</v>
      </c>
      <c r="S179" s="359"/>
      <c r="T179" s="275"/>
    </row>
    <row r="180" spans="1:20" ht="38.25">
      <c r="A180" s="191" t="s">
        <v>665</v>
      </c>
      <c r="B180" s="68"/>
      <c r="C180" s="212" t="s">
        <v>1254</v>
      </c>
      <c r="D180" s="213">
        <v>45321</v>
      </c>
      <c r="E180" s="191" t="s">
        <v>1676</v>
      </c>
      <c r="F180" s="191" t="s">
        <v>12</v>
      </c>
      <c r="G180" s="191">
        <v>454361</v>
      </c>
      <c r="H180" s="68"/>
      <c r="I180" s="197" t="s">
        <v>1886</v>
      </c>
      <c r="J180" s="68"/>
      <c r="K180" s="68"/>
      <c r="L180" s="68"/>
      <c r="M180" s="68"/>
      <c r="N180" s="358"/>
      <c r="O180" s="358"/>
      <c r="P180" s="214">
        <v>1945630.66</v>
      </c>
      <c r="Q180" s="214">
        <v>0</v>
      </c>
      <c r="R180" s="68" t="s">
        <v>1894</v>
      </c>
      <c r="S180" s="359"/>
      <c r="T180" s="275"/>
    </row>
    <row r="181" spans="1:20" ht="38.25">
      <c r="A181" s="191" t="s">
        <v>665</v>
      </c>
      <c r="B181" s="68"/>
      <c r="C181" s="212" t="s">
        <v>1254</v>
      </c>
      <c r="D181" s="213">
        <v>45321</v>
      </c>
      <c r="E181" s="191" t="s">
        <v>1677</v>
      </c>
      <c r="F181" s="191" t="s">
        <v>12</v>
      </c>
      <c r="G181" s="191">
        <v>454363</v>
      </c>
      <c r="H181" s="68"/>
      <c r="I181" s="197" t="s">
        <v>1886</v>
      </c>
      <c r="J181" s="68"/>
      <c r="K181" s="68"/>
      <c r="L181" s="68"/>
      <c r="M181" s="68"/>
      <c r="N181" s="358"/>
      <c r="O181" s="358"/>
      <c r="P181" s="214">
        <v>1932472.15</v>
      </c>
      <c r="Q181" s="214">
        <v>0</v>
      </c>
      <c r="R181" s="68" t="s">
        <v>1894</v>
      </c>
      <c r="S181" s="359"/>
      <c r="T181" s="275"/>
    </row>
    <row r="182" spans="1:20" ht="38.25">
      <c r="A182" s="191" t="s">
        <v>665</v>
      </c>
      <c r="B182" s="68"/>
      <c r="C182" s="212" t="s">
        <v>1254</v>
      </c>
      <c r="D182" s="213">
        <v>45321</v>
      </c>
      <c r="E182" s="191" t="s">
        <v>1678</v>
      </c>
      <c r="F182" s="191" t="s">
        <v>12</v>
      </c>
      <c r="G182" s="191">
        <v>454365</v>
      </c>
      <c r="H182" s="68"/>
      <c r="I182" s="197" t="s">
        <v>1886</v>
      </c>
      <c r="J182" s="68"/>
      <c r="K182" s="68"/>
      <c r="L182" s="68"/>
      <c r="M182" s="68"/>
      <c r="N182" s="358"/>
      <c r="O182" s="358"/>
      <c r="P182" s="214">
        <v>13073569.23</v>
      </c>
      <c r="Q182" s="214">
        <v>0</v>
      </c>
      <c r="R182" s="68" t="s">
        <v>1894</v>
      </c>
      <c r="S182" s="359"/>
      <c r="T182" s="275"/>
    </row>
    <row r="183" spans="1:20" ht="38.25">
      <c r="A183" s="191" t="s">
        <v>665</v>
      </c>
      <c r="B183" s="68"/>
      <c r="C183" s="212" t="s">
        <v>1254</v>
      </c>
      <c r="D183" s="213">
        <v>45321</v>
      </c>
      <c r="E183" s="191" t="s">
        <v>1679</v>
      </c>
      <c r="F183" s="191" t="s">
        <v>12</v>
      </c>
      <c r="G183" s="191">
        <v>454367</v>
      </c>
      <c r="H183" s="68"/>
      <c r="I183" s="197" t="s">
        <v>1886</v>
      </c>
      <c r="J183" s="68"/>
      <c r="K183" s="68"/>
      <c r="L183" s="68"/>
      <c r="M183" s="68"/>
      <c r="N183" s="358"/>
      <c r="O183" s="358"/>
      <c r="P183" s="214">
        <v>12818466.07</v>
      </c>
      <c r="Q183" s="214">
        <v>0</v>
      </c>
      <c r="R183" s="68" t="s">
        <v>1894</v>
      </c>
      <c r="S183" s="359"/>
      <c r="T183" s="275"/>
    </row>
    <row r="184" spans="1:20" ht="38.25">
      <c r="A184" s="191" t="s">
        <v>665</v>
      </c>
      <c r="B184" s="68"/>
      <c r="C184" s="212" t="s">
        <v>1254</v>
      </c>
      <c r="D184" s="213">
        <v>45321</v>
      </c>
      <c r="E184" s="191" t="s">
        <v>1680</v>
      </c>
      <c r="F184" s="191" t="s">
        <v>12</v>
      </c>
      <c r="G184" s="191">
        <v>454369</v>
      </c>
      <c r="H184" s="68"/>
      <c r="I184" s="197" t="s">
        <v>1886</v>
      </c>
      <c r="J184" s="68"/>
      <c r="K184" s="68"/>
      <c r="L184" s="68"/>
      <c r="M184" s="68"/>
      <c r="N184" s="358"/>
      <c r="O184" s="358"/>
      <c r="P184" s="214">
        <v>16437672.07</v>
      </c>
      <c r="Q184" s="214">
        <v>0</v>
      </c>
      <c r="R184" s="68" t="s">
        <v>1894</v>
      </c>
      <c r="S184" s="359"/>
      <c r="T184" s="275"/>
    </row>
    <row r="185" spans="1:20" ht="38.25">
      <c r="A185" s="191" t="s">
        <v>665</v>
      </c>
      <c r="B185" s="68"/>
      <c r="C185" s="212" t="s">
        <v>1254</v>
      </c>
      <c r="D185" s="213">
        <v>45321</v>
      </c>
      <c r="E185" s="191" t="s">
        <v>1681</v>
      </c>
      <c r="F185" s="191" t="s">
        <v>12</v>
      </c>
      <c r="G185" s="191">
        <v>454371</v>
      </c>
      <c r="H185" s="68"/>
      <c r="I185" s="197" t="s">
        <v>1886</v>
      </c>
      <c r="J185" s="68"/>
      <c r="K185" s="68"/>
      <c r="L185" s="68"/>
      <c r="M185" s="68"/>
      <c r="N185" s="358"/>
      <c r="O185" s="358"/>
      <c r="P185" s="214">
        <v>72864685.489999995</v>
      </c>
      <c r="Q185" s="214">
        <v>0</v>
      </c>
      <c r="R185" s="68" t="s">
        <v>1894</v>
      </c>
      <c r="S185" s="359"/>
      <c r="T185" s="275"/>
    </row>
    <row r="186" spans="1:20" ht="38.25">
      <c r="A186" s="191" t="s">
        <v>665</v>
      </c>
      <c r="B186" s="68"/>
      <c r="C186" s="212" t="s">
        <v>1254</v>
      </c>
      <c r="D186" s="213">
        <v>45321</v>
      </c>
      <c r="E186" s="191" t="s">
        <v>1682</v>
      </c>
      <c r="F186" s="191" t="s">
        <v>12</v>
      </c>
      <c r="G186" s="191">
        <v>454373</v>
      </c>
      <c r="H186" s="68"/>
      <c r="I186" s="197" t="s">
        <v>1886</v>
      </c>
      <c r="J186" s="68"/>
      <c r="K186" s="68"/>
      <c r="L186" s="68"/>
      <c r="M186" s="68"/>
      <c r="N186" s="358"/>
      <c r="O186" s="358"/>
      <c r="P186" s="214">
        <v>31317200.039999999</v>
      </c>
      <c r="Q186" s="214">
        <v>0</v>
      </c>
      <c r="R186" s="68" t="s">
        <v>1894</v>
      </c>
      <c r="S186" s="359"/>
      <c r="T186" s="275"/>
    </row>
    <row r="187" spans="1:20" ht="38.25">
      <c r="A187" s="191" t="s">
        <v>665</v>
      </c>
      <c r="B187" s="68"/>
      <c r="C187" s="212" t="s">
        <v>1254</v>
      </c>
      <c r="D187" s="213">
        <v>45321</v>
      </c>
      <c r="E187" s="191" t="s">
        <v>1683</v>
      </c>
      <c r="F187" s="191" t="s">
        <v>12</v>
      </c>
      <c r="G187" s="191">
        <v>454375</v>
      </c>
      <c r="H187" s="68"/>
      <c r="I187" s="197" t="s">
        <v>1886</v>
      </c>
      <c r="J187" s="68"/>
      <c r="K187" s="68"/>
      <c r="L187" s="68"/>
      <c r="M187" s="68"/>
      <c r="N187" s="358"/>
      <c r="O187" s="358"/>
      <c r="P187" s="214">
        <v>5619012.5499999998</v>
      </c>
      <c r="Q187" s="214">
        <v>0</v>
      </c>
      <c r="R187" s="68" t="s">
        <v>1894</v>
      </c>
      <c r="S187" s="359"/>
      <c r="T187" s="275"/>
    </row>
    <row r="188" spans="1:20" ht="38.25">
      <c r="A188" s="191" t="s">
        <v>665</v>
      </c>
      <c r="B188" s="68"/>
      <c r="C188" s="212" t="s">
        <v>1254</v>
      </c>
      <c r="D188" s="213">
        <v>45321</v>
      </c>
      <c r="E188" s="191" t="s">
        <v>1684</v>
      </c>
      <c r="F188" s="191" t="s">
        <v>12</v>
      </c>
      <c r="G188" s="191">
        <v>454377</v>
      </c>
      <c r="H188" s="68"/>
      <c r="I188" s="197" t="s">
        <v>1886</v>
      </c>
      <c r="J188" s="68"/>
      <c r="K188" s="68"/>
      <c r="L188" s="68"/>
      <c r="M188" s="68"/>
      <c r="N188" s="358"/>
      <c r="O188" s="358"/>
      <c r="P188" s="214">
        <v>8042.39</v>
      </c>
      <c r="Q188" s="214">
        <v>0</v>
      </c>
      <c r="R188" s="68" t="s">
        <v>1894</v>
      </c>
      <c r="S188" s="359"/>
      <c r="T188" s="275"/>
    </row>
    <row r="189" spans="1:20" ht="38.25">
      <c r="A189" s="191" t="s">
        <v>665</v>
      </c>
      <c r="B189" s="68"/>
      <c r="C189" s="212" t="s">
        <v>1254</v>
      </c>
      <c r="D189" s="213">
        <v>45321</v>
      </c>
      <c r="E189" s="191" t="s">
        <v>1685</v>
      </c>
      <c r="F189" s="191" t="s">
        <v>12</v>
      </c>
      <c r="G189" s="191">
        <v>454379</v>
      </c>
      <c r="H189" s="68"/>
      <c r="I189" s="197" t="s">
        <v>1886</v>
      </c>
      <c r="J189" s="68"/>
      <c r="K189" s="68"/>
      <c r="L189" s="68"/>
      <c r="M189" s="68"/>
      <c r="N189" s="358"/>
      <c r="O189" s="358"/>
      <c r="P189" s="214">
        <v>462.98</v>
      </c>
      <c r="Q189" s="214">
        <v>0</v>
      </c>
      <c r="R189" s="68" t="s">
        <v>1894</v>
      </c>
      <c r="S189" s="359"/>
      <c r="T189" s="275"/>
    </row>
    <row r="190" spans="1:20" ht="38.25">
      <c r="A190" s="191" t="s">
        <v>665</v>
      </c>
      <c r="B190" s="68"/>
      <c r="C190" s="212" t="s">
        <v>1254</v>
      </c>
      <c r="D190" s="213">
        <v>45321</v>
      </c>
      <c r="E190" s="191" t="s">
        <v>1686</v>
      </c>
      <c r="F190" s="191" t="s">
        <v>12</v>
      </c>
      <c r="G190" s="191">
        <v>454381</v>
      </c>
      <c r="H190" s="68"/>
      <c r="I190" s="197" t="s">
        <v>1886</v>
      </c>
      <c r="J190" s="68"/>
      <c r="K190" s="68"/>
      <c r="L190" s="68"/>
      <c r="M190" s="68"/>
      <c r="N190" s="358"/>
      <c r="O190" s="358"/>
      <c r="P190" s="214">
        <v>388.41</v>
      </c>
      <c r="Q190" s="214">
        <v>0</v>
      </c>
      <c r="R190" s="68" t="s">
        <v>1894</v>
      </c>
      <c r="S190" s="359"/>
      <c r="T190" s="275"/>
    </row>
    <row r="191" spans="1:20" ht="38.25">
      <c r="A191" s="191" t="s">
        <v>665</v>
      </c>
      <c r="B191" s="68"/>
      <c r="C191" s="212" t="s">
        <v>1254</v>
      </c>
      <c r="D191" s="213">
        <v>45321</v>
      </c>
      <c r="E191" s="191" t="s">
        <v>1687</v>
      </c>
      <c r="F191" s="191" t="s">
        <v>12</v>
      </c>
      <c r="G191" s="191">
        <v>454383</v>
      </c>
      <c r="H191" s="68"/>
      <c r="I191" s="197" t="s">
        <v>1886</v>
      </c>
      <c r="J191" s="68"/>
      <c r="K191" s="68"/>
      <c r="L191" s="68"/>
      <c r="M191" s="68"/>
      <c r="N191" s="358"/>
      <c r="O191" s="358"/>
      <c r="P191" s="214">
        <v>11420.67</v>
      </c>
      <c r="Q191" s="214">
        <v>0</v>
      </c>
      <c r="R191" s="68" t="s">
        <v>1894</v>
      </c>
      <c r="S191" s="359"/>
      <c r="T191" s="275"/>
    </row>
    <row r="192" spans="1:20" ht="38.25">
      <c r="A192" s="191" t="s">
        <v>665</v>
      </c>
      <c r="B192" s="68"/>
      <c r="C192" s="212" t="s">
        <v>1254</v>
      </c>
      <c r="D192" s="213">
        <v>45321</v>
      </c>
      <c r="E192" s="191" t="s">
        <v>1688</v>
      </c>
      <c r="F192" s="191" t="s">
        <v>12</v>
      </c>
      <c r="G192" s="191">
        <v>454385</v>
      </c>
      <c r="H192" s="68"/>
      <c r="I192" s="197" t="s">
        <v>1886</v>
      </c>
      <c r="J192" s="68"/>
      <c r="K192" s="68"/>
      <c r="L192" s="68"/>
      <c r="M192" s="68"/>
      <c r="N192" s="358"/>
      <c r="O192" s="358"/>
      <c r="P192" s="214">
        <v>11420.67</v>
      </c>
      <c r="Q192" s="214">
        <v>0</v>
      </c>
      <c r="R192" s="68" t="s">
        <v>1894</v>
      </c>
      <c r="S192" s="359"/>
      <c r="T192" s="275"/>
    </row>
    <row r="193" spans="1:20" ht="38.25">
      <c r="A193" s="191" t="s">
        <v>665</v>
      </c>
      <c r="B193" s="68"/>
      <c r="C193" s="212" t="s">
        <v>1254</v>
      </c>
      <c r="D193" s="213">
        <v>45321</v>
      </c>
      <c r="E193" s="191" t="s">
        <v>1689</v>
      </c>
      <c r="F193" s="191" t="s">
        <v>12</v>
      </c>
      <c r="G193" s="191">
        <v>454387</v>
      </c>
      <c r="H193" s="68"/>
      <c r="I193" s="197" t="s">
        <v>1886</v>
      </c>
      <c r="J193" s="68"/>
      <c r="K193" s="68"/>
      <c r="L193" s="68"/>
      <c r="M193" s="68"/>
      <c r="N193" s="358"/>
      <c r="O193" s="358"/>
      <c r="P193" s="214">
        <v>11420.67</v>
      </c>
      <c r="Q193" s="214">
        <v>0</v>
      </c>
      <c r="R193" s="68" t="s">
        <v>1894</v>
      </c>
      <c r="S193" s="359"/>
      <c r="T193" s="275"/>
    </row>
    <row r="194" spans="1:20" ht="38.25">
      <c r="A194" s="191" t="s">
        <v>665</v>
      </c>
      <c r="B194" s="68"/>
      <c r="C194" s="212" t="s">
        <v>1254</v>
      </c>
      <c r="D194" s="213">
        <v>45321</v>
      </c>
      <c r="E194" s="191" t="s">
        <v>1690</v>
      </c>
      <c r="F194" s="191" t="s">
        <v>12</v>
      </c>
      <c r="G194" s="191">
        <v>454389</v>
      </c>
      <c r="H194" s="68"/>
      <c r="I194" s="197" t="s">
        <v>1886</v>
      </c>
      <c r="J194" s="68"/>
      <c r="K194" s="68"/>
      <c r="L194" s="68"/>
      <c r="M194" s="68"/>
      <c r="N194" s="358"/>
      <c r="O194" s="358"/>
      <c r="P194" s="214">
        <v>11420.67</v>
      </c>
      <c r="Q194" s="214">
        <v>0</v>
      </c>
      <c r="R194" s="68" t="s">
        <v>1894</v>
      </c>
      <c r="S194" s="359"/>
      <c r="T194" s="275"/>
    </row>
    <row r="195" spans="1:20" ht="38.25">
      <c r="A195" s="191" t="s">
        <v>665</v>
      </c>
      <c r="B195" s="68"/>
      <c r="C195" s="212" t="s">
        <v>1254</v>
      </c>
      <c r="D195" s="213">
        <v>45321</v>
      </c>
      <c r="E195" s="191" t="s">
        <v>1691</v>
      </c>
      <c r="F195" s="191" t="s">
        <v>12</v>
      </c>
      <c r="G195" s="191">
        <v>454391</v>
      </c>
      <c r="H195" s="68"/>
      <c r="I195" s="197" t="s">
        <v>1886</v>
      </c>
      <c r="J195" s="68"/>
      <c r="K195" s="68"/>
      <c r="L195" s="68"/>
      <c r="M195" s="68"/>
      <c r="N195" s="358"/>
      <c r="O195" s="358"/>
      <c r="P195" s="214">
        <v>4929.3900000000003</v>
      </c>
      <c r="Q195" s="214">
        <v>0</v>
      </c>
      <c r="R195" s="68" t="s">
        <v>1894</v>
      </c>
      <c r="S195" s="359"/>
      <c r="T195" s="275"/>
    </row>
    <row r="196" spans="1:20" ht="38.25">
      <c r="A196" s="191" t="s">
        <v>665</v>
      </c>
      <c r="B196" s="68"/>
      <c r="C196" s="212" t="s">
        <v>1254</v>
      </c>
      <c r="D196" s="213">
        <v>45321</v>
      </c>
      <c r="E196" s="191" t="s">
        <v>1692</v>
      </c>
      <c r="F196" s="191" t="s">
        <v>12</v>
      </c>
      <c r="G196" s="191">
        <v>454393</v>
      </c>
      <c r="H196" s="68"/>
      <c r="I196" s="197" t="s">
        <v>1886</v>
      </c>
      <c r="J196" s="68"/>
      <c r="K196" s="68"/>
      <c r="L196" s="68"/>
      <c r="M196" s="68"/>
      <c r="N196" s="358"/>
      <c r="O196" s="358"/>
      <c r="P196" s="214">
        <v>2842.37</v>
      </c>
      <c r="Q196" s="214">
        <v>0</v>
      </c>
      <c r="R196" s="68" t="s">
        <v>1894</v>
      </c>
      <c r="S196" s="359"/>
      <c r="T196" s="275"/>
    </row>
    <row r="197" spans="1:20" ht="38.25">
      <c r="A197" s="191" t="s">
        <v>665</v>
      </c>
      <c r="B197" s="68"/>
      <c r="C197" s="212" t="s">
        <v>1254</v>
      </c>
      <c r="D197" s="213">
        <v>45321</v>
      </c>
      <c r="E197" s="191" t="s">
        <v>1693</v>
      </c>
      <c r="F197" s="191" t="s">
        <v>12</v>
      </c>
      <c r="G197" s="191">
        <v>454395</v>
      </c>
      <c r="H197" s="68"/>
      <c r="I197" s="197" t="s">
        <v>1886</v>
      </c>
      <c r="J197" s="68"/>
      <c r="K197" s="68"/>
      <c r="L197" s="68"/>
      <c r="M197" s="68"/>
      <c r="N197" s="358"/>
      <c r="O197" s="358"/>
      <c r="P197" s="214">
        <v>163.61000000000001</v>
      </c>
      <c r="Q197" s="214">
        <v>0</v>
      </c>
      <c r="R197" s="68" t="s">
        <v>1894</v>
      </c>
      <c r="S197" s="359"/>
      <c r="T197" s="275"/>
    </row>
    <row r="198" spans="1:20" ht="38.25">
      <c r="A198" s="191" t="s">
        <v>665</v>
      </c>
      <c r="B198" s="68"/>
      <c r="C198" s="212" t="s">
        <v>1254</v>
      </c>
      <c r="D198" s="213">
        <v>45321</v>
      </c>
      <c r="E198" s="191" t="s">
        <v>1694</v>
      </c>
      <c r="F198" s="191" t="s">
        <v>12</v>
      </c>
      <c r="G198" s="191">
        <v>454397</v>
      </c>
      <c r="H198" s="68"/>
      <c r="I198" s="197" t="s">
        <v>1886</v>
      </c>
      <c r="J198" s="68"/>
      <c r="K198" s="68"/>
      <c r="L198" s="68"/>
      <c r="M198" s="68"/>
      <c r="N198" s="358"/>
      <c r="O198" s="358"/>
      <c r="P198" s="214">
        <v>4036.36</v>
      </c>
      <c r="Q198" s="214">
        <v>0</v>
      </c>
      <c r="R198" s="68" t="s">
        <v>1894</v>
      </c>
      <c r="S198" s="359"/>
      <c r="T198" s="275"/>
    </row>
    <row r="199" spans="1:20" ht="38.25">
      <c r="A199" s="191" t="s">
        <v>665</v>
      </c>
      <c r="B199" s="68"/>
      <c r="C199" s="212" t="s">
        <v>1254</v>
      </c>
      <c r="D199" s="213">
        <v>45321</v>
      </c>
      <c r="E199" s="191" t="s">
        <v>1695</v>
      </c>
      <c r="F199" s="191" t="s">
        <v>12</v>
      </c>
      <c r="G199" s="191">
        <v>454399</v>
      </c>
      <c r="H199" s="68"/>
      <c r="I199" s="197" t="s">
        <v>1886</v>
      </c>
      <c r="J199" s="68"/>
      <c r="K199" s="68"/>
      <c r="L199" s="68"/>
      <c r="M199" s="68"/>
      <c r="N199" s="358"/>
      <c r="O199" s="358"/>
      <c r="P199" s="214">
        <v>4036.36</v>
      </c>
      <c r="Q199" s="214">
        <v>0</v>
      </c>
      <c r="R199" s="68" t="s">
        <v>1894</v>
      </c>
      <c r="S199" s="359"/>
      <c r="T199" s="275"/>
    </row>
    <row r="200" spans="1:20" ht="38.25">
      <c r="A200" s="191" t="s">
        <v>665</v>
      </c>
      <c r="B200" s="68"/>
      <c r="C200" s="212" t="s">
        <v>1254</v>
      </c>
      <c r="D200" s="213">
        <v>45321</v>
      </c>
      <c r="E200" s="191" t="s">
        <v>1696</v>
      </c>
      <c r="F200" s="191" t="s">
        <v>12</v>
      </c>
      <c r="G200" s="191">
        <v>454401</v>
      </c>
      <c r="H200" s="68"/>
      <c r="I200" s="197" t="s">
        <v>1886</v>
      </c>
      <c r="J200" s="68"/>
      <c r="K200" s="68"/>
      <c r="L200" s="68"/>
      <c r="M200" s="68"/>
      <c r="N200" s="358"/>
      <c r="O200" s="358"/>
      <c r="P200" s="214">
        <v>4036.36</v>
      </c>
      <c r="Q200" s="214">
        <v>0</v>
      </c>
      <c r="R200" s="68" t="s">
        <v>1894</v>
      </c>
      <c r="S200" s="359"/>
      <c r="T200" s="275"/>
    </row>
    <row r="201" spans="1:20" ht="38.25">
      <c r="A201" s="191" t="s">
        <v>665</v>
      </c>
      <c r="B201" s="68"/>
      <c r="C201" s="212" t="s">
        <v>1254</v>
      </c>
      <c r="D201" s="213">
        <v>45321</v>
      </c>
      <c r="E201" s="191" t="s">
        <v>1697</v>
      </c>
      <c r="F201" s="191" t="s">
        <v>12</v>
      </c>
      <c r="G201" s="191">
        <v>454403</v>
      </c>
      <c r="H201" s="68"/>
      <c r="I201" s="197" t="s">
        <v>1886</v>
      </c>
      <c r="J201" s="68"/>
      <c r="K201" s="68"/>
      <c r="L201" s="68"/>
      <c r="M201" s="68"/>
      <c r="N201" s="358"/>
      <c r="O201" s="358"/>
      <c r="P201" s="214">
        <v>4036.36</v>
      </c>
      <c r="Q201" s="214">
        <v>0</v>
      </c>
      <c r="R201" s="68" t="s">
        <v>1894</v>
      </c>
      <c r="S201" s="359"/>
      <c r="T201" s="275"/>
    </row>
    <row r="202" spans="1:20" ht="38.25">
      <c r="A202" s="191" t="s">
        <v>665</v>
      </c>
      <c r="B202" s="68"/>
      <c r="C202" s="212" t="s">
        <v>1254</v>
      </c>
      <c r="D202" s="213">
        <v>45321</v>
      </c>
      <c r="E202" s="191" t="s">
        <v>1698</v>
      </c>
      <c r="F202" s="191" t="s">
        <v>12</v>
      </c>
      <c r="G202" s="191">
        <v>454405</v>
      </c>
      <c r="H202" s="68"/>
      <c r="I202" s="197" t="s">
        <v>1886</v>
      </c>
      <c r="J202" s="68"/>
      <c r="K202" s="68"/>
      <c r="L202" s="68"/>
      <c r="M202" s="68"/>
      <c r="N202" s="358"/>
      <c r="O202" s="358"/>
      <c r="P202" s="214">
        <v>38308.44</v>
      </c>
      <c r="Q202" s="214">
        <v>0</v>
      </c>
      <c r="R202" s="68" t="s">
        <v>1894</v>
      </c>
      <c r="S202" s="359"/>
      <c r="T202" s="275"/>
    </row>
    <row r="203" spans="1:20" ht="38.25">
      <c r="A203" s="191" t="s">
        <v>665</v>
      </c>
      <c r="B203" s="68"/>
      <c r="C203" s="212" t="s">
        <v>1254</v>
      </c>
      <c r="D203" s="213">
        <v>45321</v>
      </c>
      <c r="E203" s="191" t="s">
        <v>1699</v>
      </c>
      <c r="F203" s="191" t="s">
        <v>12</v>
      </c>
      <c r="G203" s="191">
        <v>454407</v>
      </c>
      <c r="H203" s="68"/>
      <c r="I203" s="197" t="s">
        <v>1886</v>
      </c>
      <c r="J203" s="68"/>
      <c r="K203" s="68"/>
      <c r="L203" s="68"/>
      <c r="M203" s="68"/>
      <c r="N203" s="358"/>
      <c r="O203" s="358"/>
      <c r="P203" s="214">
        <v>22089.47</v>
      </c>
      <c r="Q203" s="214">
        <v>0</v>
      </c>
      <c r="R203" s="68" t="s">
        <v>1894</v>
      </c>
      <c r="S203" s="359"/>
      <c r="T203" s="275"/>
    </row>
    <row r="204" spans="1:20" ht="38.25">
      <c r="A204" s="191" t="s">
        <v>665</v>
      </c>
      <c r="B204" s="68"/>
      <c r="C204" s="212" t="s">
        <v>1254</v>
      </c>
      <c r="D204" s="213">
        <v>45321</v>
      </c>
      <c r="E204" s="191" t="s">
        <v>1700</v>
      </c>
      <c r="F204" s="191" t="s">
        <v>12</v>
      </c>
      <c r="G204" s="191">
        <v>454409</v>
      </c>
      <c r="H204" s="68"/>
      <c r="I204" s="197" t="s">
        <v>1886</v>
      </c>
      <c r="J204" s="68"/>
      <c r="K204" s="68"/>
      <c r="L204" s="68"/>
      <c r="M204" s="68"/>
      <c r="N204" s="358"/>
      <c r="O204" s="358"/>
      <c r="P204" s="214">
        <v>1066.73</v>
      </c>
      <c r="Q204" s="214">
        <v>0</v>
      </c>
      <c r="R204" s="68" t="s">
        <v>1894</v>
      </c>
      <c r="S204" s="359"/>
      <c r="T204" s="275"/>
    </row>
    <row r="205" spans="1:20" ht="38.25">
      <c r="A205" s="191" t="s">
        <v>665</v>
      </c>
      <c r="B205" s="68"/>
      <c r="C205" s="212" t="s">
        <v>1254</v>
      </c>
      <c r="D205" s="213">
        <v>45321</v>
      </c>
      <c r="E205" s="191" t="s">
        <v>1701</v>
      </c>
      <c r="F205" s="191" t="s">
        <v>12</v>
      </c>
      <c r="G205" s="191">
        <v>454411</v>
      </c>
      <c r="H205" s="68"/>
      <c r="I205" s="197" t="s">
        <v>1886</v>
      </c>
      <c r="J205" s="68"/>
      <c r="K205" s="68"/>
      <c r="L205" s="68"/>
      <c r="M205" s="68"/>
      <c r="N205" s="358"/>
      <c r="O205" s="358"/>
      <c r="P205" s="214">
        <v>31368.1</v>
      </c>
      <c r="Q205" s="214">
        <v>0</v>
      </c>
      <c r="R205" s="68" t="s">
        <v>1894</v>
      </c>
      <c r="S205" s="359"/>
      <c r="T205" s="275"/>
    </row>
    <row r="206" spans="1:20" ht="38.25">
      <c r="A206" s="191" t="s">
        <v>665</v>
      </c>
      <c r="B206" s="68"/>
      <c r="C206" s="212" t="s">
        <v>1254</v>
      </c>
      <c r="D206" s="213">
        <v>45321</v>
      </c>
      <c r="E206" s="191" t="s">
        <v>1702</v>
      </c>
      <c r="F206" s="191" t="s">
        <v>12</v>
      </c>
      <c r="G206" s="191">
        <v>454413</v>
      </c>
      <c r="H206" s="68"/>
      <c r="I206" s="197" t="s">
        <v>1886</v>
      </c>
      <c r="J206" s="68"/>
      <c r="K206" s="68"/>
      <c r="L206" s="68"/>
      <c r="M206" s="68"/>
      <c r="N206" s="358"/>
      <c r="O206" s="358"/>
      <c r="P206" s="214">
        <v>31368.1</v>
      </c>
      <c r="Q206" s="214">
        <v>0</v>
      </c>
      <c r="R206" s="68" t="s">
        <v>1894</v>
      </c>
      <c r="S206" s="359"/>
      <c r="T206" s="275"/>
    </row>
    <row r="207" spans="1:20" ht="38.25">
      <c r="A207" s="191" t="s">
        <v>665</v>
      </c>
      <c r="B207" s="68"/>
      <c r="C207" s="212" t="s">
        <v>1254</v>
      </c>
      <c r="D207" s="213">
        <v>45321</v>
      </c>
      <c r="E207" s="191" t="s">
        <v>1703</v>
      </c>
      <c r="F207" s="191" t="s">
        <v>12</v>
      </c>
      <c r="G207" s="191">
        <v>454421</v>
      </c>
      <c r="H207" s="68"/>
      <c r="I207" s="197" t="s">
        <v>1886</v>
      </c>
      <c r="J207" s="68"/>
      <c r="K207" s="68"/>
      <c r="L207" s="68"/>
      <c r="M207" s="68"/>
      <c r="N207" s="358"/>
      <c r="O207" s="358"/>
      <c r="P207" s="214">
        <v>3899.09</v>
      </c>
      <c r="Q207" s="214">
        <v>0</v>
      </c>
      <c r="R207" s="68" t="s">
        <v>1894</v>
      </c>
      <c r="S207" s="359"/>
      <c r="T207" s="275"/>
    </row>
    <row r="208" spans="1:20" ht="38.25">
      <c r="A208" s="191" t="s">
        <v>665</v>
      </c>
      <c r="B208" s="68"/>
      <c r="C208" s="212" t="s">
        <v>1254</v>
      </c>
      <c r="D208" s="213">
        <v>45321</v>
      </c>
      <c r="E208" s="191" t="s">
        <v>1704</v>
      </c>
      <c r="F208" s="191" t="s">
        <v>12</v>
      </c>
      <c r="G208" s="191">
        <v>454415</v>
      </c>
      <c r="H208" s="68"/>
      <c r="I208" s="197" t="s">
        <v>1886</v>
      </c>
      <c r="J208" s="68"/>
      <c r="K208" s="68"/>
      <c r="L208" s="68"/>
      <c r="M208" s="68"/>
      <c r="N208" s="358"/>
      <c r="O208" s="358"/>
      <c r="P208" s="214">
        <v>31368.1</v>
      </c>
      <c r="Q208" s="214">
        <v>0</v>
      </c>
      <c r="R208" s="68" t="s">
        <v>1894</v>
      </c>
      <c r="S208" s="359"/>
      <c r="T208" s="275"/>
    </row>
    <row r="209" spans="1:20" ht="38.25">
      <c r="A209" s="191" t="s">
        <v>665</v>
      </c>
      <c r="B209" s="68"/>
      <c r="C209" s="212" t="s">
        <v>1254</v>
      </c>
      <c r="D209" s="213">
        <v>45321</v>
      </c>
      <c r="E209" s="191" t="s">
        <v>1705</v>
      </c>
      <c r="F209" s="191" t="s">
        <v>12</v>
      </c>
      <c r="G209" s="191">
        <v>454417</v>
      </c>
      <c r="H209" s="68"/>
      <c r="I209" s="197" t="s">
        <v>1886</v>
      </c>
      <c r="J209" s="68"/>
      <c r="K209" s="68"/>
      <c r="L209" s="68"/>
      <c r="M209" s="68"/>
      <c r="N209" s="358"/>
      <c r="O209" s="358"/>
      <c r="P209" s="214">
        <v>31368.1</v>
      </c>
      <c r="Q209" s="214">
        <v>0</v>
      </c>
      <c r="R209" s="68" t="s">
        <v>1894</v>
      </c>
      <c r="S209" s="359"/>
      <c r="T209" s="275"/>
    </row>
    <row r="210" spans="1:20" ht="38.25">
      <c r="A210" s="191" t="s">
        <v>665</v>
      </c>
      <c r="B210" s="68"/>
      <c r="C210" s="212" t="s">
        <v>1254</v>
      </c>
      <c r="D210" s="213">
        <v>45321</v>
      </c>
      <c r="E210" s="191" t="s">
        <v>1706</v>
      </c>
      <c r="F210" s="191" t="s">
        <v>12</v>
      </c>
      <c r="G210" s="191">
        <v>454419</v>
      </c>
      <c r="H210" s="68"/>
      <c r="I210" s="197" t="s">
        <v>1886</v>
      </c>
      <c r="J210" s="68"/>
      <c r="K210" s="68"/>
      <c r="L210" s="68"/>
      <c r="M210" s="68"/>
      <c r="N210" s="358"/>
      <c r="O210" s="358"/>
      <c r="P210" s="214">
        <v>37460.06</v>
      </c>
      <c r="Q210" s="214">
        <v>0</v>
      </c>
      <c r="R210" s="68" t="s">
        <v>1894</v>
      </c>
      <c r="S210" s="359"/>
      <c r="T210" s="275"/>
    </row>
    <row r="211" spans="1:20" ht="38.25">
      <c r="A211" s="191" t="s">
        <v>665</v>
      </c>
      <c r="B211" s="68"/>
      <c r="C211" s="212" t="s">
        <v>1254</v>
      </c>
      <c r="D211" s="213">
        <v>45321</v>
      </c>
      <c r="E211" s="191" t="s">
        <v>1707</v>
      </c>
      <c r="F211" s="191" t="s">
        <v>12</v>
      </c>
      <c r="G211" s="191">
        <v>454423</v>
      </c>
      <c r="H211" s="68"/>
      <c r="I211" s="197" t="s">
        <v>1886</v>
      </c>
      <c r="J211" s="68"/>
      <c r="K211" s="68"/>
      <c r="L211" s="68"/>
      <c r="M211" s="68"/>
      <c r="N211" s="358"/>
      <c r="O211" s="358"/>
      <c r="P211" s="214">
        <v>1193.9100000000001</v>
      </c>
      <c r="Q211" s="214">
        <v>0</v>
      </c>
      <c r="R211" s="68" t="s">
        <v>1894</v>
      </c>
      <c r="S211" s="359"/>
      <c r="T211" s="275"/>
    </row>
    <row r="212" spans="1:20" ht="38.25">
      <c r="A212" s="191" t="s">
        <v>665</v>
      </c>
      <c r="B212" s="68"/>
      <c r="C212" s="212" t="s">
        <v>1254</v>
      </c>
      <c r="D212" s="213">
        <v>45321</v>
      </c>
      <c r="E212" s="191" t="s">
        <v>1708</v>
      </c>
      <c r="F212" s="191" t="s">
        <v>12</v>
      </c>
      <c r="G212" s="191">
        <v>454425</v>
      </c>
      <c r="H212" s="68"/>
      <c r="I212" s="197" t="s">
        <v>1886</v>
      </c>
      <c r="J212" s="68"/>
      <c r="K212" s="68"/>
      <c r="L212" s="68"/>
      <c r="M212" s="68"/>
      <c r="N212" s="358"/>
      <c r="O212" s="358"/>
      <c r="P212" s="214">
        <v>10957.62</v>
      </c>
      <c r="Q212" s="214">
        <v>0</v>
      </c>
      <c r="R212" s="68" t="s">
        <v>1894</v>
      </c>
      <c r="S212" s="359"/>
      <c r="T212" s="275"/>
    </row>
    <row r="213" spans="1:20" ht="38.25">
      <c r="A213" s="191" t="s">
        <v>665</v>
      </c>
      <c r="B213" s="68"/>
      <c r="C213" s="212" t="s">
        <v>1254</v>
      </c>
      <c r="D213" s="213">
        <v>45321</v>
      </c>
      <c r="E213" s="191" t="s">
        <v>1709</v>
      </c>
      <c r="F213" s="191" t="s">
        <v>12</v>
      </c>
      <c r="G213" s="191">
        <v>454427</v>
      </c>
      <c r="H213" s="68"/>
      <c r="I213" s="197" t="s">
        <v>1886</v>
      </c>
      <c r="J213" s="68"/>
      <c r="K213" s="68"/>
      <c r="L213" s="68"/>
      <c r="M213" s="68"/>
      <c r="N213" s="358"/>
      <c r="O213" s="358"/>
      <c r="P213" s="214">
        <v>9278.7000000000007</v>
      </c>
      <c r="Q213" s="214">
        <v>0</v>
      </c>
      <c r="R213" s="68" t="s">
        <v>1894</v>
      </c>
      <c r="S213" s="359"/>
      <c r="T213" s="275"/>
    </row>
    <row r="214" spans="1:20" ht="38.25">
      <c r="A214" s="191" t="s">
        <v>665</v>
      </c>
      <c r="B214" s="68"/>
      <c r="C214" s="212" t="s">
        <v>1254</v>
      </c>
      <c r="D214" s="213">
        <v>45321</v>
      </c>
      <c r="E214" s="191" t="s">
        <v>1710</v>
      </c>
      <c r="F214" s="191" t="s">
        <v>12</v>
      </c>
      <c r="G214" s="191">
        <v>454220</v>
      </c>
      <c r="H214" s="68"/>
      <c r="I214" s="197" t="s">
        <v>1886</v>
      </c>
      <c r="J214" s="68"/>
      <c r="K214" s="68"/>
      <c r="L214" s="68"/>
      <c r="M214" s="68"/>
      <c r="N214" s="358"/>
      <c r="O214" s="358"/>
      <c r="P214" s="214">
        <v>1713096.49</v>
      </c>
      <c r="Q214" s="214">
        <v>0</v>
      </c>
      <c r="R214" s="68" t="s">
        <v>1894</v>
      </c>
      <c r="S214" s="359"/>
      <c r="T214" s="275"/>
    </row>
    <row r="215" spans="1:20" ht="38.25">
      <c r="A215" s="191" t="s">
        <v>665</v>
      </c>
      <c r="B215" s="68"/>
      <c r="C215" s="212" t="s">
        <v>1254</v>
      </c>
      <c r="D215" s="213">
        <v>45321</v>
      </c>
      <c r="E215" s="191" t="s">
        <v>1711</v>
      </c>
      <c r="F215" s="191" t="s">
        <v>12</v>
      </c>
      <c r="G215" s="191">
        <v>454222</v>
      </c>
      <c r="H215" s="68"/>
      <c r="I215" s="197" t="s">
        <v>1886</v>
      </c>
      <c r="J215" s="68"/>
      <c r="K215" s="68"/>
      <c r="L215" s="68"/>
      <c r="M215" s="68"/>
      <c r="N215" s="358"/>
      <c r="O215" s="358"/>
      <c r="P215" s="214">
        <v>1713096.49</v>
      </c>
      <c r="Q215" s="214">
        <v>0</v>
      </c>
      <c r="R215" s="68" t="s">
        <v>1894</v>
      </c>
      <c r="S215" s="359"/>
      <c r="T215" s="275"/>
    </row>
    <row r="216" spans="1:20" ht="38.25">
      <c r="A216" s="191" t="s">
        <v>665</v>
      </c>
      <c r="B216" s="68"/>
      <c r="C216" s="212" t="s">
        <v>1254</v>
      </c>
      <c r="D216" s="213">
        <v>45321</v>
      </c>
      <c r="E216" s="191" t="s">
        <v>1712</v>
      </c>
      <c r="F216" s="191" t="s">
        <v>12</v>
      </c>
      <c r="G216" s="191">
        <v>454224</v>
      </c>
      <c r="H216" s="68"/>
      <c r="I216" s="197" t="s">
        <v>1886</v>
      </c>
      <c r="J216" s="68"/>
      <c r="K216" s="68"/>
      <c r="L216" s="68"/>
      <c r="M216" s="68"/>
      <c r="N216" s="358"/>
      <c r="O216" s="358"/>
      <c r="P216" s="214">
        <v>1713096.49</v>
      </c>
      <c r="Q216" s="214">
        <v>0</v>
      </c>
      <c r="R216" s="68" t="s">
        <v>1894</v>
      </c>
      <c r="S216" s="359"/>
      <c r="T216" s="275"/>
    </row>
    <row r="217" spans="1:20" ht="38.25">
      <c r="A217" s="191" t="s">
        <v>665</v>
      </c>
      <c r="B217" s="68"/>
      <c r="C217" s="212" t="s">
        <v>1254</v>
      </c>
      <c r="D217" s="213">
        <v>45321</v>
      </c>
      <c r="E217" s="191" t="s">
        <v>1713</v>
      </c>
      <c r="F217" s="191" t="s">
        <v>12</v>
      </c>
      <c r="G217" s="191">
        <v>454226</v>
      </c>
      <c r="H217" s="68"/>
      <c r="I217" s="197" t="s">
        <v>1886</v>
      </c>
      <c r="J217" s="68"/>
      <c r="K217" s="68"/>
      <c r="L217" s="68"/>
      <c r="M217" s="68"/>
      <c r="N217" s="358"/>
      <c r="O217" s="358"/>
      <c r="P217" s="214">
        <v>1713096.49</v>
      </c>
      <c r="Q217" s="214">
        <v>0</v>
      </c>
      <c r="R217" s="68" t="s">
        <v>1894</v>
      </c>
      <c r="S217" s="359"/>
      <c r="T217" s="275"/>
    </row>
    <row r="218" spans="1:20" ht="38.25">
      <c r="A218" s="191" t="s">
        <v>665</v>
      </c>
      <c r="B218" s="68"/>
      <c r="C218" s="212" t="s">
        <v>1254</v>
      </c>
      <c r="D218" s="213">
        <v>45321</v>
      </c>
      <c r="E218" s="191" t="s">
        <v>1714</v>
      </c>
      <c r="F218" s="191" t="s">
        <v>12</v>
      </c>
      <c r="G218" s="191">
        <v>454228</v>
      </c>
      <c r="H218" s="68"/>
      <c r="I218" s="197" t="s">
        <v>1886</v>
      </c>
      <c r="J218" s="68"/>
      <c r="K218" s="68"/>
      <c r="L218" s="68"/>
      <c r="M218" s="68"/>
      <c r="N218" s="358"/>
      <c r="O218" s="358"/>
      <c r="P218" s="214">
        <v>4705220.63</v>
      </c>
      <c r="Q218" s="214">
        <v>0</v>
      </c>
      <c r="R218" s="68" t="s">
        <v>1894</v>
      </c>
      <c r="S218" s="359"/>
      <c r="T218" s="275"/>
    </row>
    <row r="219" spans="1:20" ht="38.25">
      <c r="A219" s="191" t="s">
        <v>665</v>
      </c>
      <c r="B219" s="68"/>
      <c r="C219" s="212" t="s">
        <v>1254</v>
      </c>
      <c r="D219" s="213">
        <v>45321</v>
      </c>
      <c r="E219" s="191" t="s">
        <v>1715</v>
      </c>
      <c r="F219" s="191" t="s">
        <v>12</v>
      </c>
      <c r="G219" s="191">
        <v>454230</v>
      </c>
      <c r="H219" s="68"/>
      <c r="I219" s="197" t="s">
        <v>1886</v>
      </c>
      <c r="J219" s="68"/>
      <c r="K219" s="68"/>
      <c r="L219" s="68"/>
      <c r="M219" s="68"/>
      <c r="N219" s="358"/>
      <c r="O219" s="358"/>
      <c r="P219" s="214">
        <v>4705220.63</v>
      </c>
      <c r="Q219" s="214">
        <v>0</v>
      </c>
      <c r="R219" s="68" t="s">
        <v>1894</v>
      </c>
      <c r="S219" s="359"/>
      <c r="T219" s="275"/>
    </row>
    <row r="220" spans="1:20" ht="38.25">
      <c r="A220" s="191" t="s">
        <v>665</v>
      </c>
      <c r="B220" s="68"/>
      <c r="C220" s="212" t="s">
        <v>1254</v>
      </c>
      <c r="D220" s="213">
        <v>45321</v>
      </c>
      <c r="E220" s="191" t="s">
        <v>1716</v>
      </c>
      <c r="F220" s="191" t="s">
        <v>12</v>
      </c>
      <c r="G220" s="191">
        <v>454232</v>
      </c>
      <c r="H220" s="68"/>
      <c r="I220" s="197" t="s">
        <v>1886</v>
      </c>
      <c r="J220" s="68"/>
      <c r="K220" s="68"/>
      <c r="L220" s="68"/>
      <c r="M220" s="68"/>
      <c r="N220" s="358"/>
      <c r="O220" s="358"/>
      <c r="P220" s="214">
        <v>4705220.63</v>
      </c>
      <c r="Q220" s="214">
        <v>0</v>
      </c>
      <c r="R220" s="68" t="s">
        <v>1894</v>
      </c>
      <c r="S220" s="359"/>
      <c r="T220" s="275"/>
    </row>
    <row r="221" spans="1:20" ht="38.25">
      <c r="A221" s="191" t="s">
        <v>665</v>
      </c>
      <c r="B221" s="68"/>
      <c r="C221" s="212" t="s">
        <v>1254</v>
      </c>
      <c r="D221" s="213">
        <v>45321</v>
      </c>
      <c r="E221" s="191" t="s">
        <v>1717</v>
      </c>
      <c r="F221" s="191" t="s">
        <v>12</v>
      </c>
      <c r="G221" s="191">
        <v>454234</v>
      </c>
      <c r="H221" s="68"/>
      <c r="I221" s="197" t="s">
        <v>1886</v>
      </c>
      <c r="J221" s="68"/>
      <c r="K221" s="68"/>
      <c r="L221" s="68"/>
      <c r="M221" s="68"/>
      <c r="N221" s="358"/>
      <c r="O221" s="358"/>
      <c r="P221" s="214">
        <v>4705220.63</v>
      </c>
      <c r="Q221" s="214">
        <v>0</v>
      </c>
      <c r="R221" s="68" t="s">
        <v>1894</v>
      </c>
      <c r="S221" s="359"/>
      <c r="T221" s="275"/>
    </row>
    <row r="222" spans="1:20" ht="38.25">
      <c r="A222" s="191" t="s">
        <v>665</v>
      </c>
      <c r="B222" s="68"/>
      <c r="C222" s="212" t="s">
        <v>1254</v>
      </c>
      <c r="D222" s="213">
        <v>45321</v>
      </c>
      <c r="E222" s="191" t="s">
        <v>1718</v>
      </c>
      <c r="F222" s="191" t="s">
        <v>12</v>
      </c>
      <c r="G222" s="191">
        <v>454236</v>
      </c>
      <c r="H222" s="68"/>
      <c r="I222" s="197" t="s">
        <v>1886</v>
      </c>
      <c r="J222" s="68"/>
      <c r="K222" s="68"/>
      <c r="L222" s="68"/>
      <c r="M222" s="68"/>
      <c r="N222" s="358"/>
      <c r="O222" s="358"/>
      <c r="P222" s="214">
        <v>4705220.63</v>
      </c>
      <c r="Q222" s="214">
        <v>0</v>
      </c>
      <c r="R222" s="68" t="s">
        <v>1894</v>
      </c>
      <c r="S222" s="359"/>
      <c r="T222" s="275"/>
    </row>
    <row r="223" spans="1:20" ht="38.25">
      <c r="A223" s="191" t="s">
        <v>665</v>
      </c>
      <c r="B223" s="68"/>
      <c r="C223" s="212" t="s">
        <v>1254</v>
      </c>
      <c r="D223" s="213">
        <v>45321</v>
      </c>
      <c r="E223" s="191" t="s">
        <v>1719</v>
      </c>
      <c r="F223" s="191" t="s">
        <v>12</v>
      </c>
      <c r="G223" s="191">
        <v>454238</v>
      </c>
      <c r="H223" s="68"/>
      <c r="I223" s="197" t="s">
        <v>1886</v>
      </c>
      <c r="J223" s="68"/>
      <c r="K223" s="68"/>
      <c r="L223" s="68"/>
      <c r="M223" s="68"/>
      <c r="N223" s="358"/>
      <c r="O223" s="358"/>
      <c r="P223" s="214">
        <v>3985804.4</v>
      </c>
      <c r="Q223" s="214">
        <v>0</v>
      </c>
      <c r="R223" s="68" t="s">
        <v>1894</v>
      </c>
      <c r="S223" s="359"/>
      <c r="T223" s="275"/>
    </row>
    <row r="224" spans="1:20" ht="38.25">
      <c r="A224" s="191" t="s">
        <v>665</v>
      </c>
      <c r="B224" s="68"/>
      <c r="C224" s="212" t="s">
        <v>1254</v>
      </c>
      <c r="D224" s="213">
        <v>45321</v>
      </c>
      <c r="E224" s="191" t="s">
        <v>1720</v>
      </c>
      <c r="F224" s="191" t="s">
        <v>12</v>
      </c>
      <c r="G224" s="191">
        <v>454240</v>
      </c>
      <c r="H224" s="68"/>
      <c r="I224" s="197" t="s">
        <v>1886</v>
      </c>
      <c r="J224" s="68"/>
      <c r="K224" s="68"/>
      <c r="L224" s="68"/>
      <c r="M224" s="68"/>
      <c r="N224" s="358"/>
      <c r="O224" s="358"/>
      <c r="P224" s="214">
        <v>3985804.4</v>
      </c>
      <c r="Q224" s="214">
        <v>0</v>
      </c>
      <c r="R224" s="68" t="s">
        <v>1894</v>
      </c>
      <c r="S224" s="359"/>
      <c r="T224" s="275"/>
    </row>
    <row r="225" spans="1:20" ht="38.25">
      <c r="A225" s="191" t="s">
        <v>665</v>
      </c>
      <c r="B225" s="68"/>
      <c r="C225" s="212" t="s">
        <v>1254</v>
      </c>
      <c r="D225" s="213">
        <v>45321</v>
      </c>
      <c r="E225" s="191" t="s">
        <v>1721</v>
      </c>
      <c r="F225" s="191" t="s">
        <v>12</v>
      </c>
      <c r="G225" s="191">
        <v>454242</v>
      </c>
      <c r="H225" s="68"/>
      <c r="I225" s="197" t="s">
        <v>1886</v>
      </c>
      <c r="J225" s="68"/>
      <c r="K225" s="68"/>
      <c r="L225" s="68"/>
      <c r="M225" s="68"/>
      <c r="N225" s="358"/>
      <c r="O225" s="358"/>
      <c r="P225" s="214">
        <v>3985804.4</v>
      </c>
      <c r="Q225" s="214">
        <v>0</v>
      </c>
      <c r="R225" s="68" t="s">
        <v>1894</v>
      </c>
      <c r="S225" s="359"/>
      <c r="T225" s="275"/>
    </row>
    <row r="226" spans="1:20" ht="38.25">
      <c r="A226" s="191" t="s">
        <v>665</v>
      </c>
      <c r="B226" s="68"/>
      <c r="C226" s="212" t="s">
        <v>1254</v>
      </c>
      <c r="D226" s="213">
        <v>45321</v>
      </c>
      <c r="E226" s="191" t="s">
        <v>1722</v>
      </c>
      <c r="F226" s="191" t="s">
        <v>12</v>
      </c>
      <c r="G226" s="191">
        <v>454244</v>
      </c>
      <c r="H226" s="68"/>
      <c r="I226" s="197" t="s">
        <v>1886</v>
      </c>
      <c r="J226" s="68"/>
      <c r="K226" s="68"/>
      <c r="L226" s="68"/>
      <c r="M226" s="68"/>
      <c r="N226" s="358"/>
      <c r="O226" s="358"/>
      <c r="P226" s="214">
        <v>3985804.4</v>
      </c>
      <c r="Q226" s="214">
        <v>0</v>
      </c>
      <c r="R226" s="68" t="s">
        <v>1894</v>
      </c>
      <c r="S226" s="359"/>
      <c r="T226" s="275"/>
    </row>
    <row r="227" spans="1:20" ht="38.25">
      <c r="A227" s="191" t="s">
        <v>665</v>
      </c>
      <c r="B227" s="68"/>
      <c r="C227" s="212" t="s">
        <v>1254</v>
      </c>
      <c r="D227" s="213">
        <v>45321</v>
      </c>
      <c r="E227" s="191" t="s">
        <v>1723</v>
      </c>
      <c r="F227" s="191" t="s">
        <v>12</v>
      </c>
      <c r="G227" s="191">
        <v>454246</v>
      </c>
      <c r="H227" s="68"/>
      <c r="I227" s="197" t="s">
        <v>1886</v>
      </c>
      <c r="J227" s="68"/>
      <c r="K227" s="68"/>
      <c r="L227" s="68"/>
      <c r="M227" s="68"/>
      <c r="N227" s="358"/>
      <c r="O227" s="358"/>
      <c r="P227" s="214">
        <v>3985804.4</v>
      </c>
      <c r="Q227" s="214">
        <v>0</v>
      </c>
      <c r="R227" s="68" t="s">
        <v>1894</v>
      </c>
      <c r="S227" s="359"/>
      <c r="T227" s="275"/>
    </row>
    <row r="228" spans="1:20" ht="38.25">
      <c r="A228" s="191" t="s">
        <v>665</v>
      </c>
      <c r="B228" s="68"/>
      <c r="C228" s="212" t="s">
        <v>1254</v>
      </c>
      <c r="D228" s="213">
        <v>45321</v>
      </c>
      <c r="E228" s="191" t="s">
        <v>1724</v>
      </c>
      <c r="F228" s="191" t="s">
        <v>12</v>
      </c>
      <c r="G228" s="191">
        <v>454248</v>
      </c>
      <c r="H228" s="68"/>
      <c r="I228" s="197" t="s">
        <v>1886</v>
      </c>
      <c r="J228" s="68"/>
      <c r="K228" s="68"/>
      <c r="L228" s="68"/>
      <c r="M228" s="68"/>
      <c r="N228" s="358"/>
      <c r="O228" s="358"/>
      <c r="P228" s="214">
        <v>10947480.029999999</v>
      </c>
      <c r="Q228" s="214">
        <v>0</v>
      </c>
      <c r="R228" s="68" t="s">
        <v>1894</v>
      </c>
      <c r="S228" s="359"/>
      <c r="T228" s="275"/>
    </row>
    <row r="229" spans="1:20" ht="38.25">
      <c r="A229" s="191" t="s">
        <v>665</v>
      </c>
      <c r="B229" s="68"/>
      <c r="C229" s="212" t="s">
        <v>1254</v>
      </c>
      <c r="D229" s="213">
        <v>45321</v>
      </c>
      <c r="E229" s="191" t="s">
        <v>1725</v>
      </c>
      <c r="F229" s="191" t="s">
        <v>12</v>
      </c>
      <c r="G229" s="191">
        <v>454250</v>
      </c>
      <c r="H229" s="68"/>
      <c r="I229" s="197" t="s">
        <v>1886</v>
      </c>
      <c r="J229" s="68"/>
      <c r="K229" s="68"/>
      <c r="L229" s="68"/>
      <c r="M229" s="68"/>
      <c r="N229" s="358"/>
      <c r="O229" s="358"/>
      <c r="P229" s="214">
        <v>10947480.029999999</v>
      </c>
      <c r="Q229" s="214">
        <v>0</v>
      </c>
      <c r="R229" s="68" t="s">
        <v>1894</v>
      </c>
      <c r="S229" s="359"/>
      <c r="T229" s="275"/>
    </row>
    <row r="230" spans="1:20" ht="38.25">
      <c r="A230" s="191" t="s">
        <v>665</v>
      </c>
      <c r="B230" s="68"/>
      <c r="C230" s="212" t="s">
        <v>1254</v>
      </c>
      <c r="D230" s="213">
        <v>45321</v>
      </c>
      <c r="E230" s="191" t="s">
        <v>1726</v>
      </c>
      <c r="F230" s="191" t="s">
        <v>12</v>
      </c>
      <c r="G230" s="191">
        <v>454252</v>
      </c>
      <c r="H230" s="68"/>
      <c r="I230" s="197" t="s">
        <v>1886</v>
      </c>
      <c r="J230" s="68"/>
      <c r="K230" s="68"/>
      <c r="L230" s="68"/>
      <c r="M230" s="68"/>
      <c r="N230" s="358"/>
      <c r="O230" s="358"/>
      <c r="P230" s="214">
        <v>10947480.029999999</v>
      </c>
      <c r="Q230" s="214">
        <v>0</v>
      </c>
      <c r="R230" s="68" t="s">
        <v>1894</v>
      </c>
      <c r="S230" s="359"/>
      <c r="T230" s="275"/>
    </row>
    <row r="231" spans="1:20" ht="38.25">
      <c r="A231" s="191" t="s">
        <v>665</v>
      </c>
      <c r="B231" s="68"/>
      <c r="C231" s="212" t="s">
        <v>1254</v>
      </c>
      <c r="D231" s="213">
        <v>45321</v>
      </c>
      <c r="E231" s="191" t="s">
        <v>1727</v>
      </c>
      <c r="F231" s="191" t="s">
        <v>12</v>
      </c>
      <c r="G231" s="191">
        <v>454254</v>
      </c>
      <c r="H231" s="68"/>
      <c r="I231" s="197" t="s">
        <v>1886</v>
      </c>
      <c r="J231" s="68"/>
      <c r="K231" s="68"/>
      <c r="L231" s="68"/>
      <c r="M231" s="68"/>
      <c r="N231" s="358"/>
      <c r="O231" s="358"/>
      <c r="P231" s="214">
        <v>10947480.029999999</v>
      </c>
      <c r="Q231" s="214">
        <v>0</v>
      </c>
      <c r="R231" s="68" t="s">
        <v>1894</v>
      </c>
      <c r="S231" s="359"/>
      <c r="T231" s="275"/>
    </row>
    <row r="232" spans="1:20" ht="38.25">
      <c r="A232" s="191" t="s">
        <v>665</v>
      </c>
      <c r="B232" s="68"/>
      <c r="C232" s="212" t="s">
        <v>1254</v>
      </c>
      <c r="D232" s="213">
        <v>45321</v>
      </c>
      <c r="E232" s="191" t="s">
        <v>1728</v>
      </c>
      <c r="F232" s="191" t="s">
        <v>12</v>
      </c>
      <c r="G232" s="191">
        <v>454256</v>
      </c>
      <c r="H232" s="68"/>
      <c r="I232" s="197" t="s">
        <v>1886</v>
      </c>
      <c r="J232" s="68"/>
      <c r="K232" s="68"/>
      <c r="L232" s="68"/>
      <c r="M232" s="68"/>
      <c r="N232" s="358"/>
      <c r="O232" s="358"/>
      <c r="P232" s="214">
        <v>10947480.029999999</v>
      </c>
      <c r="Q232" s="214">
        <v>0</v>
      </c>
      <c r="R232" s="68" t="s">
        <v>1894</v>
      </c>
      <c r="S232" s="359"/>
      <c r="T232" s="275"/>
    </row>
    <row r="233" spans="1:20" ht="38.25">
      <c r="A233" s="191" t="s">
        <v>665</v>
      </c>
      <c r="B233" s="68"/>
      <c r="C233" s="212" t="s">
        <v>1254</v>
      </c>
      <c r="D233" s="213">
        <v>45321</v>
      </c>
      <c r="E233" s="191" t="s">
        <v>1729</v>
      </c>
      <c r="F233" s="191" t="s">
        <v>12</v>
      </c>
      <c r="G233" s="191">
        <v>454258</v>
      </c>
      <c r="H233" s="68"/>
      <c r="I233" s="197" t="s">
        <v>1886</v>
      </c>
      <c r="J233" s="68"/>
      <c r="K233" s="68"/>
      <c r="L233" s="68"/>
      <c r="M233" s="68"/>
      <c r="N233" s="358"/>
      <c r="O233" s="358"/>
      <c r="P233" s="214">
        <v>2014125.7</v>
      </c>
      <c r="Q233" s="214">
        <v>0</v>
      </c>
      <c r="R233" s="68" t="s">
        <v>1894</v>
      </c>
      <c r="S233" s="359"/>
      <c r="T233" s="275"/>
    </row>
    <row r="234" spans="1:20" ht="51">
      <c r="A234" s="191">
        <v>15</v>
      </c>
      <c r="B234" s="68"/>
      <c r="C234" s="212" t="s">
        <v>39</v>
      </c>
      <c r="D234" s="213">
        <v>45322</v>
      </c>
      <c r="E234" s="191" t="s">
        <v>1730</v>
      </c>
      <c r="F234" s="191" t="s">
        <v>3</v>
      </c>
      <c r="G234" s="191">
        <v>2172219</v>
      </c>
      <c r="H234" s="68"/>
      <c r="I234" s="197" t="s">
        <v>1887</v>
      </c>
      <c r="J234" s="68"/>
      <c r="K234" s="68"/>
      <c r="L234" s="68"/>
      <c r="M234" s="68"/>
      <c r="N234" s="358"/>
      <c r="O234" s="358"/>
      <c r="P234" s="214">
        <v>0</v>
      </c>
      <c r="Q234" s="214">
        <v>2500</v>
      </c>
      <c r="R234" s="68" t="s">
        <v>1894</v>
      </c>
      <c r="S234" s="359"/>
      <c r="T234" s="275"/>
    </row>
    <row r="235" spans="1:20" ht="38.25">
      <c r="A235" s="191" t="s">
        <v>550</v>
      </c>
      <c r="B235" s="68"/>
      <c r="C235" s="212" t="s">
        <v>589</v>
      </c>
      <c r="D235" s="213">
        <v>45322</v>
      </c>
      <c r="E235" s="191" t="s">
        <v>1731</v>
      </c>
      <c r="F235" s="191" t="s">
        <v>3</v>
      </c>
      <c r="G235" s="191">
        <v>2172271</v>
      </c>
      <c r="H235" s="68"/>
      <c r="I235" s="197" t="s">
        <v>1888</v>
      </c>
      <c r="J235" s="68"/>
      <c r="K235" s="68"/>
      <c r="L235" s="68"/>
      <c r="M235" s="68"/>
      <c r="N235" s="358"/>
      <c r="O235" s="358"/>
      <c r="P235" s="214">
        <v>0</v>
      </c>
      <c r="Q235" s="214">
        <v>2981.84</v>
      </c>
      <c r="R235" s="68" t="s">
        <v>1894</v>
      </c>
      <c r="S235" s="359"/>
      <c r="T235" s="275"/>
    </row>
    <row r="236" spans="1:20" ht="63.75">
      <c r="A236" s="191" t="s">
        <v>542</v>
      </c>
      <c r="B236" s="68"/>
      <c r="C236" s="212" t="s">
        <v>689</v>
      </c>
      <c r="D236" s="213">
        <v>45322</v>
      </c>
      <c r="E236" s="191" t="s">
        <v>1732</v>
      </c>
      <c r="F236" s="191" t="s">
        <v>10</v>
      </c>
      <c r="G236" s="191">
        <v>18344</v>
      </c>
      <c r="H236" s="68"/>
      <c r="I236" s="197" t="s">
        <v>1889</v>
      </c>
      <c r="J236" s="68"/>
      <c r="K236" s="68"/>
      <c r="L236" s="68"/>
      <c r="M236" s="68"/>
      <c r="N236" s="358"/>
      <c r="O236" s="358"/>
      <c r="P236" s="214">
        <v>2017.86</v>
      </c>
      <c r="Q236" s="214">
        <v>0</v>
      </c>
      <c r="R236" s="68" t="s">
        <v>1894</v>
      </c>
      <c r="S236" s="359"/>
      <c r="T236" s="275"/>
    </row>
    <row r="237" spans="1:20" ht="63.75">
      <c r="A237" s="191" t="s">
        <v>544</v>
      </c>
      <c r="B237" s="68"/>
      <c r="C237" s="212" t="s">
        <v>681</v>
      </c>
      <c r="D237" s="213">
        <v>45322</v>
      </c>
      <c r="E237" s="191" t="s">
        <v>1733</v>
      </c>
      <c r="F237" s="191" t="s">
        <v>6</v>
      </c>
      <c r="G237" s="191">
        <v>1950496</v>
      </c>
      <c r="H237" s="68"/>
      <c r="I237" s="197" t="s">
        <v>1890</v>
      </c>
      <c r="J237" s="68"/>
      <c r="K237" s="68"/>
      <c r="L237" s="68"/>
      <c r="M237" s="68"/>
      <c r="N237" s="358"/>
      <c r="O237" s="358"/>
      <c r="P237" s="214">
        <v>0</v>
      </c>
      <c r="Q237" s="214">
        <v>178164.81</v>
      </c>
      <c r="R237" s="68" t="s">
        <v>1894</v>
      </c>
      <c r="S237" s="359"/>
      <c r="T237" s="275"/>
    </row>
    <row r="238" spans="1:20" ht="63.75">
      <c r="A238" s="191" t="s">
        <v>544</v>
      </c>
      <c r="B238" s="68"/>
      <c r="C238" s="212" t="s">
        <v>681</v>
      </c>
      <c r="D238" s="213">
        <v>45322</v>
      </c>
      <c r="E238" s="191" t="s">
        <v>1734</v>
      </c>
      <c r="F238" s="191" t="s">
        <v>6</v>
      </c>
      <c r="G238" s="191">
        <v>1950492</v>
      </c>
      <c r="H238" s="68"/>
      <c r="I238" s="197" t="s">
        <v>1891</v>
      </c>
      <c r="J238" s="68"/>
      <c r="K238" s="68"/>
      <c r="L238" s="68"/>
      <c r="M238" s="68"/>
      <c r="N238" s="358"/>
      <c r="O238" s="358"/>
      <c r="P238" s="214">
        <v>0</v>
      </c>
      <c r="Q238" s="214">
        <v>219708.68</v>
      </c>
      <c r="R238" s="68" t="s">
        <v>1894</v>
      </c>
      <c r="S238" s="359"/>
      <c r="T238" s="275"/>
    </row>
    <row r="239" spans="1:20" ht="63.75">
      <c r="A239" s="191" t="s">
        <v>544</v>
      </c>
      <c r="B239" s="68"/>
      <c r="C239" s="212" t="s">
        <v>681</v>
      </c>
      <c r="D239" s="213">
        <v>45322</v>
      </c>
      <c r="E239" s="191" t="s">
        <v>1735</v>
      </c>
      <c r="F239" s="191" t="s">
        <v>6</v>
      </c>
      <c r="G239" s="191">
        <v>1950495</v>
      </c>
      <c r="H239" s="68"/>
      <c r="I239" s="197" t="s">
        <v>1892</v>
      </c>
      <c r="J239" s="68"/>
      <c r="K239" s="68"/>
      <c r="L239" s="68"/>
      <c r="M239" s="68"/>
      <c r="N239" s="358"/>
      <c r="O239" s="358"/>
      <c r="P239" s="214">
        <v>0</v>
      </c>
      <c r="Q239" s="214">
        <v>132563.73000000001</v>
      </c>
      <c r="R239" s="68" t="s">
        <v>1894</v>
      </c>
      <c r="S239" s="359"/>
      <c r="T239" s="275"/>
    </row>
    <row r="240" spans="1:20" ht="63.75">
      <c r="A240" s="191">
        <v>525</v>
      </c>
      <c r="B240" s="68"/>
      <c r="C240" s="212" t="s">
        <v>164</v>
      </c>
      <c r="D240" s="213">
        <v>45322</v>
      </c>
      <c r="E240" s="191" t="s">
        <v>1736</v>
      </c>
      <c r="F240" s="191" t="s">
        <v>6</v>
      </c>
      <c r="G240" s="191">
        <v>2574189</v>
      </c>
      <c r="H240" s="68"/>
      <c r="I240" s="197" t="s">
        <v>1893</v>
      </c>
      <c r="J240" s="68"/>
      <c r="K240" s="68"/>
      <c r="L240" s="68"/>
      <c r="M240" s="68"/>
      <c r="N240" s="358"/>
      <c r="O240" s="358"/>
      <c r="P240" s="214">
        <v>0</v>
      </c>
      <c r="Q240" s="214">
        <v>490326.73</v>
      </c>
      <c r="R240" s="68" t="s">
        <v>1894</v>
      </c>
      <c r="S240" s="359"/>
      <c r="T240" s="275"/>
    </row>
    <row r="241" spans="1:20" ht="51">
      <c r="A241" s="191">
        <v>650</v>
      </c>
      <c r="B241" s="68"/>
      <c r="C241" s="212" t="s">
        <v>175</v>
      </c>
      <c r="D241" s="213">
        <v>45323</v>
      </c>
      <c r="E241" s="191" t="s">
        <v>2027</v>
      </c>
      <c r="F241" s="191" t="s">
        <v>3</v>
      </c>
      <c r="G241" s="191">
        <v>2172537</v>
      </c>
      <c r="H241" s="68"/>
      <c r="I241" s="197" t="s">
        <v>2309</v>
      </c>
      <c r="J241" s="68"/>
      <c r="K241" s="68"/>
      <c r="L241" s="68"/>
      <c r="M241" s="68"/>
      <c r="N241" s="358"/>
      <c r="O241" s="358"/>
      <c r="P241" s="214">
        <v>0</v>
      </c>
      <c r="Q241" s="214">
        <v>4784.6400000000003</v>
      </c>
      <c r="R241" s="68" t="s">
        <v>1894</v>
      </c>
      <c r="S241" s="359"/>
      <c r="T241" s="275"/>
    </row>
    <row r="242" spans="1:20" ht="38.25">
      <c r="A242" s="191" t="s">
        <v>550</v>
      </c>
      <c r="B242" s="68"/>
      <c r="C242" s="212" t="s">
        <v>589</v>
      </c>
      <c r="D242" s="213">
        <v>45323</v>
      </c>
      <c r="E242" s="191" t="s">
        <v>2028</v>
      </c>
      <c r="F242" s="191" t="s">
        <v>3</v>
      </c>
      <c r="G242" s="191">
        <v>2172568</v>
      </c>
      <c r="H242" s="68"/>
      <c r="I242" s="197" t="s">
        <v>2310</v>
      </c>
      <c r="J242" s="68"/>
      <c r="K242" s="68"/>
      <c r="L242" s="68"/>
      <c r="M242" s="68"/>
      <c r="N242" s="358"/>
      <c r="O242" s="358"/>
      <c r="P242" s="214">
        <v>0</v>
      </c>
      <c r="Q242" s="214">
        <v>2000</v>
      </c>
      <c r="R242" s="68" t="s">
        <v>1894</v>
      </c>
      <c r="S242" s="359"/>
      <c r="T242" s="275"/>
    </row>
    <row r="243" spans="1:20" ht="63.75">
      <c r="A243" s="191" t="s">
        <v>544</v>
      </c>
      <c r="B243" s="68"/>
      <c r="C243" s="212" t="s">
        <v>681</v>
      </c>
      <c r="D243" s="213">
        <v>45323</v>
      </c>
      <c r="E243" s="191" t="s">
        <v>2029</v>
      </c>
      <c r="F243" s="191" t="s">
        <v>6</v>
      </c>
      <c r="G243" s="191">
        <v>1951439</v>
      </c>
      <c r="H243" s="68"/>
      <c r="I243" s="197" t="s">
        <v>2311</v>
      </c>
      <c r="J243" s="68"/>
      <c r="K243" s="68"/>
      <c r="L243" s="68"/>
      <c r="M243" s="68"/>
      <c r="N243" s="358"/>
      <c r="O243" s="358"/>
      <c r="P243" s="214">
        <v>0</v>
      </c>
      <c r="Q243" s="214">
        <v>322601.26</v>
      </c>
      <c r="R243" s="68" t="s">
        <v>1894</v>
      </c>
      <c r="S243" s="359"/>
      <c r="T243" s="275"/>
    </row>
    <row r="244" spans="1:20" ht="63.75">
      <c r="A244" s="191" t="s">
        <v>544</v>
      </c>
      <c r="B244" s="68"/>
      <c r="C244" s="212" t="s">
        <v>681</v>
      </c>
      <c r="D244" s="213">
        <v>45323</v>
      </c>
      <c r="E244" s="191" t="s">
        <v>2030</v>
      </c>
      <c r="F244" s="191" t="s">
        <v>6</v>
      </c>
      <c r="G244" s="191">
        <v>1951440</v>
      </c>
      <c r="H244" s="68"/>
      <c r="I244" s="197" t="s">
        <v>2312</v>
      </c>
      <c r="J244" s="68"/>
      <c r="K244" s="68"/>
      <c r="L244" s="68"/>
      <c r="M244" s="68"/>
      <c r="N244" s="358"/>
      <c r="O244" s="358"/>
      <c r="P244" s="214">
        <v>0</v>
      </c>
      <c r="Q244" s="214">
        <v>527250.22</v>
      </c>
      <c r="R244" s="68" t="s">
        <v>1894</v>
      </c>
      <c r="S244" s="359"/>
      <c r="T244" s="275"/>
    </row>
    <row r="245" spans="1:20" ht="38.25">
      <c r="A245" s="191">
        <v>862</v>
      </c>
      <c r="B245" s="68"/>
      <c r="C245" s="212" t="s">
        <v>187</v>
      </c>
      <c r="D245" s="213">
        <v>45324</v>
      </c>
      <c r="E245" s="191" t="s">
        <v>2031</v>
      </c>
      <c r="F245" s="191" t="s">
        <v>3</v>
      </c>
      <c r="G245" s="191">
        <v>2172779</v>
      </c>
      <c r="H245" s="68"/>
      <c r="I245" s="197" t="s">
        <v>2314</v>
      </c>
      <c r="J245" s="68"/>
      <c r="K245" s="68"/>
      <c r="L245" s="68"/>
      <c r="M245" s="68"/>
      <c r="N245" s="358"/>
      <c r="O245" s="358"/>
      <c r="P245" s="214">
        <v>0</v>
      </c>
      <c r="Q245" s="214">
        <v>100</v>
      </c>
      <c r="R245" s="68" t="s">
        <v>1894</v>
      </c>
      <c r="S245" s="359"/>
      <c r="T245" s="275"/>
    </row>
    <row r="246" spans="1:20" ht="51">
      <c r="A246" s="191">
        <v>15</v>
      </c>
      <c r="B246" s="68"/>
      <c r="C246" s="212" t="s">
        <v>39</v>
      </c>
      <c r="D246" s="213">
        <v>45324</v>
      </c>
      <c r="E246" s="191" t="s">
        <v>2032</v>
      </c>
      <c r="F246" s="191" t="s">
        <v>3</v>
      </c>
      <c r="G246" s="191">
        <v>2172785</v>
      </c>
      <c r="H246" s="68"/>
      <c r="I246" s="197" t="s">
        <v>2315</v>
      </c>
      <c r="J246" s="68"/>
      <c r="K246" s="68"/>
      <c r="L246" s="68"/>
      <c r="M246" s="68"/>
      <c r="N246" s="358"/>
      <c r="O246" s="358"/>
      <c r="P246" s="214">
        <v>0</v>
      </c>
      <c r="Q246" s="214">
        <v>19.09</v>
      </c>
      <c r="R246" s="68" t="s">
        <v>1894</v>
      </c>
      <c r="S246" s="359"/>
      <c r="T246" s="275"/>
    </row>
    <row r="247" spans="1:20" ht="63.75">
      <c r="A247" s="191">
        <v>309</v>
      </c>
      <c r="B247" s="68"/>
      <c r="C247" s="212" t="s">
        <v>1240</v>
      </c>
      <c r="D247" s="213">
        <v>45324</v>
      </c>
      <c r="E247" s="191" t="s">
        <v>2033</v>
      </c>
      <c r="F247" s="191" t="s">
        <v>3</v>
      </c>
      <c r="G247" s="191">
        <v>2172812</v>
      </c>
      <c r="H247" s="68"/>
      <c r="I247" s="197" t="s">
        <v>2316</v>
      </c>
      <c r="J247" s="68"/>
      <c r="K247" s="68"/>
      <c r="L247" s="68"/>
      <c r="M247" s="68"/>
      <c r="N247" s="358"/>
      <c r="O247" s="358"/>
      <c r="P247" s="214">
        <v>0</v>
      </c>
      <c r="Q247" s="214">
        <v>159.04</v>
      </c>
      <c r="R247" s="68" t="s">
        <v>1894</v>
      </c>
      <c r="S247" s="359"/>
      <c r="T247" s="275"/>
    </row>
    <row r="248" spans="1:20" ht="38.25">
      <c r="A248" s="191">
        <v>213</v>
      </c>
      <c r="B248" s="68"/>
      <c r="C248" s="212" t="s">
        <v>91</v>
      </c>
      <c r="D248" s="213">
        <v>45324</v>
      </c>
      <c r="E248" s="191" t="s">
        <v>2034</v>
      </c>
      <c r="F248" s="191" t="s">
        <v>3</v>
      </c>
      <c r="G248" s="191">
        <v>2172883</v>
      </c>
      <c r="H248" s="68"/>
      <c r="I248" s="197" t="s">
        <v>2317</v>
      </c>
      <c r="J248" s="68"/>
      <c r="K248" s="68"/>
      <c r="L248" s="68"/>
      <c r="M248" s="68"/>
      <c r="N248" s="358"/>
      <c r="O248" s="358"/>
      <c r="P248" s="214">
        <v>0</v>
      </c>
      <c r="Q248" s="214">
        <v>1.48</v>
      </c>
      <c r="R248" s="68" t="s">
        <v>1894</v>
      </c>
      <c r="S248" s="359"/>
      <c r="T248" s="275"/>
    </row>
    <row r="249" spans="1:20" ht="89.25">
      <c r="A249" s="191" t="s">
        <v>541</v>
      </c>
      <c r="B249" s="68"/>
      <c r="C249" s="212" t="s">
        <v>590</v>
      </c>
      <c r="D249" s="213">
        <v>45324</v>
      </c>
      <c r="E249" s="191" t="s">
        <v>2035</v>
      </c>
      <c r="F249" s="191" t="s">
        <v>6</v>
      </c>
      <c r="G249" s="191">
        <v>76</v>
      </c>
      <c r="H249" s="68"/>
      <c r="I249" s="197" t="s">
        <v>2318</v>
      </c>
      <c r="J249" s="68"/>
      <c r="K249" s="68"/>
      <c r="L249" s="68"/>
      <c r="M249" s="68"/>
      <c r="N249" s="358"/>
      <c r="O249" s="358"/>
      <c r="P249" s="214">
        <v>0</v>
      </c>
      <c r="Q249" s="214">
        <v>500.71</v>
      </c>
      <c r="R249" s="68" t="s">
        <v>1894</v>
      </c>
      <c r="S249" s="359"/>
      <c r="T249" s="275"/>
    </row>
    <row r="250" spans="1:20" ht="63.75">
      <c r="A250" s="191" t="s">
        <v>541</v>
      </c>
      <c r="B250" s="68"/>
      <c r="C250" s="212" t="s">
        <v>590</v>
      </c>
      <c r="D250" s="213">
        <v>45327</v>
      </c>
      <c r="E250" s="191" t="s">
        <v>2036</v>
      </c>
      <c r="F250" s="191" t="s">
        <v>3</v>
      </c>
      <c r="G250" s="191">
        <v>2173051</v>
      </c>
      <c r="H250" s="68"/>
      <c r="I250" s="197" t="s">
        <v>2319</v>
      </c>
      <c r="J250" s="68"/>
      <c r="K250" s="68"/>
      <c r="L250" s="68"/>
      <c r="M250" s="68"/>
      <c r="N250" s="358"/>
      <c r="O250" s="358"/>
      <c r="P250" s="214">
        <v>0</v>
      </c>
      <c r="Q250" s="214">
        <v>3852.56</v>
      </c>
      <c r="R250" s="68" t="s">
        <v>1894</v>
      </c>
      <c r="S250" s="359"/>
      <c r="T250" s="275"/>
    </row>
    <row r="251" spans="1:20" ht="63.75">
      <c r="A251" s="191" t="s">
        <v>541</v>
      </c>
      <c r="B251" s="68"/>
      <c r="C251" s="212" t="s">
        <v>590</v>
      </c>
      <c r="D251" s="213">
        <v>45327</v>
      </c>
      <c r="E251" s="191" t="s">
        <v>2037</v>
      </c>
      <c r="F251" s="191" t="s">
        <v>3</v>
      </c>
      <c r="G251" s="191">
        <v>2173053</v>
      </c>
      <c r="H251" s="68"/>
      <c r="I251" s="197" t="s">
        <v>2320</v>
      </c>
      <c r="J251" s="68"/>
      <c r="K251" s="68"/>
      <c r="L251" s="68"/>
      <c r="M251" s="68"/>
      <c r="N251" s="358"/>
      <c r="O251" s="358"/>
      <c r="P251" s="214">
        <v>0</v>
      </c>
      <c r="Q251" s="214">
        <v>297.64</v>
      </c>
      <c r="R251" s="68" t="s">
        <v>1894</v>
      </c>
      <c r="S251" s="359"/>
      <c r="T251" s="275"/>
    </row>
    <row r="252" spans="1:20" ht="38.25">
      <c r="A252" s="191">
        <v>650</v>
      </c>
      <c r="B252" s="68"/>
      <c r="C252" s="212" t="s">
        <v>175</v>
      </c>
      <c r="D252" s="213">
        <v>45327</v>
      </c>
      <c r="E252" s="191" t="s">
        <v>2038</v>
      </c>
      <c r="F252" s="191" t="s">
        <v>3</v>
      </c>
      <c r="G252" s="191">
        <v>2173079</v>
      </c>
      <c r="H252" s="68"/>
      <c r="I252" s="197" t="s">
        <v>2321</v>
      </c>
      <c r="J252" s="68"/>
      <c r="K252" s="68"/>
      <c r="L252" s="68"/>
      <c r="M252" s="68"/>
      <c r="N252" s="358"/>
      <c r="O252" s="358"/>
      <c r="P252" s="214">
        <v>0</v>
      </c>
      <c r="Q252" s="214">
        <v>569</v>
      </c>
      <c r="R252" s="68" t="s">
        <v>1894</v>
      </c>
      <c r="S252" s="359"/>
      <c r="T252" s="275"/>
    </row>
    <row r="253" spans="1:20" ht="38.25">
      <c r="A253" s="191" t="s">
        <v>550</v>
      </c>
      <c r="B253" s="68"/>
      <c r="C253" s="212" t="s">
        <v>589</v>
      </c>
      <c r="D253" s="213">
        <v>45327</v>
      </c>
      <c r="E253" s="191" t="s">
        <v>2039</v>
      </c>
      <c r="F253" s="191" t="s">
        <v>3</v>
      </c>
      <c r="G253" s="191">
        <v>2173082</v>
      </c>
      <c r="H253" s="68"/>
      <c r="I253" s="197" t="s">
        <v>2322</v>
      </c>
      <c r="J253" s="68"/>
      <c r="K253" s="68"/>
      <c r="L253" s="68"/>
      <c r="M253" s="68"/>
      <c r="N253" s="358"/>
      <c r="O253" s="358"/>
      <c r="P253" s="214">
        <v>0</v>
      </c>
      <c r="Q253" s="214">
        <v>350</v>
      </c>
      <c r="R253" s="68" t="s">
        <v>1894</v>
      </c>
      <c r="S253" s="359"/>
      <c r="T253" s="275"/>
    </row>
    <row r="254" spans="1:20" ht="51">
      <c r="A254" s="191">
        <v>650</v>
      </c>
      <c r="B254" s="68"/>
      <c r="C254" s="212" t="s">
        <v>175</v>
      </c>
      <c r="D254" s="213">
        <v>45327</v>
      </c>
      <c r="E254" s="191" t="s">
        <v>2040</v>
      </c>
      <c r="F254" s="191" t="s">
        <v>3</v>
      </c>
      <c r="G254" s="191">
        <v>2173109</v>
      </c>
      <c r="H254" s="68"/>
      <c r="I254" s="197" t="s">
        <v>2323</v>
      </c>
      <c r="J254" s="68"/>
      <c r="K254" s="68"/>
      <c r="L254" s="68"/>
      <c r="M254" s="68"/>
      <c r="N254" s="358"/>
      <c r="O254" s="358"/>
      <c r="P254" s="214">
        <v>0</v>
      </c>
      <c r="Q254" s="214">
        <v>4749.3</v>
      </c>
      <c r="R254" s="68" t="s">
        <v>1894</v>
      </c>
      <c r="S254" s="359"/>
      <c r="T254" s="275"/>
    </row>
    <row r="255" spans="1:20" ht="63.75">
      <c r="A255" s="191">
        <v>650</v>
      </c>
      <c r="B255" s="68"/>
      <c r="C255" s="212" t="s">
        <v>175</v>
      </c>
      <c r="D255" s="213">
        <v>45327</v>
      </c>
      <c r="E255" s="191" t="s">
        <v>2041</v>
      </c>
      <c r="F255" s="191" t="s">
        <v>3</v>
      </c>
      <c r="G255" s="191">
        <v>2173110</v>
      </c>
      <c r="H255" s="68"/>
      <c r="I255" s="197" t="s">
        <v>2324</v>
      </c>
      <c r="J255" s="68"/>
      <c r="K255" s="68"/>
      <c r="L255" s="68"/>
      <c r="M255" s="68"/>
      <c r="N255" s="358"/>
      <c r="O255" s="358"/>
      <c r="P255" s="214">
        <v>0</v>
      </c>
      <c r="Q255" s="214">
        <v>120</v>
      </c>
      <c r="R255" s="68" t="s">
        <v>1894</v>
      </c>
      <c r="S255" s="359"/>
      <c r="T255" s="275"/>
    </row>
    <row r="256" spans="1:20" ht="51">
      <c r="A256" s="191">
        <v>203</v>
      </c>
      <c r="B256" s="68"/>
      <c r="C256" s="212" t="s">
        <v>86</v>
      </c>
      <c r="D256" s="213">
        <v>45327</v>
      </c>
      <c r="E256" s="191" t="s">
        <v>2042</v>
      </c>
      <c r="F256" s="191" t="s">
        <v>3</v>
      </c>
      <c r="G256" s="191">
        <v>2173145</v>
      </c>
      <c r="H256" s="68"/>
      <c r="I256" s="197" t="s">
        <v>2325</v>
      </c>
      <c r="J256" s="68"/>
      <c r="K256" s="68"/>
      <c r="L256" s="68"/>
      <c r="M256" s="68"/>
      <c r="N256" s="358"/>
      <c r="O256" s="358"/>
      <c r="P256" s="214">
        <v>0</v>
      </c>
      <c r="Q256" s="214">
        <v>371</v>
      </c>
      <c r="R256" s="68" t="s">
        <v>1894</v>
      </c>
      <c r="S256" s="359"/>
      <c r="T256" s="275"/>
    </row>
    <row r="257" spans="1:20" ht="51">
      <c r="A257" s="191" t="s">
        <v>550</v>
      </c>
      <c r="B257" s="68"/>
      <c r="C257" s="212" t="s">
        <v>589</v>
      </c>
      <c r="D257" s="213">
        <v>45328</v>
      </c>
      <c r="E257" s="191" t="s">
        <v>2043</v>
      </c>
      <c r="F257" s="191" t="s">
        <v>3</v>
      </c>
      <c r="G257" s="191">
        <v>2173375</v>
      </c>
      <c r="H257" s="68"/>
      <c r="I257" s="197" t="s">
        <v>2326</v>
      </c>
      <c r="J257" s="68"/>
      <c r="K257" s="68"/>
      <c r="L257" s="68"/>
      <c r="M257" s="68"/>
      <c r="N257" s="358"/>
      <c r="O257" s="358"/>
      <c r="P257" s="214">
        <v>0</v>
      </c>
      <c r="Q257" s="214">
        <v>1364.9</v>
      </c>
      <c r="R257" s="68" t="s">
        <v>1894</v>
      </c>
      <c r="S257" s="359"/>
      <c r="T257" s="275"/>
    </row>
    <row r="258" spans="1:20" ht="51">
      <c r="A258" s="191" t="s">
        <v>550</v>
      </c>
      <c r="B258" s="68"/>
      <c r="C258" s="212" t="s">
        <v>589</v>
      </c>
      <c r="D258" s="213">
        <v>45328</v>
      </c>
      <c r="E258" s="191" t="s">
        <v>2044</v>
      </c>
      <c r="F258" s="191" t="s">
        <v>3</v>
      </c>
      <c r="G258" s="191">
        <v>2173376</v>
      </c>
      <c r="H258" s="68"/>
      <c r="I258" s="197" t="s">
        <v>2327</v>
      </c>
      <c r="J258" s="68"/>
      <c r="K258" s="68"/>
      <c r="L258" s="68"/>
      <c r="M258" s="68"/>
      <c r="N258" s="358"/>
      <c r="O258" s="358"/>
      <c r="P258" s="214">
        <v>0</v>
      </c>
      <c r="Q258" s="214">
        <v>1364.9</v>
      </c>
      <c r="R258" s="68" t="s">
        <v>1894</v>
      </c>
      <c r="S258" s="359"/>
      <c r="T258" s="275"/>
    </row>
    <row r="259" spans="1:20" ht="89.25">
      <c r="A259" s="191">
        <v>548</v>
      </c>
      <c r="B259" s="68"/>
      <c r="C259" s="212" t="s">
        <v>1283</v>
      </c>
      <c r="D259" s="213">
        <v>45328</v>
      </c>
      <c r="E259" s="191" t="s">
        <v>2045</v>
      </c>
      <c r="F259" s="191" t="s">
        <v>10</v>
      </c>
      <c r="G259" s="191">
        <v>1083562</v>
      </c>
      <c r="H259" s="68"/>
      <c r="I259" s="197" t="s">
        <v>2328</v>
      </c>
      <c r="J259" s="68"/>
      <c r="K259" s="68"/>
      <c r="L259" s="68"/>
      <c r="M259" s="68"/>
      <c r="N259" s="358"/>
      <c r="O259" s="358"/>
      <c r="P259" s="214">
        <v>519.29</v>
      </c>
      <c r="Q259" s="214">
        <v>0</v>
      </c>
      <c r="R259" s="68" t="s">
        <v>1894</v>
      </c>
      <c r="S259" s="359"/>
      <c r="T259" s="275"/>
    </row>
    <row r="260" spans="1:20" ht="76.5">
      <c r="A260" s="191" t="s">
        <v>550</v>
      </c>
      <c r="B260" s="68"/>
      <c r="C260" s="212" t="s">
        <v>589</v>
      </c>
      <c r="D260" s="213">
        <v>45329</v>
      </c>
      <c r="E260" s="191" t="s">
        <v>2046</v>
      </c>
      <c r="F260" s="191" t="s">
        <v>3</v>
      </c>
      <c r="G260" s="191">
        <v>2173659</v>
      </c>
      <c r="H260" s="68"/>
      <c r="I260" s="197" t="s">
        <v>2329</v>
      </c>
      <c r="J260" s="68"/>
      <c r="K260" s="68"/>
      <c r="L260" s="68"/>
      <c r="M260" s="68"/>
      <c r="N260" s="358"/>
      <c r="O260" s="358"/>
      <c r="P260" s="214">
        <v>0</v>
      </c>
      <c r="Q260" s="214">
        <v>16472.16</v>
      </c>
      <c r="R260" s="68" t="s">
        <v>1894</v>
      </c>
      <c r="S260" s="359"/>
      <c r="T260" s="275"/>
    </row>
    <row r="261" spans="1:20" ht="63.75">
      <c r="A261" s="191" t="s">
        <v>544</v>
      </c>
      <c r="B261" s="68"/>
      <c r="C261" s="212" t="s">
        <v>681</v>
      </c>
      <c r="D261" s="213">
        <v>45329</v>
      </c>
      <c r="E261" s="191" t="s">
        <v>2047</v>
      </c>
      <c r="F261" s="191" t="s">
        <v>6</v>
      </c>
      <c r="G261" s="191">
        <v>1954137</v>
      </c>
      <c r="H261" s="68"/>
      <c r="I261" s="197" t="s">
        <v>2330</v>
      </c>
      <c r="J261" s="68"/>
      <c r="K261" s="68"/>
      <c r="L261" s="68"/>
      <c r="M261" s="68"/>
      <c r="N261" s="358"/>
      <c r="O261" s="358"/>
      <c r="P261" s="214">
        <v>0</v>
      </c>
      <c r="Q261" s="214">
        <v>278612.03999999998</v>
      </c>
      <c r="R261" s="68" t="s">
        <v>1894</v>
      </c>
      <c r="S261" s="359"/>
      <c r="T261" s="275"/>
    </row>
    <row r="262" spans="1:20" ht="38.25">
      <c r="A262" s="191">
        <v>224</v>
      </c>
      <c r="B262" s="68"/>
      <c r="C262" s="212" t="s">
        <v>95</v>
      </c>
      <c r="D262" s="213">
        <v>45330</v>
      </c>
      <c r="E262" s="191" t="s">
        <v>2048</v>
      </c>
      <c r="F262" s="191" t="s">
        <v>3</v>
      </c>
      <c r="G262" s="191">
        <v>2173948</v>
      </c>
      <c r="H262" s="68"/>
      <c r="I262" s="197" t="s">
        <v>2331</v>
      </c>
      <c r="J262" s="68"/>
      <c r="K262" s="68"/>
      <c r="L262" s="68"/>
      <c r="M262" s="68"/>
      <c r="N262" s="358"/>
      <c r="O262" s="358"/>
      <c r="P262" s="214">
        <v>0</v>
      </c>
      <c r="Q262" s="214">
        <v>6</v>
      </c>
      <c r="R262" s="68" t="s">
        <v>1894</v>
      </c>
      <c r="S262" s="359"/>
      <c r="T262" s="275"/>
    </row>
    <row r="263" spans="1:20" ht="51">
      <c r="A263" s="191">
        <v>203</v>
      </c>
      <c r="B263" s="68"/>
      <c r="C263" s="212" t="s">
        <v>86</v>
      </c>
      <c r="D263" s="213">
        <v>45330</v>
      </c>
      <c r="E263" s="191" t="s">
        <v>2049</v>
      </c>
      <c r="F263" s="191" t="s">
        <v>3</v>
      </c>
      <c r="G263" s="191">
        <v>2173965</v>
      </c>
      <c r="H263" s="68"/>
      <c r="I263" s="197" t="s">
        <v>2332</v>
      </c>
      <c r="J263" s="68"/>
      <c r="K263" s="68"/>
      <c r="L263" s="68"/>
      <c r="M263" s="68"/>
      <c r="N263" s="358"/>
      <c r="O263" s="358"/>
      <c r="P263" s="214">
        <v>0</v>
      </c>
      <c r="Q263" s="214">
        <v>4648.99</v>
      </c>
      <c r="R263" s="68" t="s">
        <v>1894</v>
      </c>
      <c r="S263" s="359"/>
      <c r="T263" s="275"/>
    </row>
    <row r="264" spans="1:20" ht="51">
      <c r="A264" s="191">
        <v>46</v>
      </c>
      <c r="B264" s="68"/>
      <c r="C264" s="212" t="s">
        <v>1371</v>
      </c>
      <c r="D264" s="213">
        <v>45330</v>
      </c>
      <c r="E264" s="191" t="s">
        <v>2050</v>
      </c>
      <c r="F264" s="191" t="s">
        <v>3</v>
      </c>
      <c r="G264" s="191">
        <v>2173976</v>
      </c>
      <c r="H264" s="68"/>
      <c r="I264" s="197" t="s">
        <v>2333</v>
      </c>
      <c r="J264" s="68"/>
      <c r="K264" s="68"/>
      <c r="L264" s="68"/>
      <c r="M264" s="68"/>
      <c r="N264" s="358"/>
      <c r="O264" s="358"/>
      <c r="P264" s="214">
        <v>0</v>
      </c>
      <c r="Q264" s="214">
        <v>7380.86</v>
      </c>
      <c r="R264" s="68" t="s">
        <v>1894</v>
      </c>
      <c r="S264" s="359"/>
      <c r="T264" s="275"/>
    </row>
    <row r="265" spans="1:20" ht="63.75">
      <c r="A265" s="191" t="s">
        <v>544</v>
      </c>
      <c r="B265" s="68"/>
      <c r="C265" s="212" t="s">
        <v>681</v>
      </c>
      <c r="D265" s="213">
        <v>45330</v>
      </c>
      <c r="E265" s="191" t="s">
        <v>2051</v>
      </c>
      <c r="F265" s="191" t="s">
        <v>6</v>
      </c>
      <c r="G265" s="191">
        <v>1955340</v>
      </c>
      <c r="H265" s="68"/>
      <c r="I265" s="197" t="s">
        <v>2334</v>
      </c>
      <c r="J265" s="68"/>
      <c r="K265" s="68"/>
      <c r="L265" s="68"/>
      <c r="M265" s="68"/>
      <c r="N265" s="358"/>
      <c r="O265" s="358"/>
      <c r="P265" s="214">
        <v>0</v>
      </c>
      <c r="Q265" s="214">
        <v>1463.3</v>
      </c>
      <c r="R265" s="68" t="s">
        <v>1894</v>
      </c>
      <c r="S265" s="359"/>
      <c r="T265" s="275"/>
    </row>
    <row r="266" spans="1:20" ht="89.25">
      <c r="A266" s="191" t="s">
        <v>542</v>
      </c>
      <c r="B266" s="68"/>
      <c r="C266" s="212" t="s">
        <v>689</v>
      </c>
      <c r="D266" s="213">
        <v>45330</v>
      </c>
      <c r="E266" s="191" t="s">
        <v>2052</v>
      </c>
      <c r="F266" s="191" t="s">
        <v>10</v>
      </c>
      <c r="G266" s="191">
        <v>1083790</v>
      </c>
      <c r="H266" s="68"/>
      <c r="I266" s="197" t="s">
        <v>2335</v>
      </c>
      <c r="J266" s="68"/>
      <c r="K266" s="68"/>
      <c r="L266" s="68"/>
      <c r="M266" s="68"/>
      <c r="N266" s="358"/>
      <c r="O266" s="358"/>
      <c r="P266" s="214">
        <v>50</v>
      </c>
      <c r="Q266" s="214">
        <v>0</v>
      </c>
      <c r="R266" s="68" t="s">
        <v>1894</v>
      </c>
      <c r="S266" s="359"/>
      <c r="T266" s="275"/>
    </row>
    <row r="267" spans="1:20" ht="89.25">
      <c r="A267" s="191" t="s">
        <v>542</v>
      </c>
      <c r="B267" s="68"/>
      <c r="C267" s="212" t="s">
        <v>689</v>
      </c>
      <c r="D267" s="213">
        <v>45330</v>
      </c>
      <c r="E267" s="191" t="s">
        <v>2053</v>
      </c>
      <c r="F267" s="191" t="s">
        <v>12</v>
      </c>
      <c r="G267" s="191">
        <v>1083790</v>
      </c>
      <c r="H267" s="68"/>
      <c r="I267" s="197" t="s">
        <v>2336</v>
      </c>
      <c r="J267" s="68"/>
      <c r="K267" s="68"/>
      <c r="L267" s="68"/>
      <c r="M267" s="68"/>
      <c r="N267" s="358"/>
      <c r="O267" s="358"/>
      <c r="P267" s="214">
        <v>877677.39</v>
      </c>
      <c r="Q267" s="214">
        <v>0</v>
      </c>
      <c r="R267" s="68" t="s">
        <v>1894</v>
      </c>
      <c r="S267" s="359"/>
      <c r="T267" s="275"/>
    </row>
    <row r="268" spans="1:20" ht="51">
      <c r="A268" s="191">
        <v>650</v>
      </c>
      <c r="B268" s="68"/>
      <c r="C268" s="212" t="s">
        <v>175</v>
      </c>
      <c r="D268" s="213">
        <v>45331</v>
      </c>
      <c r="E268" s="191" t="s">
        <v>2054</v>
      </c>
      <c r="F268" s="191" t="s">
        <v>3</v>
      </c>
      <c r="G268" s="191">
        <v>2174178</v>
      </c>
      <c r="H268" s="68"/>
      <c r="I268" s="197" t="s">
        <v>2337</v>
      </c>
      <c r="J268" s="68"/>
      <c r="K268" s="68"/>
      <c r="L268" s="68"/>
      <c r="M268" s="68"/>
      <c r="N268" s="358"/>
      <c r="O268" s="358"/>
      <c r="P268" s="214">
        <v>0</v>
      </c>
      <c r="Q268" s="214">
        <v>120</v>
      </c>
      <c r="R268" s="68" t="s">
        <v>1894</v>
      </c>
      <c r="S268" s="359"/>
      <c r="T268" s="275"/>
    </row>
    <row r="269" spans="1:20" ht="51">
      <c r="A269" s="191">
        <v>46</v>
      </c>
      <c r="B269" s="68"/>
      <c r="C269" s="212" t="s">
        <v>1371</v>
      </c>
      <c r="D269" s="213">
        <v>45331</v>
      </c>
      <c r="E269" s="191" t="s">
        <v>2055</v>
      </c>
      <c r="F269" s="191" t="s">
        <v>3</v>
      </c>
      <c r="G269" s="191">
        <v>2174203</v>
      </c>
      <c r="H269" s="68"/>
      <c r="I269" s="197" t="s">
        <v>2338</v>
      </c>
      <c r="J269" s="68"/>
      <c r="K269" s="68"/>
      <c r="L269" s="68"/>
      <c r="M269" s="68"/>
      <c r="N269" s="358"/>
      <c r="O269" s="358"/>
      <c r="P269" s="214">
        <v>0</v>
      </c>
      <c r="Q269" s="214">
        <v>3322.37</v>
      </c>
      <c r="R269" s="68" t="s">
        <v>1894</v>
      </c>
      <c r="S269" s="359"/>
      <c r="T269" s="275"/>
    </row>
    <row r="270" spans="1:20" ht="63.75">
      <c r="A270" s="191">
        <v>650</v>
      </c>
      <c r="B270" s="68"/>
      <c r="C270" s="212" t="s">
        <v>175</v>
      </c>
      <c r="D270" s="213">
        <v>45331</v>
      </c>
      <c r="E270" s="191" t="s">
        <v>2056</v>
      </c>
      <c r="F270" s="191" t="s">
        <v>3</v>
      </c>
      <c r="G270" s="191">
        <v>2174213</v>
      </c>
      <c r="H270" s="68"/>
      <c r="I270" s="197" t="s">
        <v>2339</v>
      </c>
      <c r="J270" s="68"/>
      <c r="K270" s="68"/>
      <c r="L270" s="68"/>
      <c r="M270" s="68"/>
      <c r="N270" s="358"/>
      <c r="O270" s="358"/>
      <c r="P270" s="214">
        <v>0</v>
      </c>
      <c r="Q270" s="214">
        <v>22645.439999999999</v>
      </c>
      <c r="R270" s="68" t="s">
        <v>1894</v>
      </c>
      <c r="S270" s="359"/>
      <c r="T270" s="275"/>
    </row>
    <row r="271" spans="1:20" ht="63.75">
      <c r="A271" s="191">
        <v>597</v>
      </c>
      <c r="B271" s="68"/>
      <c r="C271" s="212" t="s">
        <v>675</v>
      </c>
      <c r="D271" s="213">
        <v>45331</v>
      </c>
      <c r="E271" s="191" t="s">
        <v>2057</v>
      </c>
      <c r="F271" s="191" t="s">
        <v>3</v>
      </c>
      <c r="G271" s="191">
        <v>2174215</v>
      </c>
      <c r="H271" s="68"/>
      <c r="I271" s="197" t="s">
        <v>2340</v>
      </c>
      <c r="J271" s="68"/>
      <c r="K271" s="68"/>
      <c r="L271" s="68"/>
      <c r="M271" s="68"/>
      <c r="N271" s="358"/>
      <c r="O271" s="358"/>
      <c r="P271" s="214">
        <v>0</v>
      </c>
      <c r="Q271" s="214">
        <v>5681.51</v>
      </c>
      <c r="R271" s="68" t="s">
        <v>1894</v>
      </c>
      <c r="S271" s="359"/>
      <c r="T271" s="275"/>
    </row>
    <row r="272" spans="1:20" ht="63.75">
      <c r="A272" s="191">
        <v>597</v>
      </c>
      <c r="B272" s="68"/>
      <c r="C272" s="212" t="s">
        <v>675</v>
      </c>
      <c r="D272" s="213">
        <v>45331</v>
      </c>
      <c r="E272" s="191" t="s">
        <v>2058</v>
      </c>
      <c r="F272" s="191" t="s">
        <v>3</v>
      </c>
      <c r="G272" s="191">
        <v>2174225</v>
      </c>
      <c r="H272" s="68"/>
      <c r="I272" s="197" t="s">
        <v>2341</v>
      </c>
      <c r="J272" s="68"/>
      <c r="K272" s="68"/>
      <c r="L272" s="68"/>
      <c r="M272" s="68"/>
      <c r="N272" s="358"/>
      <c r="O272" s="358"/>
      <c r="P272" s="214">
        <v>0</v>
      </c>
      <c r="Q272" s="214">
        <v>17367.060000000001</v>
      </c>
      <c r="R272" s="68" t="s">
        <v>1894</v>
      </c>
      <c r="S272" s="359"/>
      <c r="T272" s="275"/>
    </row>
    <row r="273" spans="1:20" ht="63.75">
      <c r="A273" s="191">
        <v>650</v>
      </c>
      <c r="B273" s="68"/>
      <c r="C273" s="212" t="s">
        <v>175</v>
      </c>
      <c r="D273" s="213">
        <v>45331</v>
      </c>
      <c r="E273" s="191" t="s">
        <v>2059</v>
      </c>
      <c r="F273" s="191" t="s">
        <v>3</v>
      </c>
      <c r="G273" s="191">
        <v>2174226</v>
      </c>
      <c r="H273" s="68"/>
      <c r="I273" s="197" t="s">
        <v>2342</v>
      </c>
      <c r="J273" s="68"/>
      <c r="K273" s="68"/>
      <c r="L273" s="68"/>
      <c r="M273" s="68"/>
      <c r="N273" s="358"/>
      <c r="O273" s="358"/>
      <c r="P273" s="214">
        <v>0</v>
      </c>
      <c r="Q273" s="214">
        <v>8045.62</v>
      </c>
      <c r="R273" s="68" t="s">
        <v>1894</v>
      </c>
      <c r="S273" s="359"/>
      <c r="T273" s="275"/>
    </row>
    <row r="274" spans="1:20" ht="63.75">
      <c r="A274" s="191">
        <v>650</v>
      </c>
      <c r="B274" s="68"/>
      <c r="C274" s="212" t="s">
        <v>175</v>
      </c>
      <c r="D274" s="213">
        <v>45331</v>
      </c>
      <c r="E274" s="191" t="s">
        <v>2060</v>
      </c>
      <c r="F274" s="191" t="s">
        <v>3</v>
      </c>
      <c r="G274" s="191">
        <v>2174228</v>
      </c>
      <c r="H274" s="68"/>
      <c r="I274" s="197" t="s">
        <v>2343</v>
      </c>
      <c r="J274" s="68"/>
      <c r="K274" s="68"/>
      <c r="L274" s="68"/>
      <c r="M274" s="68"/>
      <c r="N274" s="358"/>
      <c r="O274" s="358"/>
      <c r="P274" s="214">
        <v>0</v>
      </c>
      <c r="Q274" s="214">
        <v>15343.21</v>
      </c>
      <c r="R274" s="68" t="s">
        <v>1894</v>
      </c>
      <c r="S274" s="359"/>
      <c r="T274" s="275"/>
    </row>
    <row r="275" spans="1:20" ht="63.75">
      <c r="A275" s="191">
        <v>311</v>
      </c>
      <c r="B275" s="68"/>
      <c r="C275" s="212" t="s">
        <v>132</v>
      </c>
      <c r="D275" s="213">
        <v>45331</v>
      </c>
      <c r="E275" s="191" t="s">
        <v>2061</v>
      </c>
      <c r="F275" s="191" t="s">
        <v>3</v>
      </c>
      <c r="G275" s="191">
        <v>2174233</v>
      </c>
      <c r="H275" s="68"/>
      <c r="I275" s="197" t="s">
        <v>2344</v>
      </c>
      <c r="J275" s="68"/>
      <c r="K275" s="68"/>
      <c r="L275" s="68"/>
      <c r="M275" s="68"/>
      <c r="N275" s="358"/>
      <c r="O275" s="358"/>
      <c r="P275" s="214">
        <v>0</v>
      </c>
      <c r="Q275" s="214">
        <v>779.93</v>
      </c>
      <c r="R275" s="68" t="s">
        <v>1894</v>
      </c>
      <c r="S275" s="359"/>
      <c r="T275" s="275"/>
    </row>
    <row r="276" spans="1:20" ht="63.75">
      <c r="A276" s="191">
        <v>47</v>
      </c>
      <c r="B276" s="68"/>
      <c r="C276" s="212" t="s">
        <v>45</v>
      </c>
      <c r="D276" s="213">
        <v>45331</v>
      </c>
      <c r="E276" s="191" t="s">
        <v>2062</v>
      </c>
      <c r="F276" s="191" t="s">
        <v>3</v>
      </c>
      <c r="G276" s="191">
        <v>2174237</v>
      </c>
      <c r="H276" s="68"/>
      <c r="I276" s="197" t="s">
        <v>2345</v>
      </c>
      <c r="J276" s="68"/>
      <c r="K276" s="68"/>
      <c r="L276" s="68"/>
      <c r="M276" s="68"/>
      <c r="N276" s="358"/>
      <c r="O276" s="358"/>
      <c r="P276" s="214">
        <v>0</v>
      </c>
      <c r="Q276" s="214">
        <v>39704.33</v>
      </c>
      <c r="R276" s="68" t="s">
        <v>1894</v>
      </c>
      <c r="S276" s="359"/>
      <c r="T276" s="275"/>
    </row>
    <row r="277" spans="1:20" ht="76.5">
      <c r="A277" s="191">
        <v>374</v>
      </c>
      <c r="B277" s="68"/>
      <c r="C277" s="212" t="s">
        <v>608</v>
      </c>
      <c r="D277" s="213">
        <v>45331</v>
      </c>
      <c r="E277" s="191" t="s">
        <v>2063</v>
      </c>
      <c r="F277" s="191" t="s">
        <v>3</v>
      </c>
      <c r="G277" s="191">
        <v>2174239</v>
      </c>
      <c r="H277" s="68"/>
      <c r="I277" s="197" t="s">
        <v>2346</v>
      </c>
      <c r="J277" s="68"/>
      <c r="K277" s="68"/>
      <c r="L277" s="68"/>
      <c r="M277" s="68"/>
      <c r="N277" s="358"/>
      <c r="O277" s="358"/>
      <c r="P277" s="214">
        <v>0</v>
      </c>
      <c r="Q277" s="214">
        <v>9911.7000000000007</v>
      </c>
      <c r="R277" s="68" t="s">
        <v>1894</v>
      </c>
      <c r="S277" s="359"/>
      <c r="T277" s="275"/>
    </row>
    <row r="278" spans="1:20" ht="63.75">
      <c r="A278" s="191">
        <v>47</v>
      </c>
      <c r="B278" s="68"/>
      <c r="C278" s="212" t="s">
        <v>45</v>
      </c>
      <c r="D278" s="213">
        <v>45331</v>
      </c>
      <c r="E278" s="191" t="s">
        <v>2064</v>
      </c>
      <c r="F278" s="191" t="s">
        <v>3</v>
      </c>
      <c r="G278" s="191">
        <v>2174245</v>
      </c>
      <c r="H278" s="68"/>
      <c r="I278" s="197" t="s">
        <v>2347</v>
      </c>
      <c r="J278" s="68"/>
      <c r="K278" s="68"/>
      <c r="L278" s="68"/>
      <c r="M278" s="68"/>
      <c r="N278" s="358"/>
      <c r="O278" s="358"/>
      <c r="P278" s="214">
        <v>0</v>
      </c>
      <c r="Q278" s="214">
        <v>43226.41</v>
      </c>
      <c r="R278" s="68" t="s">
        <v>1894</v>
      </c>
      <c r="S278" s="359"/>
      <c r="T278" s="275"/>
    </row>
    <row r="279" spans="1:20" ht="76.5">
      <c r="A279" s="191">
        <v>374</v>
      </c>
      <c r="B279" s="68"/>
      <c r="C279" s="212" t="s">
        <v>608</v>
      </c>
      <c r="D279" s="213">
        <v>45331</v>
      </c>
      <c r="E279" s="191" t="s">
        <v>2065</v>
      </c>
      <c r="F279" s="191" t="s">
        <v>3</v>
      </c>
      <c r="G279" s="191">
        <v>2174246</v>
      </c>
      <c r="H279" s="68"/>
      <c r="I279" s="197" t="s">
        <v>2348</v>
      </c>
      <c r="J279" s="68"/>
      <c r="K279" s="68"/>
      <c r="L279" s="68"/>
      <c r="M279" s="68"/>
      <c r="N279" s="358"/>
      <c r="O279" s="358"/>
      <c r="P279" s="214">
        <v>0</v>
      </c>
      <c r="Q279" s="214">
        <v>3964.68</v>
      </c>
      <c r="R279" s="68" t="s">
        <v>1894</v>
      </c>
      <c r="S279" s="359"/>
      <c r="T279" s="275"/>
    </row>
    <row r="280" spans="1:20" ht="51">
      <c r="A280" s="191" t="s">
        <v>550</v>
      </c>
      <c r="B280" s="68"/>
      <c r="C280" s="212" t="s">
        <v>589</v>
      </c>
      <c r="D280" s="213">
        <v>45331</v>
      </c>
      <c r="E280" s="191" t="s">
        <v>2066</v>
      </c>
      <c r="F280" s="191" t="s">
        <v>3</v>
      </c>
      <c r="G280" s="191">
        <v>2174275</v>
      </c>
      <c r="H280" s="68"/>
      <c r="I280" s="197" t="s">
        <v>2350</v>
      </c>
      <c r="J280" s="68"/>
      <c r="K280" s="68"/>
      <c r="L280" s="68"/>
      <c r="M280" s="68"/>
      <c r="N280" s="358"/>
      <c r="O280" s="358"/>
      <c r="P280" s="214">
        <v>0</v>
      </c>
      <c r="Q280" s="214">
        <v>2631.44</v>
      </c>
      <c r="R280" s="68" t="s">
        <v>1894</v>
      </c>
      <c r="S280" s="359"/>
      <c r="T280" s="275"/>
    </row>
    <row r="281" spans="1:20" ht="76.5">
      <c r="A281" s="191" t="s">
        <v>541</v>
      </c>
      <c r="B281" s="68"/>
      <c r="C281" s="212" t="s">
        <v>590</v>
      </c>
      <c r="D281" s="213">
        <v>45331</v>
      </c>
      <c r="E281" s="191" t="s">
        <v>2067</v>
      </c>
      <c r="F281" s="191" t="s">
        <v>6</v>
      </c>
      <c r="G281" s="191">
        <v>1955969</v>
      </c>
      <c r="H281" s="68"/>
      <c r="I281" s="197" t="s">
        <v>2351</v>
      </c>
      <c r="J281" s="68"/>
      <c r="K281" s="68"/>
      <c r="L281" s="68"/>
      <c r="M281" s="68"/>
      <c r="N281" s="358"/>
      <c r="O281" s="358"/>
      <c r="P281" s="214">
        <v>0</v>
      </c>
      <c r="Q281" s="214">
        <v>58566.239999999998</v>
      </c>
      <c r="R281" s="68" t="s">
        <v>1894</v>
      </c>
      <c r="S281" s="359"/>
      <c r="T281" s="275"/>
    </row>
    <row r="282" spans="1:20" ht="76.5">
      <c r="A282" s="191" t="s">
        <v>541</v>
      </c>
      <c r="B282" s="68"/>
      <c r="C282" s="212" t="s">
        <v>590</v>
      </c>
      <c r="D282" s="213">
        <v>45331</v>
      </c>
      <c r="E282" s="191" t="s">
        <v>2068</v>
      </c>
      <c r="F282" s="191" t="s">
        <v>6</v>
      </c>
      <c r="G282" s="191">
        <v>1955970</v>
      </c>
      <c r="H282" s="68"/>
      <c r="I282" s="197" t="s">
        <v>2352</v>
      </c>
      <c r="J282" s="68"/>
      <c r="K282" s="68"/>
      <c r="L282" s="68"/>
      <c r="M282" s="68"/>
      <c r="N282" s="358"/>
      <c r="O282" s="358"/>
      <c r="P282" s="214">
        <v>0</v>
      </c>
      <c r="Q282" s="214">
        <v>1408772.56</v>
      </c>
      <c r="R282" s="68" t="s">
        <v>1894</v>
      </c>
      <c r="S282" s="359"/>
      <c r="T282" s="275"/>
    </row>
    <row r="283" spans="1:20" ht="63.75">
      <c r="A283" s="191" t="s">
        <v>544</v>
      </c>
      <c r="B283" s="68"/>
      <c r="C283" s="212" t="s">
        <v>681</v>
      </c>
      <c r="D283" s="213">
        <v>45331</v>
      </c>
      <c r="E283" s="191" t="s">
        <v>2069</v>
      </c>
      <c r="F283" s="191" t="s">
        <v>6</v>
      </c>
      <c r="G283" s="191">
        <v>1956130</v>
      </c>
      <c r="H283" s="68"/>
      <c r="I283" s="197" t="s">
        <v>2353</v>
      </c>
      <c r="J283" s="68"/>
      <c r="K283" s="68"/>
      <c r="L283" s="68"/>
      <c r="M283" s="68"/>
      <c r="N283" s="358"/>
      <c r="O283" s="358"/>
      <c r="P283" s="214">
        <v>0</v>
      </c>
      <c r="Q283" s="214">
        <v>78</v>
      </c>
      <c r="R283" s="68" t="s">
        <v>1894</v>
      </c>
      <c r="S283" s="359"/>
      <c r="T283" s="275"/>
    </row>
    <row r="284" spans="1:20" ht="63.75">
      <c r="A284" s="191" t="s">
        <v>544</v>
      </c>
      <c r="B284" s="68"/>
      <c r="C284" s="212" t="s">
        <v>681</v>
      </c>
      <c r="D284" s="213">
        <v>45331</v>
      </c>
      <c r="E284" s="191" t="s">
        <v>2070</v>
      </c>
      <c r="F284" s="191" t="s">
        <v>6</v>
      </c>
      <c r="G284" s="191">
        <v>1956129</v>
      </c>
      <c r="H284" s="68"/>
      <c r="I284" s="197" t="s">
        <v>2354</v>
      </c>
      <c r="J284" s="68"/>
      <c r="K284" s="68"/>
      <c r="L284" s="68"/>
      <c r="M284" s="68"/>
      <c r="N284" s="358"/>
      <c r="O284" s="358"/>
      <c r="P284" s="214">
        <v>0</v>
      </c>
      <c r="Q284" s="214">
        <v>32651.88</v>
      </c>
      <c r="R284" s="68" t="s">
        <v>1894</v>
      </c>
      <c r="S284" s="359"/>
      <c r="T284" s="275"/>
    </row>
    <row r="285" spans="1:20" ht="51">
      <c r="A285" s="191" t="s">
        <v>550</v>
      </c>
      <c r="B285" s="68"/>
      <c r="C285" s="212" t="s">
        <v>589</v>
      </c>
      <c r="D285" s="213">
        <v>45336</v>
      </c>
      <c r="E285" s="191" t="s">
        <v>2071</v>
      </c>
      <c r="F285" s="191" t="s">
        <v>3</v>
      </c>
      <c r="G285" s="191">
        <v>2174566</v>
      </c>
      <c r="H285" s="68"/>
      <c r="I285" s="197" t="s">
        <v>1815</v>
      </c>
      <c r="J285" s="68"/>
      <c r="K285" s="68"/>
      <c r="L285" s="68"/>
      <c r="M285" s="68"/>
      <c r="N285" s="358"/>
      <c r="O285" s="358"/>
      <c r="P285" s="214">
        <v>0</v>
      </c>
      <c r="Q285" s="214">
        <v>200</v>
      </c>
      <c r="R285" s="68" t="s">
        <v>1894</v>
      </c>
      <c r="S285" s="359"/>
      <c r="T285" s="275"/>
    </row>
    <row r="286" spans="1:20" ht="51">
      <c r="A286" s="191">
        <v>650</v>
      </c>
      <c r="B286" s="68"/>
      <c r="C286" s="212" t="s">
        <v>175</v>
      </c>
      <c r="D286" s="213">
        <v>45336</v>
      </c>
      <c r="E286" s="191" t="s">
        <v>2072</v>
      </c>
      <c r="F286" s="191" t="s">
        <v>3</v>
      </c>
      <c r="G286" s="191">
        <v>2174589</v>
      </c>
      <c r="H286" s="68"/>
      <c r="I286" s="197" t="s">
        <v>2355</v>
      </c>
      <c r="J286" s="68"/>
      <c r="K286" s="68"/>
      <c r="L286" s="68"/>
      <c r="M286" s="68"/>
      <c r="N286" s="358"/>
      <c r="O286" s="358"/>
      <c r="P286" s="214">
        <v>0</v>
      </c>
      <c r="Q286" s="214">
        <v>2000</v>
      </c>
      <c r="R286" s="68" t="s">
        <v>1894</v>
      </c>
      <c r="S286" s="359"/>
      <c r="T286" s="275"/>
    </row>
    <row r="287" spans="1:20" ht="51">
      <c r="A287" s="191" t="s">
        <v>550</v>
      </c>
      <c r="B287" s="68"/>
      <c r="C287" s="212" t="s">
        <v>589</v>
      </c>
      <c r="D287" s="213">
        <v>45337</v>
      </c>
      <c r="E287" s="191" t="s">
        <v>2073</v>
      </c>
      <c r="F287" s="191" t="s">
        <v>3</v>
      </c>
      <c r="G287" s="191">
        <v>2174822</v>
      </c>
      <c r="H287" s="68"/>
      <c r="I287" s="197" t="s">
        <v>2356</v>
      </c>
      <c r="J287" s="68"/>
      <c r="K287" s="68"/>
      <c r="L287" s="68"/>
      <c r="M287" s="68"/>
      <c r="N287" s="358"/>
      <c r="O287" s="358"/>
      <c r="P287" s="214">
        <v>0</v>
      </c>
      <c r="Q287" s="214">
        <v>2680.33</v>
      </c>
      <c r="R287" s="68" t="s">
        <v>1894</v>
      </c>
      <c r="S287" s="359"/>
      <c r="T287" s="275"/>
    </row>
    <row r="288" spans="1:20" ht="51">
      <c r="A288" s="191">
        <v>908</v>
      </c>
      <c r="B288" s="68"/>
      <c r="C288" s="212" t="s">
        <v>197</v>
      </c>
      <c r="D288" s="213">
        <v>45337</v>
      </c>
      <c r="E288" s="191" t="s">
        <v>2074</v>
      </c>
      <c r="F288" s="191" t="s">
        <v>3</v>
      </c>
      <c r="G288" s="191">
        <v>2174958</v>
      </c>
      <c r="H288" s="68"/>
      <c r="I288" s="197" t="s">
        <v>2357</v>
      </c>
      <c r="J288" s="68"/>
      <c r="K288" s="68"/>
      <c r="L288" s="68"/>
      <c r="M288" s="68"/>
      <c r="N288" s="358"/>
      <c r="O288" s="358"/>
      <c r="P288" s="214">
        <v>0</v>
      </c>
      <c r="Q288" s="214">
        <v>4508.7</v>
      </c>
      <c r="R288" s="68" t="s">
        <v>1894</v>
      </c>
      <c r="S288" s="359"/>
      <c r="T288" s="275"/>
    </row>
    <row r="289" spans="1:20" ht="63.75">
      <c r="A289" s="191" t="s">
        <v>542</v>
      </c>
      <c r="B289" s="68"/>
      <c r="C289" s="212" t="s">
        <v>689</v>
      </c>
      <c r="D289" s="213">
        <v>45337</v>
      </c>
      <c r="E289" s="191" t="s">
        <v>2075</v>
      </c>
      <c r="F289" s="191" t="s">
        <v>10</v>
      </c>
      <c r="G289" s="191">
        <v>18347</v>
      </c>
      <c r="H289" s="68"/>
      <c r="I289" s="197" t="s">
        <v>2358</v>
      </c>
      <c r="J289" s="68"/>
      <c r="K289" s="68"/>
      <c r="L289" s="68"/>
      <c r="M289" s="68"/>
      <c r="N289" s="358"/>
      <c r="O289" s="358"/>
      <c r="P289" s="214">
        <v>5818.3</v>
      </c>
      <c r="Q289" s="214">
        <v>0</v>
      </c>
      <c r="R289" s="68" t="s">
        <v>1894</v>
      </c>
      <c r="S289" s="359"/>
      <c r="T289" s="275"/>
    </row>
    <row r="290" spans="1:20" ht="51">
      <c r="A290" s="191" t="s">
        <v>542</v>
      </c>
      <c r="B290" s="68"/>
      <c r="C290" s="212" t="s">
        <v>689</v>
      </c>
      <c r="D290" s="213">
        <v>45337</v>
      </c>
      <c r="E290" s="191" t="s">
        <v>2076</v>
      </c>
      <c r="F290" s="191" t="s">
        <v>10</v>
      </c>
      <c r="G290" s="191">
        <v>18315</v>
      </c>
      <c r="H290" s="68"/>
      <c r="I290" s="197" t="s">
        <v>2359</v>
      </c>
      <c r="J290" s="68"/>
      <c r="K290" s="68"/>
      <c r="L290" s="68"/>
      <c r="M290" s="68"/>
      <c r="N290" s="358"/>
      <c r="O290" s="358"/>
      <c r="P290" s="214">
        <v>656.97</v>
      </c>
      <c r="Q290" s="214">
        <v>0</v>
      </c>
      <c r="R290" s="68" t="s">
        <v>1894</v>
      </c>
      <c r="S290" s="359"/>
      <c r="T290" s="275"/>
    </row>
    <row r="291" spans="1:20" ht="63.75">
      <c r="A291" s="191">
        <v>526</v>
      </c>
      <c r="B291" s="68"/>
      <c r="C291" s="212" t="s">
        <v>1264</v>
      </c>
      <c r="D291" s="213">
        <v>45338</v>
      </c>
      <c r="E291" s="191" t="s">
        <v>2077</v>
      </c>
      <c r="F291" s="191" t="s">
        <v>3</v>
      </c>
      <c r="G291" s="191">
        <v>2175196</v>
      </c>
      <c r="H291" s="68"/>
      <c r="I291" s="197" t="s">
        <v>2360</v>
      </c>
      <c r="J291" s="68"/>
      <c r="K291" s="68"/>
      <c r="L291" s="68"/>
      <c r="M291" s="68"/>
      <c r="N291" s="358"/>
      <c r="O291" s="358"/>
      <c r="P291" s="214">
        <v>0</v>
      </c>
      <c r="Q291" s="214">
        <v>2202.5</v>
      </c>
      <c r="R291" s="68" t="s">
        <v>1894</v>
      </c>
      <c r="S291" s="359"/>
      <c r="T291" s="275"/>
    </row>
    <row r="292" spans="1:20" ht="51">
      <c r="A292" s="191">
        <v>46</v>
      </c>
      <c r="B292" s="68"/>
      <c r="C292" s="212" t="s">
        <v>1371</v>
      </c>
      <c r="D292" s="213">
        <v>45338</v>
      </c>
      <c r="E292" s="191" t="s">
        <v>2078</v>
      </c>
      <c r="F292" s="191" t="s">
        <v>3</v>
      </c>
      <c r="G292" s="191">
        <v>2175204</v>
      </c>
      <c r="H292" s="68"/>
      <c r="I292" s="197" t="s">
        <v>2361</v>
      </c>
      <c r="J292" s="68"/>
      <c r="K292" s="68"/>
      <c r="L292" s="68"/>
      <c r="M292" s="68"/>
      <c r="N292" s="358"/>
      <c r="O292" s="358"/>
      <c r="P292" s="214">
        <v>0</v>
      </c>
      <c r="Q292" s="214">
        <v>7380.36</v>
      </c>
      <c r="R292" s="68" t="s">
        <v>1894</v>
      </c>
      <c r="S292" s="359"/>
      <c r="T292" s="275"/>
    </row>
    <row r="293" spans="1:20" ht="51">
      <c r="A293" s="191" t="s">
        <v>550</v>
      </c>
      <c r="B293" s="68"/>
      <c r="C293" s="212" t="s">
        <v>589</v>
      </c>
      <c r="D293" s="213">
        <v>45338</v>
      </c>
      <c r="E293" s="191" t="s">
        <v>2079</v>
      </c>
      <c r="F293" s="191" t="s">
        <v>3</v>
      </c>
      <c r="G293" s="191">
        <v>2175206</v>
      </c>
      <c r="H293" s="68"/>
      <c r="I293" s="197" t="s">
        <v>2362</v>
      </c>
      <c r="J293" s="68"/>
      <c r="K293" s="68"/>
      <c r="L293" s="68"/>
      <c r="M293" s="68"/>
      <c r="N293" s="358"/>
      <c r="O293" s="358"/>
      <c r="P293" s="214">
        <v>0</v>
      </c>
      <c r="Q293" s="214">
        <v>9172.7099999999991</v>
      </c>
      <c r="R293" s="68" t="s">
        <v>1894</v>
      </c>
      <c r="S293" s="359"/>
      <c r="T293" s="275"/>
    </row>
    <row r="294" spans="1:20" ht="51">
      <c r="A294" s="191">
        <v>86</v>
      </c>
      <c r="B294" s="68"/>
      <c r="C294" s="212" t="s">
        <v>50</v>
      </c>
      <c r="D294" s="213">
        <v>45338</v>
      </c>
      <c r="E294" s="191" t="s">
        <v>2080</v>
      </c>
      <c r="F294" s="191" t="s">
        <v>3</v>
      </c>
      <c r="G294" s="191">
        <v>2175311</v>
      </c>
      <c r="H294" s="68"/>
      <c r="I294" s="197" t="s">
        <v>2363</v>
      </c>
      <c r="J294" s="68"/>
      <c r="K294" s="68"/>
      <c r="L294" s="68"/>
      <c r="M294" s="68"/>
      <c r="N294" s="358"/>
      <c r="O294" s="358"/>
      <c r="P294" s="214">
        <v>0</v>
      </c>
      <c r="Q294" s="214">
        <v>3889.46</v>
      </c>
      <c r="R294" s="68" t="s">
        <v>1894</v>
      </c>
      <c r="S294" s="359"/>
      <c r="T294" s="275"/>
    </row>
    <row r="295" spans="1:20" ht="38.25">
      <c r="A295" s="191" t="s">
        <v>550</v>
      </c>
      <c r="B295" s="68"/>
      <c r="C295" s="212" t="s">
        <v>589</v>
      </c>
      <c r="D295" s="213">
        <v>45338</v>
      </c>
      <c r="E295" s="191" t="s">
        <v>2081</v>
      </c>
      <c r="F295" s="191" t="s">
        <v>3</v>
      </c>
      <c r="G295" s="191">
        <v>2175318</v>
      </c>
      <c r="H295" s="68"/>
      <c r="I295" s="197" t="s">
        <v>2364</v>
      </c>
      <c r="J295" s="68"/>
      <c r="K295" s="68"/>
      <c r="L295" s="68"/>
      <c r="M295" s="68"/>
      <c r="N295" s="358"/>
      <c r="O295" s="358"/>
      <c r="P295" s="214">
        <v>0</v>
      </c>
      <c r="Q295" s="214">
        <v>76.23</v>
      </c>
      <c r="R295" s="68" t="s">
        <v>1894</v>
      </c>
      <c r="S295" s="359"/>
      <c r="T295" s="275"/>
    </row>
    <row r="296" spans="1:20" ht="89.25">
      <c r="A296" s="191" t="s">
        <v>541</v>
      </c>
      <c r="B296" s="68"/>
      <c r="C296" s="212" t="s">
        <v>590</v>
      </c>
      <c r="D296" s="213">
        <v>45338</v>
      </c>
      <c r="E296" s="191" t="s">
        <v>2082</v>
      </c>
      <c r="F296" s="191" t="s">
        <v>637</v>
      </c>
      <c r="G296" s="191">
        <v>7698108</v>
      </c>
      <c r="H296" s="68"/>
      <c r="I296" s="197" t="s">
        <v>2365</v>
      </c>
      <c r="J296" s="68"/>
      <c r="K296" s="68"/>
      <c r="L296" s="68"/>
      <c r="M296" s="68"/>
      <c r="N296" s="358"/>
      <c r="O296" s="358"/>
      <c r="P296" s="214">
        <v>0</v>
      </c>
      <c r="Q296" s="214">
        <v>12596</v>
      </c>
      <c r="R296" s="68" t="s">
        <v>1894</v>
      </c>
      <c r="S296" s="359"/>
      <c r="T296" s="275"/>
    </row>
    <row r="297" spans="1:20" ht="51">
      <c r="A297" s="191" t="s">
        <v>550</v>
      </c>
      <c r="B297" s="68"/>
      <c r="C297" s="212" t="s">
        <v>589</v>
      </c>
      <c r="D297" s="213">
        <v>45341</v>
      </c>
      <c r="E297" s="191" t="s">
        <v>2083</v>
      </c>
      <c r="F297" s="191" t="s">
        <v>3</v>
      </c>
      <c r="G297" s="191">
        <v>2175534</v>
      </c>
      <c r="H297" s="68"/>
      <c r="I297" s="197" t="s">
        <v>2366</v>
      </c>
      <c r="J297" s="68"/>
      <c r="K297" s="68"/>
      <c r="L297" s="68"/>
      <c r="M297" s="68"/>
      <c r="N297" s="358"/>
      <c r="O297" s="358"/>
      <c r="P297" s="214">
        <v>0</v>
      </c>
      <c r="Q297" s="214">
        <v>4148.26</v>
      </c>
      <c r="R297" s="68" t="s">
        <v>1894</v>
      </c>
      <c r="S297" s="359"/>
      <c r="T297" s="275"/>
    </row>
    <row r="298" spans="1:20" ht="51">
      <c r="A298" s="191" t="s">
        <v>550</v>
      </c>
      <c r="B298" s="68"/>
      <c r="C298" s="212" t="s">
        <v>589</v>
      </c>
      <c r="D298" s="213">
        <v>45341</v>
      </c>
      <c r="E298" s="191" t="s">
        <v>2084</v>
      </c>
      <c r="F298" s="191" t="s">
        <v>3</v>
      </c>
      <c r="G298" s="191">
        <v>2175543</v>
      </c>
      <c r="H298" s="68"/>
      <c r="I298" s="197" t="s">
        <v>2367</v>
      </c>
      <c r="J298" s="68"/>
      <c r="K298" s="68"/>
      <c r="L298" s="68"/>
      <c r="M298" s="68"/>
      <c r="N298" s="358"/>
      <c r="O298" s="358"/>
      <c r="P298" s="214">
        <v>0</v>
      </c>
      <c r="Q298" s="214">
        <v>6947</v>
      </c>
      <c r="R298" s="68" t="s">
        <v>1894</v>
      </c>
      <c r="S298" s="359"/>
      <c r="T298" s="275"/>
    </row>
    <row r="299" spans="1:20" ht="51">
      <c r="A299" s="191">
        <v>15</v>
      </c>
      <c r="B299" s="68"/>
      <c r="C299" s="212" t="s">
        <v>39</v>
      </c>
      <c r="D299" s="213">
        <v>45341</v>
      </c>
      <c r="E299" s="191" t="s">
        <v>2085</v>
      </c>
      <c r="F299" s="191" t="s">
        <v>3</v>
      </c>
      <c r="G299" s="191">
        <v>2175575</v>
      </c>
      <c r="H299" s="68"/>
      <c r="I299" s="197" t="s">
        <v>2368</v>
      </c>
      <c r="J299" s="68"/>
      <c r="K299" s="68"/>
      <c r="L299" s="68"/>
      <c r="M299" s="68"/>
      <c r="N299" s="358"/>
      <c r="O299" s="358"/>
      <c r="P299" s="214">
        <v>0</v>
      </c>
      <c r="Q299" s="214">
        <v>1864</v>
      </c>
      <c r="R299" s="68" t="s">
        <v>1894</v>
      </c>
      <c r="S299" s="359"/>
      <c r="T299" s="275"/>
    </row>
    <row r="300" spans="1:20" ht="63.75">
      <c r="A300" s="191" t="s">
        <v>544</v>
      </c>
      <c r="B300" s="68"/>
      <c r="C300" s="212" t="s">
        <v>681</v>
      </c>
      <c r="D300" s="213">
        <v>45341</v>
      </c>
      <c r="E300" s="191" t="s">
        <v>2086</v>
      </c>
      <c r="F300" s="191" t="s">
        <v>6</v>
      </c>
      <c r="G300" s="191">
        <v>1959265</v>
      </c>
      <c r="H300" s="68"/>
      <c r="I300" s="197" t="s">
        <v>2369</v>
      </c>
      <c r="J300" s="68"/>
      <c r="K300" s="68"/>
      <c r="L300" s="68"/>
      <c r="M300" s="68"/>
      <c r="N300" s="358"/>
      <c r="O300" s="358"/>
      <c r="P300" s="214">
        <v>0</v>
      </c>
      <c r="Q300" s="214">
        <v>127425.63</v>
      </c>
      <c r="R300" s="68" t="s">
        <v>1894</v>
      </c>
      <c r="S300" s="359"/>
      <c r="T300" s="275"/>
    </row>
    <row r="301" spans="1:20" ht="63.75">
      <c r="A301" s="191">
        <v>269</v>
      </c>
      <c r="B301" s="68"/>
      <c r="C301" s="212" t="s">
        <v>109</v>
      </c>
      <c r="D301" s="213">
        <v>45342</v>
      </c>
      <c r="E301" s="191" t="s">
        <v>2087</v>
      </c>
      <c r="F301" s="191" t="s">
        <v>3</v>
      </c>
      <c r="G301" s="191">
        <v>2175772</v>
      </c>
      <c r="H301" s="68"/>
      <c r="I301" s="197" t="s">
        <v>2370</v>
      </c>
      <c r="J301" s="68"/>
      <c r="K301" s="68"/>
      <c r="L301" s="68"/>
      <c r="M301" s="68"/>
      <c r="N301" s="358"/>
      <c r="O301" s="358"/>
      <c r="P301" s="214">
        <v>0</v>
      </c>
      <c r="Q301" s="214">
        <v>3167.45</v>
      </c>
      <c r="R301" s="68" t="s">
        <v>1894</v>
      </c>
      <c r="S301" s="359"/>
      <c r="T301" s="275"/>
    </row>
    <row r="302" spans="1:20" ht="51">
      <c r="A302" s="191" t="s">
        <v>541</v>
      </c>
      <c r="B302" s="68"/>
      <c r="C302" s="212" t="s">
        <v>590</v>
      </c>
      <c r="D302" s="213">
        <v>45342</v>
      </c>
      <c r="E302" s="191" t="s">
        <v>2088</v>
      </c>
      <c r="F302" s="191" t="s">
        <v>3</v>
      </c>
      <c r="G302" s="191">
        <v>2175791</v>
      </c>
      <c r="H302" s="68"/>
      <c r="I302" s="197" t="s">
        <v>2371</v>
      </c>
      <c r="J302" s="68"/>
      <c r="K302" s="68"/>
      <c r="L302" s="68"/>
      <c r="M302" s="68"/>
      <c r="N302" s="358"/>
      <c r="O302" s="358"/>
      <c r="P302" s="214">
        <v>0</v>
      </c>
      <c r="Q302" s="214">
        <v>12790.75</v>
      </c>
      <c r="R302" s="68" t="s">
        <v>1894</v>
      </c>
      <c r="S302" s="359"/>
      <c r="T302" s="275"/>
    </row>
    <row r="303" spans="1:20" ht="51">
      <c r="A303" s="191" t="s">
        <v>550</v>
      </c>
      <c r="B303" s="68"/>
      <c r="C303" s="212" t="s">
        <v>589</v>
      </c>
      <c r="D303" s="213">
        <v>45342</v>
      </c>
      <c r="E303" s="191" t="s">
        <v>2089</v>
      </c>
      <c r="F303" s="191" t="s">
        <v>3</v>
      </c>
      <c r="G303" s="191">
        <v>2175824</v>
      </c>
      <c r="H303" s="68"/>
      <c r="I303" s="197" t="s">
        <v>2372</v>
      </c>
      <c r="J303" s="68"/>
      <c r="K303" s="68"/>
      <c r="L303" s="68"/>
      <c r="M303" s="68"/>
      <c r="N303" s="358"/>
      <c r="O303" s="358"/>
      <c r="P303" s="214">
        <v>0</v>
      </c>
      <c r="Q303" s="214">
        <v>1798.23</v>
      </c>
      <c r="R303" s="68" t="s">
        <v>1894</v>
      </c>
      <c r="S303" s="359"/>
      <c r="T303" s="275"/>
    </row>
    <row r="304" spans="1:20" ht="102">
      <c r="A304" s="191">
        <v>212</v>
      </c>
      <c r="B304" s="68"/>
      <c r="C304" s="212" t="s">
        <v>90</v>
      </c>
      <c r="D304" s="213">
        <v>45342</v>
      </c>
      <c r="E304" s="191" t="s">
        <v>2090</v>
      </c>
      <c r="F304" s="191" t="s">
        <v>637</v>
      </c>
      <c r="G304" s="191">
        <v>7704605</v>
      </c>
      <c r="H304" s="68"/>
      <c r="I304" s="197" t="s">
        <v>2373</v>
      </c>
      <c r="J304" s="68"/>
      <c r="K304" s="68"/>
      <c r="L304" s="68"/>
      <c r="M304" s="68"/>
      <c r="N304" s="358"/>
      <c r="O304" s="358"/>
      <c r="P304" s="214">
        <v>105727.24</v>
      </c>
      <c r="Q304" s="214">
        <v>0</v>
      </c>
      <c r="R304" s="68" t="s">
        <v>1894</v>
      </c>
      <c r="S304" s="359"/>
      <c r="T304" s="275"/>
    </row>
    <row r="305" spans="1:20" ht="63.75">
      <c r="A305" s="191" t="s">
        <v>542</v>
      </c>
      <c r="B305" s="68"/>
      <c r="C305" s="212" t="s">
        <v>689</v>
      </c>
      <c r="D305" s="213">
        <v>45342</v>
      </c>
      <c r="E305" s="191" t="s">
        <v>2091</v>
      </c>
      <c r="F305" s="191" t="s">
        <v>19</v>
      </c>
      <c r="G305" s="191">
        <v>18428</v>
      </c>
      <c r="H305" s="68"/>
      <c r="I305" s="197" t="s">
        <v>2374</v>
      </c>
      <c r="J305" s="68"/>
      <c r="K305" s="68"/>
      <c r="L305" s="68"/>
      <c r="M305" s="68"/>
      <c r="N305" s="358"/>
      <c r="O305" s="358"/>
      <c r="P305" s="214">
        <v>93239771.340000004</v>
      </c>
      <c r="Q305" s="214">
        <v>0</v>
      </c>
      <c r="R305" s="68" t="s">
        <v>1894</v>
      </c>
      <c r="S305" s="359"/>
      <c r="T305" s="275"/>
    </row>
    <row r="306" spans="1:20" ht="63.75">
      <c r="A306" s="191" t="s">
        <v>542</v>
      </c>
      <c r="B306" s="68"/>
      <c r="C306" s="212" t="s">
        <v>689</v>
      </c>
      <c r="D306" s="213">
        <v>45342</v>
      </c>
      <c r="E306" s="191" t="s">
        <v>2092</v>
      </c>
      <c r="F306" s="191" t="s">
        <v>10</v>
      </c>
      <c r="G306" s="191">
        <v>18428</v>
      </c>
      <c r="H306" s="68"/>
      <c r="I306" s="197" t="s">
        <v>2375</v>
      </c>
      <c r="J306" s="68"/>
      <c r="K306" s="68"/>
      <c r="L306" s="68"/>
      <c r="M306" s="68"/>
      <c r="N306" s="358"/>
      <c r="O306" s="358"/>
      <c r="P306" s="214">
        <v>64600.06</v>
      </c>
      <c r="Q306" s="214">
        <v>0</v>
      </c>
      <c r="R306" s="68" t="s">
        <v>1894</v>
      </c>
      <c r="S306" s="359"/>
      <c r="T306" s="275"/>
    </row>
    <row r="307" spans="1:20" ht="51">
      <c r="A307" s="191" t="s">
        <v>542</v>
      </c>
      <c r="B307" s="68"/>
      <c r="C307" s="212" t="s">
        <v>689</v>
      </c>
      <c r="D307" s="213">
        <v>45342</v>
      </c>
      <c r="E307" s="191" t="s">
        <v>2093</v>
      </c>
      <c r="F307" s="191" t="s">
        <v>19</v>
      </c>
      <c r="G307" s="191">
        <v>18427</v>
      </c>
      <c r="H307" s="68"/>
      <c r="I307" s="197" t="s">
        <v>2376</v>
      </c>
      <c r="J307" s="68"/>
      <c r="K307" s="68"/>
      <c r="L307" s="68"/>
      <c r="M307" s="68"/>
      <c r="N307" s="358"/>
      <c r="O307" s="358"/>
      <c r="P307" s="214">
        <v>35733976.390000001</v>
      </c>
      <c r="Q307" s="214">
        <v>0</v>
      </c>
      <c r="R307" s="68" t="s">
        <v>1894</v>
      </c>
      <c r="S307" s="359"/>
      <c r="T307" s="275"/>
    </row>
    <row r="308" spans="1:20" ht="63.75">
      <c r="A308" s="191" t="s">
        <v>542</v>
      </c>
      <c r="B308" s="68"/>
      <c r="C308" s="212" t="s">
        <v>689</v>
      </c>
      <c r="D308" s="213">
        <v>45342</v>
      </c>
      <c r="E308" s="191" t="s">
        <v>2094</v>
      </c>
      <c r="F308" s="191" t="s">
        <v>10</v>
      </c>
      <c r="G308" s="191">
        <v>18427</v>
      </c>
      <c r="H308" s="68"/>
      <c r="I308" s="197" t="s">
        <v>2377</v>
      </c>
      <c r="J308" s="68"/>
      <c r="K308" s="68"/>
      <c r="L308" s="68"/>
      <c r="M308" s="68"/>
      <c r="N308" s="358"/>
      <c r="O308" s="358"/>
      <c r="P308" s="214">
        <v>24924.36</v>
      </c>
      <c r="Q308" s="214">
        <v>0</v>
      </c>
      <c r="R308" s="68" t="s">
        <v>1894</v>
      </c>
      <c r="S308" s="359"/>
      <c r="T308" s="275"/>
    </row>
    <row r="309" spans="1:20" ht="63.75">
      <c r="A309" s="191" t="s">
        <v>544</v>
      </c>
      <c r="B309" s="68"/>
      <c r="C309" s="212" t="s">
        <v>681</v>
      </c>
      <c r="D309" s="213">
        <v>45342</v>
      </c>
      <c r="E309" s="191" t="s">
        <v>2095</v>
      </c>
      <c r="F309" s="191" t="s">
        <v>6</v>
      </c>
      <c r="G309" s="191">
        <v>1960023</v>
      </c>
      <c r="H309" s="68"/>
      <c r="I309" s="197" t="s">
        <v>2378</v>
      </c>
      <c r="J309" s="68"/>
      <c r="K309" s="68"/>
      <c r="L309" s="68"/>
      <c r="M309" s="68"/>
      <c r="N309" s="358"/>
      <c r="O309" s="358"/>
      <c r="P309" s="214">
        <v>0</v>
      </c>
      <c r="Q309" s="214">
        <v>264223.17</v>
      </c>
      <c r="R309" s="68" t="s">
        <v>1894</v>
      </c>
      <c r="S309" s="359"/>
      <c r="T309" s="275"/>
    </row>
    <row r="310" spans="1:20" ht="76.5">
      <c r="A310" s="191" t="s">
        <v>542</v>
      </c>
      <c r="B310" s="68"/>
      <c r="C310" s="212" t="s">
        <v>689</v>
      </c>
      <c r="D310" s="213">
        <v>45342</v>
      </c>
      <c r="E310" s="191" t="s">
        <v>2097</v>
      </c>
      <c r="F310" s="191" t="s">
        <v>10</v>
      </c>
      <c r="G310" s="191">
        <v>1084718</v>
      </c>
      <c r="H310" s="68"/>
      <c r="I310" s="197" t="s">
        <v>2380</v>
      </c>
      <c r="J310" s="68"/>
      <c r="K310" s="68"/>
      <c r="L310" s="68"/>
      <c r="M310" s="68"/>
      <c r="N310" s="358"/>
      <c r="O310" s="358"/>
      <c r="P310" s="214">
        <v>2922.62</v>
      </c>
      <c r="Q310" s="214">
        <v>0</v>
      </c>
      <c r="R310" s="68" t="s">
        <v>1894</v>
      </c>
      <c r="S310" s="359"/>
      <c r="T310" s="275"/>
    </row>
    <row r="311" spans="1:20" ht="89.25">
      <c r="A311" s="191">
        <v>587</v>
      </c>
      <c r="B311" s="68"/>
      <c r="C311" s="212" t="s">
        <v>671</v>
      </c>
      <c r="D311" s="213">
        <v>45343</v>
      </c>
      <c r="E311" s="191" t="s">
        <v>2098</v>
      </c>
      <c r="F311" s="191" t="s">
        <v>3</v>
      </c>
      <c r="G311" s="191">
        <v>2176129</v>
      </c>
      <c r="H311" s="68"/>
      <c r="I311" s="197" t="s">
        <v>2381</v>
      </c>
      <c r="J311" s="68"/>
      <c r="K311" s="68"/>
      <c r="L311" s="68"/>
      <c r="M311" s="68"/>
      <c r="N311" s="358"/>
      <c r="O311" s="358"/>
      <c r="P311" s="214">
        <v>0</v>
      </c>
      <c r="Q311" s="214">
        <v>404306.01</v>
      </c>
      <c r="R311" s="68" t="s">
        <v>1894</v>
      </c>
      <c r="S311" s="359"/>
      <c r="T311" s="275"/>
    </row>
    <row r="312" spans="1:20" ht="89.25">
      <c r="A312" s="191">
        <v>587</v>
      </c>
      <c r="B312" s="68"/>
      <c r="C312" s="212" t="s">
        <v>671</v>
      </c>
      <c r="D312" s="213">
        <v>45343</v>
      </c>
      <c r="E312" s="191" t="s">
        <v>2099</v>
      </c>
      <c r="F312" s="191" t="s">
        <v>3</v>
      </c>
      <c r="G312" s="191">
        <v>2176130</v>
      </c>
      <c r="H312" s="68"/>
      <c r="I312" s="197" t="s">
        <v>2382</v>
      </c>
      <c r="J312" s="68"/>
      <c r="K312" s="68"/>
      <c r="L312" s="68"/>
      <c r="M312" s="68"/>
      <c r="N312" s="358"/>
      <c r="O312" s="358"/>
      <c r="P312" s="214">
        <v>0</v>
      </c>
      <c r="Q312" s="214">
        <v>3914263.07</v>
      </c>
      <c r="R312" s="68" t="s">
        <v>1895</v>
      </c>
      <c r="S312" s="359"/>
      <c r="T312" s="275"/>
    </row>
    <row r="313" spans="1:20" ht="89.25">
      <c r="A313" s="191">
        <v>587</v>
      </c>
      <c r="B313" s="68"/>
      <c r="C313" s="212" t="s">
        <v>671</v>
      </c>
      <c r="D313" s="213">
        <v>45343</v>
      </c>
      <c r="E313" s="191" t="s">
        <v>2100</v>
      </c>
      <c r="F313" s="191" t="s">
        <v>3</v>
      </c>
      <c r="G313" s="191">
        <v>2176131</v>
      </c>
      <c r="H313" s="68"/>
      <c r="I313" s="197" t="s">
        <v>2383</v>
      </c>
      <c r="J313" s="68"/>
      <c r="K313" s="68"/>
      <c r="L313" s="68"/>
      <c r="M313" s="68"/>
      <c r="N313" s="358"/>
      <c r="O313" s="358"/>
      <c r="P313" s="214">
        <v>0</v>
      </c>
      <c r="Q313" s="214">
        <v>717110.2</v>
      </c>
      <c r="R313" s="68" t="s">
        <v>1894</v>
      </c>
      <c r="S313" s="359"/>
      <c r="T313" s="275"/>
    </row>
    <row r="314" spans="1:20" ht="51">
      <c r="A314" s="191" t="s">
        <v>550</v>
      </c>
      <c r="B314" s="68"/>
      <c r="C314" s="212" t="s">
        <v>589</v>
      </c>
      <c r="D314" s="213">
        <v>45343</v>
      </c>
      <c r="E314" s="191" t="s">
        <v>2101</v>
      </c>
      <c r="F314" s="191" t="s">
        <v>3</v>
      </c>
      <c r="G314" s="191">
        <v>2176147</v>
      </c>
      <c r="H314" s="68"/>
      <c r="I314" s="197" t="s">
        <v>2384</v>
      </c>
      <c r="J314" s="68"/>
      <c r="K314" s="68"/>
      <c r="L314" s="68"/>
      <c r="M314" s="68"/>
      <c r="N314" s="358"/>
      <c r="O314" s="358"/>
      <c r="P314" s="214">
        <v>0</v>
      </c>
      <c r="Q314" s="214">
        <v>3000</v>
      </c>
      <c r="R314" s="68" t="s">
        <v>1894</v>
      </c>
      <c r="S314" s="359"/>
      <c r="T314" s="275"/>
    </row>
    <row r="315" spans="1:20" ht="89.25">
      <c r="A315" s="191">
        <v>35</v>
      </c>
      <c r="B315" s="68"/>
      <c r="C315" s="212" t="s">
        <v>43</v>
      </c>
      <c r="D315" s="213">
        <v>45343</v>
      </c>
      <c r="E315" s="191" t="s">
        <v>2102</v>
      </c>
      <c r="F315" s="191" t="s">
        <v>637</v>
      </c>
      <c r="G315" s="191">
        <v>7712535</v>
      </c>
      <c r="H315" s="68"/>
      <c r="I315" s="197" t="s">
        <v>2385</v>
      </c>
      <c r="J315" s="68"/>
      <c r="K315" s="68"/>
      <c r="L315" s="68"/>
      <c r="M315" s="68"/>
      <c r="N315" s="358"/>
      <c r="O315" s="358"/>
      <c r="P315" s="214">
        <v>6931.55</v>
      </c>
      <c r="Q315" s="214">
        <v>0</v>
      </c>
      <c r="R315" s="68" t="s">
        <v>1894</v>
      </c>
      <c r="S315" s="359"/>
      <c r="T315" s="275"/>
    </row>
    <row r="316" spans="1:20" ht="63.75">
      <c r="A316" s="191" t="s">
        <v>542</v>
      </c>
      <c r="B316" s="68"/>
      <c r="C316" s="212" t="s">
        <v>689</v>
      </c>
      <c r="D316" s="213">
        <v>45343</v>
      </c>
      <c r="E316" s="191" t="s">
        <v>2103</v>
      </c>
      <c r="F316" s="191" t="s">
        <v>10</v>
      </c>
      <c r="G316" s="191">
        <v>18419</v>
      </c>
      <c r="H316" s="68"/>
      <c r="I316" s="197" t="s">
        <v>2386</v>
      </c>
      <c r="J316" s="68"/>
      <c r="K316" s="68"/>
      <c r="L316" s="68"/>
      <c r="M316" s="68"/>
      <c r="N316" s="358"/>
      <c r="O316" s="358"/>
      <c r="P316" s="214">
        <v>8308</v>
      </c>
      <c r="Q316" s="214">
        <v>0</v>
      </c>
      <c r="R316" s="68" t="s">
        <v>1894</v>
      </c>
      <c r="S316" s="359"/>
      <c r="T316" s="275"/>
    </row>
    <row r="317" spans="1:20" ht="51">
      <c r="A317" s="191" t="s">
        <v>542</v>
      </c>
      <c r="B317" s="68"/>
      <c r="C317" s="212" t="s">
        <v>689</v>
      </c>
      <c r="D317" s="213">
        <v>45343</v>
      </c>
      <c r="E317" s="191" t="s">
        <v>2104</v>
      </c>
      <c r="F317" s="191" t="s">
        <v>19</v>
      </c>
      <c r="G317" s="191">
        <v>18419</v>
      </c>
      <c r="H317" s="68"/>
      <c r="I317" s="197" t="s">
        <v>2387</v>
      </c>
      <c r="J317" s="68"/>
      <c r="K317" s="68"/>
      <c r="L317" s="68"/>
      <c r="M317" s="68"/>
      <c r="N317" s="358"/>
      <c r="O317" s="358"/>
      <c r="P317" s="214">
        <v>11650226.17</v>
      </c>
      <c r="Q317" s="214">
        <v>0</v>
      </c>
      <c r="R317" s="68" t="s">
        <v>1894</v>
      </c>
      <c r="S317" s="359"/>
      <c r="T317" s="275"/>
    </row>
    <row r="318" spans="1:20" ht="63.75">
      <c r="A318" s="191" t="s">
        <v>542</v>
      </c>
      <c r="B318" s="68"/>
      <c r="C318" s="212" t="s">
        <v>689</v>
      </c>
      <c r="D318" s="213">
        <v>45343</v>
      </c>
      <c r="E318" s="191" t="s">
        <v>2105</v>
      </c>
      <c r="F318" s="191" t="s">
        <v>10</v>
      </c>
      <c r="G318" s="191">
        <v>18418</v>
      </c>
      <c r="H318" s="68"/>
      <c r="I318" s="197" t="s">
        <v>2388</v>
      </c>
      <c r="J318" s="68"/>
      <c r="K318" s="68"/>
      <c r="L318" s="68"/>
      <c r="M318" s="68"/>
      <c r="N318" s="358"/>
      <c r="O318" s="358"/>
      <c r="P318" s="214">
        <v>9865.2199999999993</v>
      </c>
      <c r="Q318" s="214">
        <v>0</v>
      </c>
      <c r="R318" s="68" t="s">
        <v>1894</v>
      </c>
      <c r="S318" s="359"/>
      <c r="T318" s="275"/>
    </row>
    <row r="319" spans="1:20" ht="51">
      <c r="A319" s="191" t="s">
        <v>542</v>
      </c>
      <c r="B319" s="68"/>
      <c r="C319" s="212" t="s">
        <v>689</v>
      </c>
      <c r="D319" s="213">
        <v>45343</v>
      </c>
      <c r="E319" s="191" t="s">
        <v>2106</v>
      </c>
      <c r="F319" s="191" t="s">
        <v>19</v>
      </c>
      <c r="G319" s="191">
        <v>18418</v>
      </c>
      <c r="H319" s="68"/>
      <c r="I319" s="197" t="s">
        <v>2389</v>
      </c>
      <c r="J319" s="68"/>
      <c r="K319" s="68"/>
      <c r="L319" s="68"/>
      <c r="M319" s="68"/>
      <c r="N319" s="358"/>
      <c r="O319" s="358"/>
      <c r="P319" s="214">
        <v>13907314.91</v>
      </c>
      <c r="Q319" s="214">
        <v>0</v>
      </c>
      <c r="R319" s="68" t="s">
        <v>1894</v>
      </c>
      <c r="S319" s="359"/>
      <c r="T319" s="275"/>
    </row>
    <row r="320" spans="1:20" ht="63.75">
      <c r="A320" s="191" t="s">
        <v>542</v>
      </c>
      <c r="B320" s="68"/>
      <c r="C320" s="212" t="s">
        <v>689</v>
      </c>
      <c r="D320" s="213">
        <v>45343</v>
      </c>
      <c r="E320" s="191" t="s">
        <v>2107</v>
      </c>
      <c r="F320" s="191" t="s">
        <v>10</v>
      </c>
      <c r="G320" s="191">
        <v>18417</v>
      </c>
      <c r="H320" s="68"/>
      <c r="I320" s="197" t="s">
        <v>2390</v>
      </c>
      <c r="J320" s="68"/>
      <c r="K320" s="68"/>
      <c r="L320" s="68"/>
      <c r="M320" s="68"/>
      <c r="N320" s="358"/>
      <c r="O320" s="358"/>
      <c r="P320" s="214">
        <v>35069.82</v>
      </c>
      <c r="Q320" s="214">
        <v>0</v>
      </c>
      <c r="R320" s="68" t="s">
        <v>1894</v>
      </c>
      <c r="S320" s="359"/>
      <c r="T320" s="275"/>
    </row>
    <row r="321" spans="1:20" ht="51">
      <c r="A321" s="191" t="s">
        <v>542</v>
      </c>
      <c r="B321" s="68"/>
      <c r="C321" s="212" t="s">
        <v>689</v>
      </c>
      <c r="D321" s="213">
        <v>45343</v>
      </c>
      <c r="E321" s="191" t="s">
        <v>2108</v>
      </c>
      <c r="F321" s="191" t="s">
        <v>19</v>
      </c>
      <c r="G321" s="191">
        <v>18417</v>
      </c>
      <c r="H321" s="68"/>
      <c r="I321" s="197" t="s">
        <v>2391</v>
      </c>
      <c r="J321" s="68"/>
      <c r="K321" s="68"/>
      <c r="L321" s="68"/>
      <c r="M321" s="68"/>
      <c r="N321" s="358"/>
      <c r="O321" s="358"/>
      <c r="P321" s="214">
        <v>50438715.479999997</v>
      </c>
      <c r="Q321" s="214">
        <v>0</v>
      </c>
      <c r="R321" s="68" t="s">
        <v>1894</v>
      </c>
      <c r="S321" s="359"/>
      <c r="T321" s="275"/>
    </row>
    <row r="322" spans="1:20" ht="63.75">
      <c r="A322" s="191">
        <v>802</v>
      </c>
      <c r="B322" s="68"/>
      <c r="C322" s="212" t="s">
        <v>184</v>
      </c>
      <c r="D322" s="213">
        <v>45343</v>
      </c>
      <c r="E322" s="191" t="s">
        <v>2109</v>
      </c>
      <c r="F322" s="191" t="s">
        <v>6</v>
      </c>
      <c r="G322" s="191">
        <v>1960735</v>
      </c>
      <c r="H322" s="68"/>
      <c r="I322" s="197" t="s">
        <v>2392</v>
      </c>
      <c r="J322" s="68"/>
      <c r="K322" s="68"/>
      <c r="L322" s="68"/>
      <c r="M322" s="68"/>
      <c r="N322" s="358"/>
      <c r="O322" s="358"/>
      <c r="P322" s="214">
        <v>0</v>
      </c>
      <c r="Q322" s="214">
        <v>87555.48</v>
      </c>
      <c r="R322" s="68" t="s">
        <v>1894</v>
      </c>
      <c r="S322" s="359"/>
      <c r="T322" s="275"/>
    </row>
    <row r="323" spans="1:20" ht="51">
      <c r="A323" s="191" t="s">
        <v>550</v>
      </c>
      <c r="B323" s="68"/>
      <c r="C323" s="212" t="s">
        <v>589</v>
      </c>
      <c r="D323" s="213">
        <v>45344</v>
      </c>
      <c r="E323" s="191" t="s">
        <v>2110</v>
      </c>
      <c r="F323" s="191" t="s">
        <v>3</v>
      </c>
      <c r="G323" s="191">
        <v>2176424</v>
      </c>
      <c r="H323" s="68"/>
      <c r="I323" s="197" t="s">
        <v>2393</v>
      </c>
      <c r="J323" s="68"/>
      <c r="K323" s="68"/>
      <c r="L323" s="68"/>
      <c r="M323" s="68"/>
      <c r="N323" s="358"/>
      <c r="O323" s="358"/>
      <c r="P323" s="214">
        <v>0</v>
      </c>
      <c r="Q323" s="214">
        <v>2000</v>
      </c>
      <c r="R323" s="68" t="s">
        <v>1894</v>
      </c>
      <c r="S323" s="359"/>
      <c r="T323" s="275"/>
    </row>
    <row r="324" spans="1:20" ht="51">
      <c r="A324" s="191" t="s">
        <v>550</v>
      </c>
      <c r="B324" s="68"/>
      <c r="C324" s="212" t="s">
        <v>589</v>
      </c>
      <c r="D324" s="213">
        <v>45344</v>
      </c>
      <c r="E324" s="191" t="s">
        <v>2111</v>
      </c>
      <c r="F324" s="191" t="s">
        <v>3</v>
      </c>
      <c r="G324" s="191">
        <v>2176442</v>
      </c>
      <c r="H324" s="68"/>
      <c r="I324" s="197" t="s">
        <v>2394</v>
      </c>
      <c r="J324" s="68"/>
      <c r="K324" s="68"/>
      <c r="L324" s="68"/>
      <c r="M324" s="68"/>
      <c r="N324" s="358"/>
      <c r="O324" s="358"/>
      <c r="P324" s="214">
        <v>0</v>
      </c>
      <c r="Q324" s="214">
        <v>15798.01</v>
      </c>
      <c r="R324" s="68" t="s">
        <v>1894</v>
      </c>
      <c r="S324" s="359"/>
      <c r="T324" s="275"/>
    </row>
    <row r="325" spans="1:20" ht="76.5">
      <c r="A325" s="191">
        <v>374</v>
      </c>
      <c r="B325" s="68"/>
      <c r="C325" s="212" t="s">
        <v>608</v>
      </c>
      <c r="D325" s="213">
        <v>45344</v>
      </c>
      <c r="E325" s="191" t="s">
        <v>2112</v>
      </c>
      <c r="F325" s="191" t="s">
        <v>3</v>
      </c>
      <c r="G325" s="191">
        <v>2176450</v>
      </c>
      <c r="H325" s="68"/>
      <c r="I325" s="197" t="s">
        <v>2395</v>
      </c>
      <c r="J325" s="68"/>
      <c r="K325" s="68"/>
      <c r="L325" s="68"/>
      <c r="M325" s="68"/>
      <c r="N325" s="358"/>
      <c r="O325" s="358"/>
      <c r="P325" s="214">
        <v>0</v>
      </c>
      <c r="Q325" s="214">
        <v>185.5</v>
      </c>
      <c r="R325" s="68" t="s">
        <v>1894</v>
      </c>
      <c r="S325" s="359"/>
      <c r="T325" s="275"/>
    </row>
    <row r="326" spans="1:20" ht="51">
      <c r="A326" s="191">
        <v>423</v>
      </c>
      <c r="B326" s="68"/>
      <c r="C326" s="212" t="s">
        <v>150</v>
      </c>
      <c r="D326" s="213">
        <v>45344</v>
      </c>
      <c r="E326" s="191" t="s">
        <v>2113</v>
      </c>
      <c r="F326" s="191" t="s">
        <v>3</v>
      </c>
      <c r="G326" s="191">
        <v>2176456</v>
      </c>
      <c r="H326" s="68"/>
      <c r="I326" s="197" t="s">
        <v>2396</v>
      </c>
      <c r="J326" s="68"/>
      <c r="K326" s="68"/>
      <c r="L326" s="68"/>
      <c r="M326" s="68"/>
      <c r="N326" s="358"/>
      <c r="O326" s="358"/>
      <c r="P326" s="214">
        <v>0</v>
      </c>
      <c r="Q326" s="214">
        <v>4176</v>
      </c>
      <c r="R326" s="68" t="s">
        <v>1894</v>
      </c>
      <c r="S326" s="359"/>
      <c r="T326" s="275"/>
    </row>
    <row r="327" spans="1:20" ht="51">
      <c r="A327" s="191">
        <v>423</v>
      </c>
      <c r="B327" s="68"/>
      <c r="C327" s="212" t="s">
        <v>150</v>
      </c>
      <c r="D327" s="213">
        <v>45344</v>
      </c>
      <c r="E327" s="191" t="s">
        <v>2114</v>
      </c>
      <c r="F327" s="191" t="s">
        <v>3</v>
      </c>
      <c r="G327" s="191">
        <v>2176457</v>
      </c>
      <c r="H327" s="68"/>
      <c r="I327" s="197" t="s">
        <v>2397</v>
      </c>
      <c r="J327" s="68"/>
      <c r="K327" s="68"/>
      <c r="L327" s="68"/>
      <c r="M327" s="68"/>
      <c r="N327" s="358"/>
      <c r="O327" s="358"/>
      <c r="P327" s="214">
        <v>0</v>
      </c>
      <c r="Q327" s="214">
        <v>3340.8</v>
      </c>
      <c r="R327" s="68" t="s">
        <v>1894</v>
      </c>
      <c r="S327" s="359"/>
      <c r="T327" s="275"/>
    </row>
    <row r="328" spans="1:20" ht="51">
      <c r="A328" s="191" t="s">
        <v>541</v>
      </c>
      <c r="B328" s="68"/>
      <c r="C328" s="212" t="s">
        <v>590</v>
      </c>
      <c r="D328" s="213">
        <v>45344</v>
      </c>
      <c r="E328" s="191" t="s">
        <v>2115</v>
      </c>
      <c r="F328" s="191" t="s">
        <v>3</v>
      </c>
      <c r="G328" s="191">
        <v>2176459</v>
      </c>
      <c r="H328" s="68"/>
      <c r="I328" s="197" t="s">
        <v>2398</v>
      </c>
      <c r="J328" s="68"/>
      <c r="K328" s="68"/>
      <c r="L328" s="68"/>
      <c r="M328" s="68"/>
      <c r="N328" s="358"/>
      <c r="O328" s="358"/>
      <c r="P328" s="214">
        <v>0</v>
      </c>
      <c r="Q328" s="214">
        <v>12790.75</v>
      </c>
      <c r="R328" s="68" t="s">
        <v>1894</v>
      </c>
      <c r="S328" s="359"/>
      <c r="T328" s="275"/>
    </row>
    <row r="329" spans="1:20" ht="51">
      <c r="A329" s="191" t="s">
        <v>550</v>
      </c>
      <c r="B329" s="68"/>
      <c r="C329" s="212" t="s">
        <v>589</v>
      </c>
      <c r="D329" s="213">
        <v>45344</v>
      </c>
      <c r="E329" s="191" t="s">
        <v>2116</v>
      </c>
      <c r="F329" s="191" t="s">
        <v>3</v>
      </c>
      <c r="G329" s="191">
        <v>2176484</v>
      </c>
      <c r="H329" s="68"/>
      <c r="I329" s="197" t="s">
        <v>2399</v>
      </c>
      <c r="J329" s="68"/>
      <c r="K329" s="68"/>
      <c r="L329" s="68"/>
      <c r="M329" s="68"/>
      <c r="N329" s="358"/>
      <c r="O329" s="358"/>
      <c r="P329" s="214">
        <v>0</v>
      </c>
      <c r="Q329" s="214">
        <v>120</v>
      </c>
      <c r="R329" s="68" t="s">
        <v>1894</v>
      </c>
      <c r="S329" s="359"/>
      <c r="T329" s="275"/>
    </row>
    <row r="330" spans="1:20" ht="51">
      <c r="A330" s="191" t="s">
        <v>550</v>
      </c>
      <c r="B330" s="68"/>
      <c r="C330" s="212" t="s">
        <v>589</v>
      </c>
      <c r="D330" s="213">
        <v>45344</v>
      </c>
      <c r="E330" s="191" t="s">
        <v>2117</v>
      </c>
      <c r="F330" s="191" t="s">
        <v>3</v>
      </c>
      <c r="G330" s="191">
        <v>2176489</v>
      </c>
      <c r="H330" s="68"/>
      <c r="I330" s="197" t="s">
        <v>2400</v>
      </c>
      <c r="J330" s="68"/>
      <c r="K330" s="68"/>
      <c r="L330" s="68"/>
      <c r="M330" s="68"/>
      <c r="N330" s="358"/>
      <c r="O330" s="358"/>
      <c r="P330" s="214">
        <v>0</v>
      </c>
      <c r="Q330" s="214">
        <v>185.5</v>
      </c>
      <c r="R330" s="68" t="s">
        <v>1894</v>
      </c>
      <c r="S330" s="359"/>
      <c r="T330" s="275"/>
    </row>
    <row r="331" spans="1:20" ht="51">
      <c r="A331" s="191">
        <v>513</v>
      </c>
      <c r="B331" s="68"/>
      <c r="C331" s="212" t="s">
        <v>160</v>
      </c>
      <c r="D331" s="213">
        <v>45344</v>
      </c>
      <c r="E331" s="191" t="s">
        <v>2118</v>
      </c>
      <c r="F331" s="191" t="s">
        <v>3</v>
      </c>
      <c r="G331" s="191">
        <v>2176490</v>
      </c>
      <c r="H331" s="68"/>
      <c r="I331" s="197" t="s">
        <v>2401</v>
      </c>
      <c r="J331" s="68"/>
      <c r="K331" s="68"/>
      <c r="L331" s="68"/>
      <c r="M331" s="68"/>
      <c r="N331" s="358"/>
      <c r="O331" s="358"/>
      <c r="P331" s="214">
        <v>0</v>
      </c>
      <c r="Q331" s="214">
        <v>185.5</v>
      </c>
      <c r="R331" s="68" t="s">
        <v>1894</v>
      </c>
      <c r="S331" s="359"/>
      <c r="T331" s="275"/>
    </row>
    <row r="332" spans="1:20" ht="76.5">
      <c r="A332" s="191">
        <v>374</v>
      </c>
      <c r="B332" s="68"/>
      <c r="C332" s="212" t="s">
        <v>608</v>
      </c>
      <c r="D332" s="213">
        <v>45344</v>
      </c>
      <c r="E332" s="191" t="s">
        <v>2119</v>
      </c>
      <c r="F332" s="191" t="s">
        <v>3</v>
      </c>
      <c r="G332" s="191">
        <v>2176492</v>
      </c>
      <c r="H332" s="68"/>
      <c r="I332" s="197" t="s">
        <v>2402</v>
      </c>
      <c r="J332" s="68"/>
      <c r="K332" s="68"/>
      <c r="L332" s="68"/>
      <c r="M332" s="68"/>
      <c r="N332" s="358"/>
      <c r="O332" s="358"/>
      <c r="P332" s="214">
        <v>0</v>
      </c>
      <c r="Q332" s="214">
        <v>185.5</v>
      </c>
      <c r="R332" s="68" t="s">
        <v>1894</v>
      </c>
      <c r="S332" s="359"/>
      <c r="T332" s="275"/>
    </row>
    <row r="333" spans="1:20" ht="51">
      <c r="A333" s="191" t="s">
        <v>550</v>
      </c>
      <c r="B333" s="68"/>
      <c r="C333" s="212" t="s">
        <v>589</v>
      </c>
      <c r="D333" s="213">
        <v>45344</v>
      </c>
      <c r="E333" s="191" t="s">
        <v>2120</v>
      </c>
      <c r="F333" s="191" t="s">
        <v>3</v>
      </c>
      <c r="G333" s="191">
        <v>2176510</v>
      </c>
      <c r="H333" s="68"/>
      <c r="I333" s="197" t="s">
        <v>2403</v>
      </c>
      <c r="J333" s="68"/>
      <c r="K333" s="68"/>
      <c r="L333" s="68"/>
      <c r="M333" s="68"/>
      <c r="N333" s="358"/>
      <c r="O333" s="358"/>
      <c r="P333" s="214">
        <v>0</v>
      </c>
      <c r="Q333" s="214">
        <v>4.67</v>
      </c>
      <c r="R333" s="68" t="s">
        <v>1894</v>
      </c>
      <c r="S333" s="359"/>
      <c r="T333" s="275"/>
    </row>
    <row r="334" spans="1:20" ht="51">
      <c r="A334" s="191">
        <v>951</v>
      </c>
      <c r="B334" s="68"/>
      <c r="C334" s="212" t="s">
        <v>199</v>
      </c>
      <c r="D334" s="213">
        <v>45344</v>
      </c>
      <c r="E334" s="191" t="s">
        <v>2121</v>
      </c>
      <c r="F334" s="191" t="s">
        <v>3</v>
      </c>
      <c r="G334" s="191">
        <v>2176516</v>
      </c>
      <c r="H334" s="68"/>
      <c r="I334" s="197" t="s">
        <v>2404</v>
      </c>
      <c r="J334" s="68"/>
      <c r="K334" s="68"/>
      <c r="L334" s="68"/>
      <c r="M334" s="68"/>
      <c r="N334" s="358"/>
      <c r="O334" s="358"/>
      <c r="P334" s="214">
        <v>0</v>
      </c>
      <c r="Q334" s="214">
        <v>691.4</v>
      </c>
      <c r="R334" s="68" t="s">
        <v>1894</v>
      </c>
      <c r="S334" s="359"/>
      <c r="T334" s="275"/>
    </row>
    <row r="335" spans="1:20" ht="51">
      <c r="A335" s="191">
        <v>903</v>
      </c>
      <c r="B335" s="68"/>
      <c r="C335" s="212" t="s">
        <v>192</v>
      </c>
      <c r="D335" s="213">
        <v>45345</v>
      </c>
      <c r="E335" s="191" t="s">
        <v>2122</v>
      </c>
      <c r="F335" s="191" t="s">
        <v>3</v>
      </c>
      <c r="G335" s="191">
        <v>2176734</v>
      </c>
      <c r="H335" s="68"/>
      <c r="I335" s="197" t="s">
        <v>2405</v>
      </c>
      <c r="J335" s="68"/>
      <c r="K335" s="68"/>
      <c r="L335" s="68"/>
      <c r="M335" s="68"/>
      <c r="N335" s="358"/>
      <c r="O335" s="358"/>
      <c r="P335" s="214">
        <v>0</v>
      </c>
      <c r="Q335" s="214">
        <v>1781.76</v>
      </c>
      <c r="R335" s="68" t="s">
        <v>1894</v>
      </c>
      <c r="S335" s="359"/>
      <c r="T335" s="275"/>
    </row>
    <row r="336" spans="1:20" ht="51">
      <c r="A336" s="191">
        <v>903</v>
      </c>
      <c r="B336" s="68"/>
      <c r="C336" s="212" t="s">
        <v>192</v>
      </c>
      <c r="D336" s="213">
        <v>45345</v>
      </c>
      <c r="E336" s="191" t="s">
        <v>2123</v>
      </c>
      <c r="F336" s="191" t="s">
        <v>3</v>
      </c>
      <c r="G336" s="191">
        <v>2176736</v>
      </c>
      <c r="H336" s="68"/>
      <c r="I336" s="197" t="s">
        <v>2406</v>
      </c>
      <c r="J336" s="68"/>
      <c r="K336" s="68"/>
      <c r="L336" s="68"/>
      <c r="M336" s="68"/>
      <c r="N336" s="358"/>
      <c r="O336" s="358"/>
      <c r="P336" s="214">
        <v>0</v>
      </c>
      <c r="Q336" s="214">
        <v>2190.5500000000002</v>
      </c>
      <c r="R336" s="68" t="s">
        <v>1894</v>
      </c>
      <c r="S336" s="359"/>
      <c r="T336" s="275"/>
    </row>
    <row r="337" spans="1:20" ht="51">
      <c r="A337" s="191">
        <v>903</v>
      </c>
      <c r="B337" s="68"/>
      <c r="C337" s="212" t="s">
        <v>192</v>
      </c>
      <c r="D337" s="213">
        <v>45345</v>
      </c>
      <c r="E337" s="191" t="s">
        <v>2124</v>
      </c>
      <c r="F337" s="191" t="s">
        <v>3</v>
      </c>
      <c r="G337" s="191">
        <v>2176738</v>
      </c>
      <c r="H337" s="68"/>
      <c r="I337" s="197" t="s">
        <v>2407</v>
      </c>
      <c r="J337" s="68"/>
      <c r="K337" s="68"/>
      <c r="L337" s="68"/>
      <c r="M337" s="68"/>
      <c r="N337" s="358"/>
      <c r="O337" s="358"/>
      <c r="P337" s="214">
        <v>0</v>
      </c>
      <c r="Q337" s="214">
        <v>10190.950000000001</v>
      </c>
      <c r="R337" s="68" t="s">
        <v>1894</v>
      </c>
      <c r="S337" s="359"/>
      <c r="T337" s="275"/>
    </row>
    <row r="338" spans="1:20" ht="51">
      <c r="A338" s="191" t="s">
        <v>550</v>
      </c>
      <c r="B338" s="68"/>
      <c r="C338" s="212" t="s">
        <v>589</v>
      </c>
      <c r="D338" s="213">
        <v>45345</v>
      </c>
      <c r="E338" s="191" t="s">
        <v>2125</v>
      </c>
      <c r="F338" s="191" t="s">
        <v>3</v>
      </c>
      <c r="G338" s="191">
        <v>2176768</v>
      </c>
      <c r="H338" s="68"/>
      <c r="I338" s="197" t="s">
        <v>2408</v>
      </c>
      <c r="J338" s="68"/>
      <c r="K338" s="68"/>
      <c r="L338" s="68"/>
      <c r="M338" s="68"/>
      <c r="N338" s="358"/>
      <c r="O338" s="358"/>
      <c r="P338" s="214">
        <v>0</v>
      </c>
      <c r="Q338" s="214">
        <v>1419.28</v>
      </c>
      <c r="R338" s="68" t="s">
        <v>1894</v>
      </c>
      <c r="S338" s="359"/>
      <c r="T338" s="275"/>
    </row>
    <row r="339" spans="1:20" ht="63.75">
      <c r="A339" s="191">
        <v>15</v>
      </c>
      <c r="B339" s="68"/>
      <c r="C339" s="212" t="s">
        <v>39</v>
      </c>
      <c r="D339" s="213">
        <v>45345</v>
      </c>
      <c r="E339" s="191" t="s">
        <v>2126</v>
      </c>
      <c r="F339" s="191" t="s">
        <v>3</v>
      </c>
      <c r="G339" s="191">
        <v>2176772</v>
      </c>
      <c r="H339" s="68"/>
      <c r="I339" s="197" t="s">
        <v>2409</v>
      </c>
      <c r="J339" s="68"/>
      <c r="K339" s="68"/>
      <c r="L339" s="68"/>
      <c r="M339" s="68"/>
      <c r="N339" s="358"/>
      <c r="O339" s="358"/>
      <c r="P339" s="214">
        <v>0</v>
      </c>
      <c r="Q339" s="214">
        <v>43.37</v>
      </c>
      <c r="R339" s="68" t="s">
        <v>1894</v>
      </c>
      <c r="S339" s="359"/>
      <c r="T339" s="275"/>
    </row>
    <row r="340" spans="1:20" ht="51">
      <c r="A340" s="191" t="s">
        <v>550</v>
      </c>
      <c r="B340" s="68"/>
      <c r="C340" s="212" t="s">
        <v>589</v>
      </c>
      <c r="D340" s="213">
        <v>45345</v>
      </c>
      <c r="E340" s="191" t="s">
        <v>2127</v>
      </c>
      <c r="F340" s="191" t="s">
        <v>3</v>
      </c>
      <c r="G340" s="191">
        <v>2176783</v>
      </c>
      <c r="H340" s="68"/>
      <c r="I340" s="197" t="s">
        <v>2410</v>
      </c>
      <c r="J340" s="68"/>
      <c r="K340" s="68"/>
      <c r="L340" s="68"/>
      <c r="M340" s="68"/>
      <c r="N340" s="358"/>
      <c r="O340" s="358"/>
      <c r="P340" s="214">
        <v>0</v>
      </c>
      <c r="Q340" s="214">
        <v>8747.9599999999991</v>
      </c>
      <c r="R340" s="68" t="s">
        <v>1894</v>
      </c>
      <c r="S340" s="359"/>
      <c r="T340" s="275"/>
    </row>
    <row r="341" spans="1:20" ht="51">
      <c r="A341" s="191">
        <v>203</v>
      </c>
      <c r="B341" s="68"/>
      <c r="C341" s="212" t="s">
        <v>86</v>
      </c>
      <c r="D341" s="213">
        <v>45345</v>
      </c>
      <c r="E341" s="191" t="s">
        <v>2128</v>
      </c>
      <c r="F341" s="191" t="s">
        <v>3</v>
      </c>
      <c r="G341" s="191">
        <v>2176827</v>
      </c>
      <c r="H341" s="68"/>
      <c r="I341" s="197" t="s">
        <v>2411</v>
      </c>
      <c r="J341" s="68"/>
      <c r="K341" s="68"/>
      <c r="L341" s="68"/>
      <c r="M341" s="68"/>
      <c r="N341" s="358"/>
      <c r="O341" s="358"/>
      <c r="P341" s="214">
        <v>0</v>
      </c>
      <c r="Q341" s="214">
        <v>60</v>
      </c>
      <c r="R341" s="68" t="s">
        <v>1894</v>
      </c>
      <c r="S341" s="359"/>
      <c r="T341" s="275"/>
    </row>
    <row r="342" spans="1:20" ht="76.5">
      <c r="A342" s="191">
        <v>374</v>
      </c>
      <c r="B342" s="68"/>
      <c r="C342" s="212" t="s">
        <v>608</v>
      </c>
      <c r="D342" s="213">
        <v>45345</v>
      </c>
      <c r="E342" s="191" t="s">
        <v>2129</v>
      </c>
      <c r="F342" s="191" t="s">
        <v>3</v>
      </c>
      <c r="G342" s="191">
        <v>2176831</v>
      </c>
      <c r="H342" s="68"/>
      <c r="I342" s="197" t="s">
        <v>2412</v>
      </c>
      <c r="J342" s="68"/>
      <c r="K342" s="68"/>
      <c r="L342" s="68"/>
      <c r="M342" s="68"/>
      <c r="N342" s="358"/>
      <c r="O342" s="358"/>
      <c r="P342" s="214">
        <v>0</v>
      </c>
      <c r="Q342" s="214">
        <v>116.25</v>
      </c>
      <c r="R342" s="68" t="s">
        <v>1894</v>
      </c>
      <c r="S342" s="359"/>
      <c r="T342" s="275"/>
    </row>
    <row r="343" spans="1:20" ht="76.5">
      <c r="A343" s="191">
        <v>374</v>
      </c>
      <c r="B343" s="68"/>
      <c r="C343" s="212" t="s">
        <v>608</v>
      </c>
      <c r="D343" s="213">
        <v>45345</v>
      </c>
      <c r="E343" s="191" t="s">
        <v>2130</v>
      </c>
      <c r="F343" s="191" t="s">
        <v>3</v>
      </c>
      <c r="G343" s="191">
        <v>2176833</v>
      </c>
      <c r="H343" s="68"/>
      <c r="I343" s="197" t="s">
        <v>2413</v>
      </c>
      <c r="J343" s="68"/>
      <c r="K343" s="68"/>
      <c r="L343" s="68"/>
      <c r="M343" s="68"/>
      <c r="N343" s="358"/>
      <c r="O343" s="358"/>
      <c r="P343" s="214">
        <v>0</v>
      </c>
      <c r="Q343" s="214">
        <v>1395</v>
      </c>
      <c r="R343" s="68" t="s">
        <v>1894</v>
      </c>
      <c r="S343" s="359"/>
      <c r="T343" s="275"/>
    </row>
    <row r="344" spans="1:20" ht="63.75">
      <c r="A344" s="191">
        <v>86</v>
      </c>
      <c r="B344" s="68"/>
      <c r="C344" s="212" t="s">
        <v>50</v>
      </c>
      <c r="D344" s="213">
        <v>45345</v>
      </c>
      <c r="E344" s="191" t="s">
        <v>2131</v>
      </c>
      <c r="F344" s="191" t="s">
        <v>6</v>
      </c>
      <c r="G344" s="191">
        <v>1962646</v>
      </c>
      <c r="H344" s="68"/>
      <c r="I344" s="197" t="s">
        <v>2414</v>
      </c>
      <c r="J344" s="68"/>
      <c r="K344" s="68"/>
      <c r="L344" s="68"/>
      <c r="M344" s="68"/>
      <c r="N344" s="358"/>
      <c r="O344" s="358"/>
      <c r="P344" s="214">
        <v>0</v>
      </c>
      <c r="Q344" s="214">
        <v>12.74</v>
      </c>
      <c r="R344" s="68" t="s">
        <v>1894</v>
      </c>
      <c r="S344" s="359"/>
      <c r="T344" s="275"/>
    </row>
    <row r="345" spans="1:20" ht="51">
      <c r="A345" s="191" t="s">
        <v>550</v>
      </c>
      <c r="B345" s="68"/>
      <c r="C345" s="212" t="s">
        <v>589</v>
      </c>
      <c r="D345" s="213">
        <v>45348</v>
      </c>
      <c r="E345" s="191" t="s">
        <v>2132</v>
      </c>
      <c r="F345" s="191" t="s">
        <v>3</v>
      </c>
      <c r="G345" s="191">
        <v>2177105</v>
      </c>
      <c r="H345" s="68"/>
      <c r="I345" s="197" t="s">
        <v>2415</v>
      </c>
      <c r="J345" s="68"/>
      <c r="K345" s="68"/>
      <c r="L345" s="68"/>
      <c r="M345" s="68"/>
      <c r="N345" s="358"/>
      <c r="O345" s="358"/>
      <c r="P345" s="214">
        <v>0</v>
      </c>
      <c r="Q345" s="214">
        <v>4973.03</v>
      </c>
      <c r="R345" s="68" t="s">
        <v>1894</v>
      </c>
      <c r="S345" s="359"/>
      <c r="T345" s="275"/>
    </row>
    <row r="346" spans="1:20" ht="51">
      <c r="A346" s="191" t="s">
        <v>550</v>
      </c>
      <c r="B346" s="68"/>
      <c r="C346" s="212" t="s">
        <v>589</v>
      </c>
      <c r="D346" s="213">
        <v>45348</v>
      </c>
      <c r="E346" s="191" t="s">
        <v>2133</v>
      </c>
      <c r="F346" s="191" t="s">
        <v>3</v>
      </c>
      <c r="G346" s="191">
        <v>2177156</v>
      </c>
      <c r="H346" s="68"/>
      <c r="I346" s="197" t="s">
        <v>2416</v>
      </c>
      <c r="J346" s="68"/>
      <c r="K346" s="68"/>
      <c r="L346" s="68"/>
      <c r="M346" s="68"/>
      <c r="N346" s="358"/>
      <c r="O346" s="358"/>
      <c r="P346" s="214">
        <v>0</v>
      </c>
      <c r="Q346" s="214">
        <v>419.4</v>
      </c>
      <c r="R346" s="68" t="s">
        <v>1894</v>
      </c>
      <c r="S346" s="359"/>
      <c r="T346" s="275"/>
    </row>
    <row r="347" spans="1:20" ht="51">
      <c r="A347" s="191" t="s">
        <v>550</v>
      </c>
      <c r="B347" s="68"/>
      <c r="C347" s="212" t="s">
        <v>589</v>
      </c>
      <c r="D347" s="213">
        <v>45348</v>
      </c>
      <c r="E347" s="191" t="s">
        <v>2134</v>
      </c>
      <c r="F347" s="191" t="s">
        <v>3</v>
      </c>
      <c r="G347" s="191">
        <v>2177157</v>
      </c>
      <c r="H347" s="68"/>
      <c r="I347" s="197" t="s">
        <v>2416</v>
      </c>
      <c r="J347" s="68"/>
      <c r="K347" s="68"/>
      <c r="L347" s="68"/>
      <c r="M347" s="68"/>
      <c r="N347" s="358"/>
      <c r="O347" s="358"/>
      <c r="P347" s="214">
        <v>0</v>
      </c>
      <c r="Q347" s="214">
        <v>419.4</v>
      </c>
      <c r="R347" s="68" t="s">
        <v>1894</v>
      </c>
      <c r="S347" s="359"/>
      <c r="T347" s="275"/>
    </row>
    <row r="348" spans="1:20" ht="51">
      <c r="A348" s="191" t="s">
        <v>550</v>
      </c>
      <c r="B348" s="68"/>
      <c r="C348" s="212" t="s">
        <v>589</v>
      </c>
      <c r="D348" s="213">
        <v>45348</v>
      </c>
      <c r="E348" s="191" t="s">
        <v>2135</v>
      </c>
      <c r="F348" s="191" t="s">
        <v>3</v>
      </c>
      <c r="G348" s="191">
        <v>2177159</v>
      </c>
      <c r="H348" s="68"/>
      <c r="I348" s="197" t="s">
        <v>2416</v>
      </c>
      <c r="J348" s="68"/>
      <c r="K348" s="68"/>
      <c r="L348" s="68"/>
      <c r="M348" s="68"/>
      <c r="N348" s="358"/>
      <c r="O348" s="358"/>
      <c r="P348" s="214">
        <v>0</v>
      </c>
      <c r="Q348" s="214">
        <v>419.04</v>
      </c>
      <c r="R348" s="68" t="s">
        <v>1894</v>
      </c>
      <c r="S348" s="359"/>
      <c r="T348" s="275"/>
    </row>
    <row r="349" spans="1:20" ht="51">
      <c r="A349" s="191" t="s">
        <v>550</v>
      </c>
      <c r="B349" s="68"/>
      <c r="C349" s="212" t="s">
        <v>589</v>
      </c>
      <c r="D349" s="213">
        <v>45348</v>
      </c>
      <c r="E349" s="191" t="s">
        <v>2136</v>
      </c>
      <c r="F349" s="191" t="s">
        <v>3</v>
      </c>
      <c r="G349" s="191">
        <v>2177161</v>
      </c>
      <c r="H349" s="68"/>
      <c r="I349" s="197" t="s">
        <v>2416</v>
      </c>
      <c r="J349" s="68"/>
      <c r="K349" s="68"/>
      <c r="L349" s="68"/>
      <c r="M349" s="68"/>
      <c r="N349" s="358"/>
      <c r="O349" s="358"/>
      <c r="P349" s="214">
        <v>0</v>
      </c>
      <c r="Q349" s="214">
        <v>419.04</v>
      </c>
      <c r="R349" s="68" t="s">
        <v>1894</v>
      </c>
      <c r="S349" s="359"/>
      <c r="T349" s="275"/>
    </row>
    <row r="350" spans="1:20" ht="51">
      <c r="A350" s="191" t="s">
        <v>550</v>
      </c>
      <c r="B350" s="68"/>
      <c r="C350" s="212" t="s">
        <v>589</v>
      </c>
      <c r="D350" s="213">
        <v>45348</v>
      </c>
      <c r="E350" s="191" t="s">
        <v>2137</v>
      </c>
      <c r="F350" s="191" t="s">
        <v>3</v>
      </c>
      <c r="G350" s="191">
        <v>2177162</v>
      </c>
      <c r="H350" s="68"/>
      <c r="I350" s="197" t="s">
        <v>2416</v>
      </c>
      <c r="J350" s="68"/>
      <c r="K350" s="68"/>
      <c r="L350" s="68"/>
      <c r="M350" s="68"/>
      <c r="N350" s="358"/>
      <c r="O350" s="358"/>
      <c r="P350" s="214">
        <v>0</v>
      </c>
      <c r="Q350" s="214">
        <v>419.04</v>
      </c>
      <c r="R350" s="68" t="s">
        <v>1894</v>
      </c>
      <c r="S350" s="359"/>
      <c r="T350" s="275"/>
    </row>
    <row r="351" spans="1:20" ht="51">
      <c r="A351" s="191" t="s">
        <v>550</v>
      </c>
      <c r="B351" s="68"/>
      <c r="C351" s="212" t="s">
        <v>589</v>
      </c>
      <c r="D351" s="213">
        <v>45348</v>
      </c>
      <c r="E351" s="191" t="s">
        <v>2138</v>
      </c>
      <c r="F351" s="191" t="s">
        <v>3</v>
      </c>
      <c r="G351" s="191">
        <v>2177163</v>
      </c>
      <c r="H351" s="68"/>
      <c r="I351" s="197" t="s">
        <v>2416</v>
      </c>
      <c r="J351" s="68"/>
      <c r="K351" s="68"/>
      <c r="L351" s="68"/>
      <c r="M351" s="68"/>
      <c r="N351" s="358"/>
      <c r="O351" s="358"/>
      <c r="P351" s="214">
        <v>0</v>
      </c>
      <c r="Q351" s="214">
        <v>419.04</v>
      </c>
      <c r="R351" s="68" t="s">
        <v>1894</v>
      </c>
      <c r="S351" s="359"/>
      <c r="T351" s="275"/>
    </row>
    <row r="352" spans="1:20" ht="51">
      <c r="A352" s="191" t="s">
        <v>550</v>
      </c>
      <c r="B352" s="68"/>
      <c r="C352" s="212" t="s">
        <v>589</v>
      </c>
      <c r="D352" s="213">
        <v>45348</v>
      </c>
      <c r="E352" s="191" t="s">
        <v>2139</v>
      </c>
      <c r="F352" s="191" t="s">
        <v>3</v>
      </c>
      <c r="G352" s="191">
        <v>2177164</v>
      </c>
      <c r="H352" s="68"/>
      <c r="I352" s="197" t="s">
        <v>2416</v>
      </c>
      <c r="J352" s="68"/>
      <c r="K352" s="68"/>
      <c r="L352" s="68"/>
      <c r="M352" s="68"/>
      <c r="N352" s="358"/>
      <c r="O352" s="358"/>
      <c r="P352" s="214">
        <v>0</v>
      </c>
      <c r="Q352" s="214">
        <v>419.04</v>
      </c>
      <c r="R352" s="68" t="s">
        <v>1894</v>
      </c>
      <c r="S352" s="359"/>
      <c r="T352" s="275"/>
    </row>
    <row r="353" spans="1:20" ht="51">
      <c r="A353" s="191">
        <v>548</v>
      </c>
      <c r="B353" s="68"/>
      <c r="C353" s="212" t="s">
        <v>1283</v>
      </c>
      <c r="D353" s="213">
        <v>45348</v>
      </c>
      <c r="E353" s="191" t="s">
        <v>2140</v>
      </c>
      <c r="F353" s="191" t="s">
        <v>3</v>
      </c>
      <c r="G353" s="191">
        <v>2177168</v>
      </c>
      <c r="H353" s="68"/>
      <c r="I353" s="197" t="s">
        <v>2417</v>
      </c>
      <c r="J353" s="68"/>
      <c r="K353" s="68"/>
      <c r="L353" s="68"/>
      <c r="M353" s="68"/>
      <c r="N353" s="358"/>
      <c r="O353" s="358"/>
      <c r="P353" s="214">
        <v>0</v>
      </c>
      <c r="Q353" s="214">
        <v>59</v>
      </c>
      <c r="R353" s="68" t="s">
        <v>1894</v>
      </c>
      <c r="S353" s="359"/>
      <c r="T353" s="275"/>
    </row>
    <row r="354" spans="1:20" ht="102">
      <c r="A354" s="191">
        <v>15</v>
      </c>
      <c r="B354" s="68"/>
      <c r="C354" s="212" t="s">
        <v>39</v>
      </c>
      <c r="D354" s="213">
        <v>45348</v>
      </c>
      <c r="E354" s="191" t="s">
        <v>2141</v>
      </c>
      <c r="F354" s="191" t="s">
        <v>10</v>
      </c>
      <c r="G354" s="191">
        <v>1085093</v>
      </c>
      <c r="H354" s="68"/>
      <c r="I354" s="197" t="s">
        <v>2418</v>
      </c>
      <c r="J354" s="68"/>
      <c r="K354" s="68"/>
      <c r="L354" s="68"/>
      <c r="M354" s="68"/>
      <c r="N354" s="358"/>
      <c r="O354" s="358"/>
      <c r="P354" s="214">
        <v>557.16</v>
      </c>
      <c r="Q354" s="214">
        <v>0</v>
      </c>
      <c r="R354" s="68" t="s">
        <v>1894</v>
      </c>
      <c r="S354" s="359"/>
      <c r="T354" s="275"/>
    </row>
    <row r="355" spans="1:20" ht="63.75">
      <c r="A355" s="191">
        <v>15</v>
      </c>
      <c r="B355" s="68"/>
      <c r="C355" s="212" t="s">
        <v>39</v>
      </c>
      <c r="D355" s="213">
        <v>45349</v>
      </c>
      <c r="E355" s="191" t="s">
        <v>2142</v>
      </c>
      <c r="F355" s="191" t="s">
        <v>3</v>
      </c>
      <c r="G355" s="191">
        <v>2177369</v>
      </c>
      <c r="H355" s="68"/>
      <c r="I355" s="197" t="s">
        <v>2419</v>
      </c>
      <c r="J355" s="68"/>
      <c r="K355" s="68"/>
      <c r="L355" s="68"/>
      <c r="M355" s="68"/>
      <c r="N355" s="358"/>
      <c r="O355" s="358"/>
      <c r="P355" s="214">
        <v>0</v>
      </c>
      <c r="Q355" s="214">
        <v>14.53</v>
      </c>
      <c r="R355" s="68" t="s">
        <v>1894</v>
      </c>
      <c r="S355" s="359"/>
      <c r="T355" s="275"/>
    </row>
    <row r="356" spans="1:20" ht="51">
      <c r="A356" s="191" t="s">
        <v>550</v>
      </c>
      <c r="B356" s="68"/>
      <c r="C356" s="212" t="s">
        <v>589</v>
      </c>
      <c r="D356" s="213">
        <v>45349</v>
      </c>
      <c r="E356" s="191" t="s">
        <v>2143</v>
      </c>
      <c r="F356" s="191" t="s">
        <v>3</v>
      </c>
      <c r="G356" s="191">
        <v>2177388</v>
      </c>
      <c r="H356" s="68"/>
      <c r="I356" s="197" t="s">
        <v>2420</v>
      </c>
      <c r="J356" s="68"/>
      <c r="K356" s="68"/>
      <c r="L356" s="68"/>
      <c r="M356" s="68"/>
      <c r="N356" s="358"/>
      <c r="O356" s="358"/>
      <c r="P356" s="214">
        <v>0</v>
      </c>
      <c r="Q356" s="214">
        <v>2934.01</v>
      </c>
      <c r="R356" s="68" t="s">
        <v>1894</v>
      </c>
      <c r="S356" s="359"/>
      <c r="T356" s="275"/>
    </row>
    <row r="357" spans="1:20" ht="51">
      <c r="A357" s="191">
        <v>15</v>
      </c>
      <c r="B357" s="68"/>
      <c r="C357" s="212" t="s">
        <v>39</v>
      </c>
      <c r="D357" s="213">
        <v>45349</v>
      </c>
      <c r="E357" s="191" t="s">
        <v>2144</v>
      </c>
      <c r="F357" s="191" t="s">
        <v>3</v>
      </c>
      <c r="G357" s="191">
        <v>2177390</v>
      </c>
      <c r="H357" s="68"/>
      <c r="I357" s="197" t="s">
        <v>2421</v>
      </c>
      <c r="J357" s="68"/>
      <c r="K357" s="68"/>
      <c r="L357" s="68"/>
      <c r="M357" s="68"/>
      <c r="N357" s="358"/>
      <c r="O357" s="358"/>
      <c r="P357" s="214">
        <v>0</v>
      </c>
      <c r="Q357" s="214">
        <v>100</v>
      </c>
      <c r="R357" s="68" t="s">
        <v>1894</v>
      </c>
      <c r="S357" s="359"/>
      <c r="T357" s="275"/>
    </row>
    <row r="358" spans="1:20" ht="51">
      <c r="A358" s="191">
        <v>681</v>
      </c>
      <c r="B358" s="68"/>
      <c r="C358" s="212" t="s">
        <v>180</v>
      </c>
      <c r="D358" s="213">
        <v>45349</v>
      </c>
      <c r="E358" s="191" t="s">
        <v>2145</v>
      </c>
      <c r="F358" s="191" t="s">
        <v>3</v>
      </c>
      <c r="G358" s="191">
        <v>2177476</v>
      </c>
      <c r="H358" s="68"/>
      <c r="I358" s="197" t="s">
        <v>2422</v>
      </c>
      <c r="J358" s="68"/>
      <c r="K358" s="68"/>
      <c r="L358" s="68"/>
      <c r="M358" s="68"/>
      <c r="N358" s="358"/>
      <c r="O358" s="358"/>
      <c r="P358" s="214">
        <v>0</v>
      </c>
      <c r="Q358" s="214">
        <v>7.07</v>
      </c>
      <c r="R358" s="68" t="s">
        <v>1894</v>
      </c>
      <c r="S358" s="359"/>
      <c r="T358" s="275"/>
    </row>
    <row r="359" spans="1:20" ht="63.75">
      <c r="A359" s="191">
        <v>46</v>
      </c>
      <c r="B359" s="68"/>
      <c r="C359" s="212" t="s">
        <v>1371</v>
      </c>
      <c r="D359" s="213">
        <v>45349</v>
      </c>
      <c r="E359" s="191" t="s">
        <v>2146</v>
      </c>
      <c r="F359" s="191" t="s">
        <v>6</v>
      </c>
      <c r="G359" s="191">
        <v>1964089</v>
      </c>
      <c r="H359" s="68"/>
      <c r="I359" s="197" t="s">
        <v>2423</v>
      </c>
      <c r="J359" s="68"/>
      <c r="K359" s="68"/>
      <c r="L359" s="68"/>
      <c r="M359" s="68"/>
      <c r="N359" s="358"/>
      <c r="O359" s="358"/>
      <c r="P359" s="214">
        <v>0</v>
      </c>
      <c r="Q359" s="214">
        <v>24004</v>
      </c>
      <c r="R359" s="68" t="s">
        <v>1894</v>
      </c>
      <c r="S359" s="359"/>
      <c r="T359" s="275"/>
    </row>
    <row r="360" spans="1:20" ht="63.75">
      <c r="A360" s="191" t="s">
        <v>541</v>
      </c>
      <c r="B360" s="68"/>
      <c r="C360" s="212" t="s">
        <v>590</v>
      </c>
      <c r="D360" s="213">
        <v>45349</v>
      </c>
      <c r="E360" s="191" t="s">
        <v>2147</v>
      </c>
      <c r="F360" s="191" t="s">
        <v>6</v>
      </c>
      <c r="G360" s="191">
        <v>1964091</v>
      </c>
      <c r="H360" s="68"/>
      <c r="I360" s="197" t="s">
        <v>2424</v>
      </c>
      <c r="J360" s="68"/>
      <c r="K360" s="68"/>
      <c r="L360" s="68"/>
      <c r="M360" s="68"/>
      <c r="N360" s="358"/>
      <c r="O360" s="358"/>
      <c r="P360" s="214">
        <v>0</v>
      </c>
      <c r="Q360" s="214">
        <v>40529.550000000003</v>
      </c>
      <c r="R360" s="68" t="s">
        <v>1894</v>
      </c>
      <c r="S360" s="359"/>
      <c r="T360" s="275"/>
    </row>
    <row r="361" spans="1:20" ht="63.75">
      <c r="A361" s="191" t="s">
        <v>541</v>
      </c>
      <c r="B361" s="68"/>
      <c r="C361" s="212" t="s">
        <v>590</v>
      </c>
      <c r="D361" s="213">
        <v>45349</v>
      </c>
      <c r="E361" s="191" t="s">
        <v>2148</v>
      </c>
      <c r="F361" s="191" t="s">
        <v>6</v>
      </c>
      <c r="G361" s="191">
        <v>1964093</v>
      </c>
      <c r="H361" s="68"/>
      <c r="I361" s="197" t="s">
        <v>2425</v>
      </c>
      <c r="J361" s="68"/>
      <c r="K361" s="68"/>
      <c r="L361" s="68"/>
      <c r="M361" s="68"/>
      <c r="N361" s="358"/>
      <c r="O361" s="358"/>
      <c r="P361" s="214">
        <v>0</v>
      </c>
      <c r="Q361" s="214">
        <v>125296.45</v>
      </c>
      <c r="R361" s="68" t="s">
        <v>1894</v>
      </c>
      <c r="S361" s="359"/>
      <c r="T361" s="275"/>
    </row>
    <row r="362" spans="1:20" ht="76.5">
      <c r="A362" s="191" t="s">
        <v>542</v>
      </c>
      <c r="B362" s="68"/>
      <c r="C362" s="212" t="s">
        <v>689</v>
      </c>
      <c r="D362" s="213">
        <v>45349</v>
      </c>
      <c r="E362" s="191" t="s">
        <v>2149</v>
      </c>
      <c r="F362" s="191" t="s">
        <v>10</v>
      </c>
      <c r="G362" s="191">
        <v>18508</v>
      </c>
      <c r="H362" s="68"/>
      <c r="I362" s="197" t="s">
        <v>2426</v>
      </c>
      <c r="J362" s="68"/>
      <c r="K362" s="68"/>
      <c r="L362" s="68"/>
      <c r="M362" s="68"/>
      <c r="N362" s="358"/>
      <c r="O362" s="358"/>
      <c r="P362" s="214">
        <v>1394.01</v>
      </c>
      <c r="Q362" s="214">
        <v>0</v>
      </c>
      <c r="R362" s="68" t="s">
        <v>1894</v>
      </c>
      <c r="S362" s="359"/>
      <c r="T362" s="275"/>
    </row>
    <row r="363" spans="1:20" ht="76.5">
      <c r="A363" s="191" t="s">
        <v>542</v>
      </c>
      <c r="B363" s="68"/>
      <c r="C363" s="212" t="s">
        <v>689</v>
      </c>
      <c r="D363" s="213">
        <v>45349</v>
      </c>
      <c r="E363" s="191" t="s">
        <v>2150</v>
      </c>
      <c r="F363" s="191" t="s">
        <v>10</v>
      </c>
      <c r="G363" s="191">
        <v>18510</v>
      </c>
      <c r="H363" s="68"/>
      <c r="I363" s="197" t="s">
        <v>2427</v>
      </c>
      <c r="J363" s="68"/>
      <c r="K363" s="68"/>
      <c r="L363" s="68"/>
      <c r="M363" s="68"/>
      <c r="N363" s="358"/>
      <c r="O363" s="358"/>
      <c r="P363" s="214">
        <v>2371.63</v>
      </c>
      <c r="Q363" s="214">
        <v>0</v>
      </c>
      <c r="R363" s="68" t="s">
        <v>1894</v>
      </c>
      <c r="S363" s="359"/>
      <c r="T363" s="275"/>
    </row>
    <row r="364" spans="1:20" ht="63.75">
      <c r="A364" s="191" t="s">
        <v>542</v>
      </c>
      <c r="B364" s="68"/>
      <c r="C364" s="212" t="s">
        <v>689</v>
      </c>
      <c r="D364" s="213">
        <v>45349</v>
      </c>
      <c r="E364" s="191" t="s">
        <v>2151</v>
      </c>
      <c r="F364" s="191" t="s">
        <v>637</v>
      </c>
      <c r="G364" s="191">
        <v>7732516</v>
      </c>
      <c r="H364" s="68"/>
      <c r="I364" s="197" t="s">
        <v>2428</v>
      </c>
      <c r="J364" s="68"/>
      <c r="K364" s="68"/>
      <c r="L364" s="68"/>
      <c r="M364" s="68"/>
      <c r="N364" s="358"/>
      <c r="O364" s="358"/>
      <c r="P364" s="214">
        <v>0</v>
      </c>
      <c r="Q364" s="214">
        <v>10881.12</v>
      </c>
      <c r="R364" s="68" t="s">
        <v>1894</v>
      </c>
      <c r="S364" s="359"/>
      <c r="T364" s="275"/>
    </row>
    <row r="365" spans="1:20" ht="63.75">
      <c r="A365" s="191" t="s">
        <v>542</v>
      </c>
      <c r="B365" s="68"/>
      <c r="C365" s="212" t="s">
        <v>689</v>
      </c>
      <c r="D365" s="213">
        <v>45349</v>
      </c>
      <c r="E365" s="191" t="s">
        <v>2152</v>
      </c>
      <c r="F365" s="191" t="s">
        <v>637</v>
      </c>
      <c r="G365" s="191">
        <v>7732543</v>
      </c>
      <c r="H365" s="68"/>
      <c r="I365" s="197" t="s">
        <v>2429</v>
      </c>
      <c r="J365" s="68"/>
      <c r="K365" s="68"/>
      <c r="L365" s="68"/>
      <c r="M365" s="68"/>
      <c r="N365" s="358"/>
      <c r="O365" s="358"/>
      <c r="P365" s="214">
        <v>0</v>
      </c>
      <c r="Q365" s="214">
        <v>484146.16</v>
      </c>
      <c r="R365" s="68" t="s">
        <v>1894</v>
      </c>
      <c r="S365" s="359"/>
      <c r="T365" s="275"/>
    </row>
    <row r="366" spans="1:20" ht="63.75">
      <c r="A366" s="191" t="s">
        <v>542</v>
      </c>
      <c r="B366" s="68"/>
      <c r="C366" s="212" t="s">
        <v>689</v>
      </c>
      <c r="D366" s="213">
        <v>45349</v>
      </c>
      <c r="E366" s="191" t="s">
        <v>2153</v>
      </c>
      <c r="F366" s="191" t="s">
        <v>637</v>
      </c>
      <c r="G366" s="191">
        <v>7732556</v>
      </c>
      <c r="H366" s="68"/>
      <c r="I366" s="197" t="s">
        <v>2430</v>
      </c>
      <c r="J366" s="68"/>
      <c r="K366" s="68"/>
      <c r="L366" s="68"/>
      <c r="M366" s="68"/>
      <c r="N366" s="358"/>
      <c r="O366" s="358"/>
      <c r="P366" s="214">
        <v>0</v>
      </c>
      <c r="Q366" s="214">
        <v>53009.31</v>
      </c>
      <c r="R366" s="68" t="s">
        <v>1894</v>
      </c>
      <c r="S366" s="359"/>
      <c r="T366" s="275"/>
    </row>
    <row r="367" spans="1:20" ht="63.75">
      <c r="A367" s="191" t="s">
        <v>542</v>
      </c>
      <c r="B367" s="68"/>
      <c r="C367" s="212" t="s">
        <v>689</v>
      </c>
      <c r="D367" s="213">
        <v>45349</v>
      </c>
      <c r="E367" s="191" t="s">
        <v>2154</v>
      </c>
      <c r="F367" s="191" t="s">
        <v>637</v>
      </c>
      <c r="G367" s="191">
        <v>7732573</v>
      </c>
      <c r="H367" s="68"/>
      <c r="I367" s="197" t="s">
        <v>2431</v>
      </c>
      <c r="J367" s="68"/>
      <c r="K367" s="68"/>
      <c r="L367" s="68"/>
      <c r="M367" s="68"/>
      <c r="N367" s="358"/>
      <c r="O367" s="358"/>
      <c r="P367" s="214">
        <v>0</v>
      </c>
      <c r="Q367" s="214">
        <v>14485.85</v>
      </c>
      <c r="R367" s="68" t="s">
        <v>1894</v>
      </c>
      <c r="S367" s="359"/>
      <c r="T367" s="275"/>
    </row>
    <row r="368" spans="1:20" ht="63.75">
      <c r="A368" s="191" t="s">
        <v>542</v>
      </c>
      <c r="B368" s="68"/>
      <c r="C368" s="212" t="s">
        <v>689</v>
      </c>
      <c r="D368" s="213">
        <v>45349</v>
      </c>
      <c r="E368" s="191" t="s">
        <v>2155</v>
      </c>
      <c r="F368" s="191" t="s">
        <v>637</v>
      </c>
      <c r="G368" s="191">
        <v>7732587</v>
      </c>
      <c r="H368" s="68"/>
      <c r="I368" s="197" t="s">
        <v>2432</v>
      </c>
      <c r="J368" s="68"/>
      <c r="K368" s="68"/>
      <c r="L368" s="68"/>
      <c r="M368" s="68"/>
      <c r="N368" s="358"/>
      <c r="O368" s="358"/>
      <c r="P368" s="214">
        <v>0</v>
      </c>
      <c r="Q368" s="214">
        <v>478010.07</v>
      </c>
      <c r="R368" s="68" t="s">
        <v>1894</v>
      </c>
      <c r="S368" s="359"/>
      <c r="T368" s="275"/>
    </row>
    <row r="369" spans="1:20" ht="63.75">
      <c r="A369" s="191" t="s">
        <v>542</v>
      </c>
      <c r="B369" s="68"/>
      <c r="C369" s="212" t="s">
        <v>689</v>
      </c>
      <c r="D369" s="213">
        <v>45349</v>
      </c>
      <c r="E369" s="191" t="s">
        <v>2156</v>
      </c>
      <c r="F369" s="191" t="s">
        <v>637</v>
      </c>
      <c r="G369" s="191">
        <v>7732604</v>
      </c>
      <c r="H369" s="68"/>
      <c r="I369" s="197" t="s">
        <v>2433</v>
      </c>
      <c r="J369" s="68"/>
      <c r="K369" s="68"/>
      <c r="L369" s="68"/>
      <c r="M369" s="68"/>
      <c r="N369" s="358"/>
      <c r="O369" s="358"/>
      <c r="P369" s="214">
        <v>0</v>
      </c>
      <c r="Q369" s="214">
        <v>3122.31</v>
      </c>
      <c r="R369" s="68" t="s">
        <v>1894</v>
      </c>
      <c r="S369" s="359"/>
      <c r="T369" s="275"/>
    </row>
    <row r="370" spans="1:20" ht="63.75">
      <c r="A370" s="191" t="s">
        <v>542</v>
      </c>
      <c r="B370" s="68"/>
      <c r="C370" s="212" t="s">
        <v>689</v>
      </c>
      <c r="D370" s="213">
        <v>45349</v>
      </c>
      <c r="E370" s="191" t="s">
        <v>2157</v>
      </c>
      <c r="F370" s="191" t="s">
        <v>637</v>
      </c>
      <c r="G370" s="191">
        <v>7732606</v>
      </c>
      <c r="H370" s="68"/>
      <c r="I370" s="197" t="s">
        <v>2434</v>
      </c>
      <c r="J370" s="68"/>
      <c r="K370" s="68"/>
      <c r="L370" s="68"/>
      <c r="M370" s="68"/>
      <c r="N370" s="358"/>
      <c r="O370" s="358"/>
      <c r="P370" s="214">
        <v>0</v>
      </c>
      <c r="Q370" s="214">
        <v>1343651.62</v>
      </c>
      <c r="R370" s="68" t="s">
        <v>1894</v>
      </c>
      <c r="S370" s="359"/>
      <c r="T370" s="275"/>
    </row>
    <row r="371" spans="1:20" ht="51">
      <c r="A371" s="191">
        <v>15</v>
      </c>
      <c r="B371" s="68"/>
      <c r="C371" s="212" t="s">
        <v>39</v>
      </c>
      <c r="D371" s="213">
        <v>45350</v>
      </c>
      <c r="E371" s="191" t="s">
        <v>2158</v>
      </c>
      <c r="F371" s="191" t="s">
        <v>3</v>
      </c>
      <c r="G371" s="191">
        <v>2177728</v>
      </c>
      <c r="H371" s="68"/>
      <c r="I371" s="197" t="s">
        <v>2435</v>
      </c>
      <c r="J371" s="68"/>
      <c r="K371" s="68"/>
      <c r="L371" s="68"/>
      <c r="M371" s="68"/>
      <c r="N371" s="358"/>
      <c r="O371" s="358"/>
      <c r="P371" s="214">
        <v>0</v>
      </c>
      <c r="Q371" s="214">
        <v>100</v>
      </c>
      <c r="R371" s="68" t="s">
        <v>1894</v>
      </c>
      <c r="S371" s="359"/>
      <c r="T371" s="275"/>
    </row>
    <row r="372" spans="1:20" ht="51">
      <c r="A372" s="191">
        <v>206</v>
      </c>
      <c r="B372" s="68"/>
      <c r="C372" s="212" t="s">
        <v>87</v>
      </c>
      <c r="D372" s="213">
        <v>45350</v>
      </c>
      <c r="E372" s="191" t="s">
        <v>2159</v>
      </c>
      <c r="F372" s="191" t="s">
        <v>3</v>
      </c>
      <c r="G372" s="191">
        <v>2177752</v>
      </c>
      <c r="H372" s="68"/>
      <c r="I372" s="197" t="s">
        <v>2436</v>
      </c>
      <c r="J372" s="68"/>
      <c r="K372" s="68"/>
      <c r="L372" s="68"/>
      <c r="M372" s="68"/>
      <c r="N372" s="358"/>
      <c r="O372" s="358"/>
      <c r="P372" s="214">
        <v>0</v>
      </c>
      <c r="Q372" s="214">
        <v>896</v>
      </c>
      <c r="R372" s="68" t="s">
        <v>1894</v>
      </c>
      <c r="S372" s="359"/>
      <c r="T372" s="275"/>
    </row>
    <row r="373" spans="1:20" ht="38.25">
      <c r="A373" s="191">
        <v>862</v>
      </c>
      <c r="B373" s="68"/>
      <c r="C373" s="212" t="s">
        <v>187</v>
      </c>
      <c r="D373" s="213">
        <v>45350</v>
      </c>
      <c r="E373" s="191" t="s">
        <v>2160</v>
      </c>
      <c r="F373" s="191" t="s">
        <v>3</v>
      </c>
      <c r="G373" s="191">
        <v>2177803</v>
      </c>
      <c r="H373" s="68"/>
      <c r="I373" s="197" t="s">
        <v>2437</v>
      </c>
      <c r="J373" s="68"/>
      <c r="K373" s="68"/>
      <c r="L373" s="68"/>
      <c r="M373" s="68"/>
      <c r="N373" s="358"/>
      <c r="O373" s="358"/>
      <c r="P373" s="214">
        <v>0</v>
      </c>
      <c r="Q373" s="214">
        <v>100</v>
      </c>
      <c r="R373" s="68" t="s">
        <v>1894</v>
      </c>
      <c r="S373" s="359"/>
      <c r="T373" s="275"/>
    </row>
    <row r="374" spans="1:20" ht="51">
      <c r="A374" s="191">
        <v>661</v>
      </c>
      <c r="B374" s="68"/>
      <c r="C374" s="212" t="s">
        <v>177</v>
      </c>
      <c r="D374" s="213">
        <v>45350</v>
      </c>
      <c r="E374" s="191" t="s">
        <v>2161</v>
      </c>
      <c r="F374" s="191" t="s">
        <v>3</v>
      </c>
      <c r="G374" s="191">
        <v>2177847</v>
      </c>
      <c r="H374" s="68"/>
      <c r="I374" s="197" t="s">
        <v>2438</v>
      </c>
      <c r="J374" s="68"/>
      <c r="K374" s="68"/>
      <c r="L374" s="68"/>
      <c r="M374" s="68"/>
      <c r="N374" s="358"/>
      <c r="O374" s="358"/>
      <c r="P374" s="214">
        <v>0</v>
      </c>
      <c r="Q374" s="214">
        <v>0.3</v>
      </c>
      <c r="R374" s="68" t="s">
        <v>1894</v>
      </c>
      <c r="S374" s="359"/>
      <c r="T374" s="275"/>
    </row>
    <row r="375" spans="1:20" ht="51">
      <c r="A375" s="191">
        <v>650</v>
      </c>
      <c r="B375" s="68"/>
      <c r="C375" s="212" t="s">
        <v>175</v>
      </c>
      <c r="D375" s="213">
        <v>45350</v>
      </c>
      <c r="E375" s="191" t="s">
        <v>2162</v>
      </c>
      <c r="F375" s="191" t="s">
        <v>3</v>
      </c>
      <c r="G375" s="191">
        <v>2177863</v>
      </c>
      <c r="H375" s="68"/>
      <c r="I375" s="197" t="s">
        <v>2439</v>
      </c>
      <c r="J375" s="68"/>
      <c r="K375" s="68"/>
      <c r="L375" s="68"/>
      <c r="M375" s="68"/>
      <c r="N375" s="358"/>
      <c r="O375" s="358"/>
      <c r="P375" s="214">
        <v>0</v>
      </c>
      <c r="Q375" s="214">
        <v>572.97</v>
      </c>
      <c r="R375" s="68" t="s">
        <v>1894</v>
      </c>
      <c r="S375" s="359"/>
      <c r="T375" s="275"/>
    </row>
    <row r="376" spans="1:20" ht="76.5">
      <c r="A376" s="191">
        <v>525</v>
      </c>
      <c r="B376" s="68"/>
      <c r="C376" s="212" t="s">
        <v>164</v>
      </c>
      <c r="D376" s="213">
        <v>45350</v>
      </c>
      <c r="E376" s="191" t="s">
        <v>2163</v>
      </c>
      <c r="F376" s="191" t="s">
        <v>6</v>
      </c>
      <c r="G376" s="191">
        <v>2604161</v>
      </c>
      <c r="H376" s="68"/>
      <c r="I376" s="197" t="s">
        <v>2440</v>
      </c>
      <c r="J376" s="68"/>
      <c r="K376" s="68"/>
      <c r="L376" s="68"/>
      <c r="M376" s="68"/>
      <c r="N376" s="358"/>
      <c r="O376" s="358"/>
      <c r="P376" s="214">
        <v>0</v>
      </c>
      <c r="Q376" s="214">
        <v>788900</v>
      </c>
      <c r="R376" s="68" t="s">
        <v>1894</v>
      </c>
      <c r="S376" s="359"/>
      <c r="T376" s="275"/>
    </row>
    <row r="377" spans="1:20" ht="63.75">
      <c r="A377" s="191" t="s">
        <v>544</v>
      </c>
      <c r="B377" s="68"/>
      <c r="C377" s="212" t="s">
        <v>681</v>
      </c>
      <c r="D377" s="213">
        <v>45350</v>
      </c>
      <c r="E377" s="191" t="s">
        <v>2164</v>
      </c>
      <c r="F377" s="191" t="s">
        <v>6</v>
      </c>
      <c r="G377" s="191">
        <v>1965285</v>
      </c>
      <c r="H377" s="68"/>
      <c r="I377" s="197" t="s">
        <v>2441</v>
      </c>
      <c r="J377" s="68"/>
      <c r="K377" s="68"/>
      <c r="L377" s="68"/>
      <c r="M377" s="68"/>
      <c r="N377" s="358"/>
      <c r="O377" s="358"/>
      <c r="P377" s="214">
        <v>0</v>
      </c>
      <c r="Q377" s="214">
        <v>53123.56</v>
      </c>
      <c r="R377" s="68" t="s">
        <v>1894</v>
      </c>
      <c r="S377" s="359"/>
      <c r="T377" s="275"/>
    </row>
    <row r="378" spans="1:20" ht="38.25">
      <c r="A378" s="191" t="s">
        <v>665</v>
      </c>
      <c r="B378" s="68"/>
      <c r="C378" s="212" t="s">
        <v>1254</v>
      </c>
      <c r="D378" s="213">
        <v>45350</v>
      </c>
      <c r="E378" s="191" t="s">
        <v>2165</v>
      </c>
      <c r="F378" s="191" t="s">
        <v>12</v>
      </c>
      <c r="G378" s="191">
        <v>455206</v>
      </c>
      <c r="H378" s="68"/>
      <c r="I378" s="197" t="s">
        <v>1886</v>
      </c>
      <c r="J378" s="68"/>
      <c r="K378" s="68"/>
      <c r="L378" s="68"/>
      <c r="M378" s="68"/>
      <c r="N378" s="358"/>
      <c r="O378" s="358"/>
      <c r="P378" s="214">
        <v>1578120.64</v>
      </c>
      <c r="Q378" s="214">
        <v>0</v>
      </c>
      <c r="R378" s="68" t="s">
        <v>1894</v>
      </c>
      <c r="S378" s="359"/>
      <c r="T378" s="275"/>
    </row>
    <row r="379" spans="1:20" ht="38.25">
      <c r="A379" s="191" t="s">
        <v>665</v>
      </c>
      <c r="B379" s="68"/>
      <c r="C379" s="212" t="s">
        <v>1254</v>
      </c>
      <c r="D379" s="213">
        <v>45350</v>
      </c>
      <c r="E379" s="191" t="s">
        <v>2166</v>
      </c>
      <c r="F379" s="191" t="s">
        <v>12</v>
      </c>
      <c r="G379" s="191">
        <v>455208</v>
      </c>
      <c r="H379" s="68"/>
      <c r="I379" s="197" t="s">
        <v>1886</v>
      </c>
      <c r="J379" s="68"/>
      <c r="K379" s="68"/>
      <c r="L379" s="68"/>
      <c r="M379" s="68"/>
      <c r="N379" s="358"/>
      <c r="O379" s="358"/>
      <c r="P379" s="214">
        <v>1578120.64</v>
      </c>
      <c r="Q379" s="214">
        <v>0</v>
      </c>
      <c r="R379" s="68" t="s">
        <v>1894</v>
      </c>
      <c r="S379" s="359"/>
      <c r="T379" s="275"/>
    </row>
    <row r="380" spans="1:20" ht="38.25">
      <c r="A380" s="191" t="s">
        <v>665</v>
      </c>
      <c r="B380" s="68"/>
      <c r="C380" s="212" t="s">
        <v>1254</v>
      </c>
      <c r="D380" s="213">
        <v>45350</v>
      </c>
      <c r="E380" s="191" t="s">
        <v>2167</v>
      </c>
      <c r="F380" s="191" t="s">
        <v>12</v>
      </c>
      <c r="G380" s="191">
        <v>455210</v>
      </c>
      <c r="H380" s="68"/>
      <c r="I380" s="197" t="s">
        <v>1886</v>
      </c>
      <c r="J380" s="68"/>
      <c r="K380" s="68"/>
      <c r="L380" s="68"/>
      <c r="M380" s="68"/>
      <c r="N380" s="358"/>
      <c r="O380" s="358"/>
      <c r="P380" s="214">
        <v>1578120.64</v>
      </c>
      <c r="Q380" s="214">
        <v>0</v>
      </c>
      <c r="R380" s="68" t="s">
        <v>1894</v>
      </c>
      <c r="S380" s="359"/>
      <c r="T380" s="275"/>
    </row>
    <row r="381" spans="1:20" ht="38.25">
      <c r="A381" s="191" t="s">
        <v>665</v>
      </c>
      <c r="B381" s="68"/>
      <c r="C381" s="212" t="s">
        <v>1254</v>
      </c>
      <c r="D381" s="213">
        <v>45350</v>
      </c>
      <c r="E381" s="191" t="s">
        <v>2168</v>
      </c>
      <c r="F381" s="191" t="s">
        <v>12</v>
      </c>
      <c r="G381" s="191">
        <v>455212</v>
      </c>
      <c r="H381" s="68"/>
      <c r="I381" s="197" t="s">
        <v>1886</v>
      </c>
      <c r="J381" s="68"/>
      <c r="K381" s="68"/>
      <c r="L381" s="68"/>
      <c r="M381" s="68"/>
      <c r="N381" s="358"/>
      <c r="O381" s="358"/>
      <c r="P381" s="214">
        <v>1578120.64</v>
      </c>
      <c r="Q381" s="214">
        <v>0</v>
      </c>
      <c r="R381" s="68" t="s">
        <v>1894</v>
      </c>
      <c r="S381" s="359"/>
      <c r="T381" s="275"/>
    </row>
    <row r="382" spans="1:20" ht="38.25">
      <c r="A382" s="191" t="s">
        <v>665</v>
      </c>
      <c r="B382" s="68"/>
      <c r="C382" s="212" t="s">
        <v>1254</v>
      </c>
      <c r="D382" s="213">
        <v>45350</v>
      </c>
      <c r="E382" s="191" t="s">
        <v>2169</v>
      </c>
      <c r="F382" s="191" t="s">
        <v>12</v>
      </c>
      <c r="G382" s="191">
        <v>455214</v>
      </c>
      <c r="H382" s="68"/>
      <c r="I382" s="197" t="s">
        <v>1886</v>
      </c>
      <c r="J382" s="68"/>
      <c r="K382" s="68"/>
      <c r="L382" s="68"/>
      <c r="M382" s="68"/>
      <c r="N382" s="358"/>
      <c r="O382" s="358"/>
      <c r="P382" s="214">
        <v>1578120.64</v>
      </c>
      <c r="Q382" s="214">
        <v>0</v>
      </c>
      <c r="R382" s="68" t="s">
        <v>1894</v>
      </c>
      <c r="S382" s="359"/>
      <c r="T382" s="275"/>
    </row>
    <row r="383" spans="1:20" ht="38.25">
      <c r="A383" s="191" t="s">
        <v>665</v>
      </c>
      <c r="B383" s="68"/>
      <c r="C383" s="212" t="s">
        <v>1254</v>
      </c>
      <c r="D383" s="213">
        <v>45350</v>
      </c>
      <c r="E383" s="191" t="s">
        <v>2170</v>
      </c>
      <c r="F383" s="191" t="s">
        <v>12</v>
      </c>
      <c r="G383" s="191">
        <v>455216</v>
      </c>
      <c r="H383" s="68"/>
      <c r="I383" s="197" t="s">
        <v>1886</v>
      </c>
      <c r="J383" s="68"/>
      <c r="K383" s="68"/>
      <c r="L383" s="68"/>
      <c r="M383" s="68"/>
      <c r="N383" s="358"/>
      <c r="O383" s="358"/>
      <c r="P383" s="214">
        <v>4334493.68</v>
      </c>
      <c r="Q383" s="214">
        <v>0</v>
      </c>
      <c r="R383" s="68" t="s">
        <v>1894</v>
      </c>
      <c r="S383" s="359"/>
      <c r="T383" s="275"/>
    </row>
    <row r="384" spans="1:20" ht="38.25">
      <c r="A384" s="191" t="s">
        <v>665</v>
      </c>
      <c r="B384" s="68"/>
      <c r="C384" s="212" t="s">
        <v>1254</v>
      </c>
      <c r="D384" s="213">
        <v>45350</v>
      </c>
      <c r="E384" s="191" t="s">
        <v>2171</v>
      </c>
      <c r="F384" s="191" t="s">
        <v>12</v>
      </c>
      <c r="G384" s="191">
        <v>455218</v>
      </c>
      <c r="H384" s="68"/>
      <c r="I384" s="197" t="s">
        <v>1886</v>
      </c>
      <c r="J384" s="68"/>
      <c r="K384" s="68"/>
      <c r="L384" s="68"/>
      <c r="M384" s="68"/>
      <c r="N384" s="358"/>
      <c r="O384" s="358"/>
      <c r="P384" s="214">
        <v>3671760.67</v>
      </c>
      <c r="Q384" s="214">
        <v>0</v>
      </c>
      <c r="R384" s="68" t="s">
        <v>1894</v>
      </c>
      <c r="S384" s="359"/>
      <c r="T384" s="275"/>
    </row>
    <row r="385" spans="1:20" ht="38.25">
      <c r="A385" s="191" t="s">
        <v>665</v>
      </c>
      <c r="B385" s="68"/>
      <c r="C385" s="212" t="s">
        <v>1254</v>
      </c>
      <c r="D385" s="213">
        <v>45350</v>
      </c>
      <c r="E385" s="191" t="s">
        <v>2172</v>
      </c>
      <c r="F385" s="191" t="s">
        <v>12</v>
      </c>
      <c r="G385" s="191">
        <v>455220</v>
      </c>
      <c r="H385" s="68"/>
      <c r="I385" s="197" t="s">
        <v>1886</v>
      </c>
      <c r="J385" s="68"/>
      <c r="K385" s="68"/>
      <c r="L385" s="68"/>
      <c r="M385" s="68"/>
      <c r="N385" s="358"/>
      <c r="O385" s="358"/>
      <c r="P385" s="214">
        <v>10084922.02</v>
      </c>
      <c r="Q385" s="214">
        <v>0</v>
      </c>
      <c r="R385" s="68" t="s">
        <v>1894</v>
      </c>
      <c r="S385" s="359"/>
      <c r="T385" s="275"/>
    </row>
    <row r="386" spans="1:20" ht="38.25">
      <c r="A386" s="191" t="s">
        <v>665</v>
      </c>
      <c r="B386" s="68"/>
      <c r="C386" s="212" t="s">
        <v>1254</v>
      </c>
      <c r="D386" s="213">
        <v>45350</v>
      </c>
      <c r="E386" s="191" t="s">
        <v>2173</v>
      </c>
      <c r="F386" s="191" t="s">
        <v>12</v>
      </c>
      <c r="G386" s="191">
        <v>455222</v>
      </c>
      <c r="H386" s="68"/>
      <c r="I386" s="197" t="s">
        <v>1886</v>
      </c>
      <c r="J386" s="68"/>
      <c r="K386" s="68"/>
      <c r="L386" s="68"/>
      <c r="M386" s="68"/>
      <c r="N386" s="358"/>
      <c r="O386" s="358"/>
      <c r="P386" s="214">
        <v>1855431.61</v>
      </c>
      <c r="Q386" s="214">
        <v>0</v>
      </c>
      <c r="R386" s="68" t="s">
        <v>1894</v>
      </c>
      <c r="S386" s="359"/>
      <c r="T386" s="275"/>
    </row>
    <row r="387" spans="1:20" ht="38.25">
      <c r="A387" s="191" t="s">
        <v>665</v>
      </c>
      <c r="B387" s="68"/>
      <c r="C387" s="212" t="s">
        <v>1254</v>
      </c>
      <c r="D387" s="213">
        <v>45350</v>
      </c>
      <c r="E387" s="191" t="s">
        <v>2174</v>
      </c>
      <c r="F387" s="191" t="s">
        <v>12</v>
      </c>
      <c r="G387" s="191">
        <v>455224</v>
      </c>
      <c r="H387" s="68"/>
      <c r="I387" s="197" t="s">
        <v>1886</v>
      </c>
      <c r="J387" s="68"/>
      <c r="K387" s="68"/>
      <c r="L387" s="68"/>
      <c r="M387" s="68"/>
      <c r="N387" s="358"/>
      <c r="O387" s="358"/>
      <c r="P387" s="214">
        <v>1084575.67</v>
      </c>
      <c r="Q387" s="214">
        <v>0</v>
      </c>
      <c r="R387" s="68" t="s">
        <v>1894</v>
      </c>
      <c r="S387" s="359"/>
      <c r="T387" s="275"/>
    </row>
    <row r="388" spans="1:20" ht="38.25">
      <c r="A388" s="191" t="s">
        <v>665</v>
      </c>
      <c r="B388" s="68"/>
      <c r="C388" s="212" t="s">
        <v>1254</v>
      </c>
      <c r="D388" s="213">
        <v>45350</v>
      </c>
      <c r="E388" s="191" t="s">
        <v>2175</v>
      </c>
      <c r="F388" s="191" t="s">
        <v>12</v>
      </c>
      <c r="G388" s="191">
        <v>455226</v>
      </c>
      <c r="H388" s="68"/>
      <c r="I388" s="197" t="s">
        <v>1886</v>
      </c>
      <c r="J388" s="68"/>
      <c r="K388" s="68"/>
      <c r="L388" s="68"/>
      <c r="M388" s="68"/>
      <c r="N388" s="358"/>
      <c r="O388" s="358"/>
      <c r="P388" s="214">
        <v>2978914.53</v>
      </c>
      <c r="Q388" s="214">
        <v>0</v>
      </c>
      <c r="R388" s="68" t="s">
        <v>1894</v>
      </c>
      <c r="S388" s="359"/>
      <c r="T388" s="275"/>
    </row>
    <row r="389" spans="1:20" ht="38.25">
      <c r="A389" s="191" t="s">
        <v>665</v>
      </c>
      <c r="B389" s="68"/>
      <c r="C389" s="212" t="s">
        <v>1254</v>
      </c>
      <c r="D389" s="213">
        <v>45350</v>
      </c>
      <c r="E389" s="191" t="s">
        <v>2176</v>
      </c>
      <c r="F389" s="191" t="s">
        <v>12</v>
      </c>
      <c r="G389" s="191">
        <v>455228</v>
      </c>
      <c r="H389" s="68"/>
      <c r="I389" s="197" t="s">
        <v>1886</v>
      </c>
      <c r="J389" s="68"/>
      <c r="K389" s="68"/>
      <c r="L389" s="68"/>
      <c r="M389" s="68"/>
      <c r="N389" s="358"/>
      <c r="O389" s="358"/>
      <c r="P389" s="214">
        <v>135376.41</v>
      </c>
      <c r="Q389" s="214">
        <v>0</v>
      </c>
      <c r="R389" s="68" t="s">
        <v>1894</v>
      </c>
      <c r="S389" s="359"/>
      <c r="T389" s="275"/>
    </row>
    <row r="390" spans="1:20" ht="38.25">
      <c r="A390" s="191" t="s">
        <v>665</v>
      </c>
      <c r="B390" s="68"/>
      <c r="C390" s="212" t="s">
        <v>1254</v>
      </c>
      <c r="D390" s="213">
        <v>45350</v>
      </c>
      <c r="E390" s="191" t="s">
        <v>2177</v>
      </c>
      <c r="F390" s="191" t="s">
        <v>12</v>
      </c>
      <c r="G390" s="191">
        <v>455230</v>
      </c>
      <c r="H390" s="68"/>
      <c r="I390" s="197" t="s">
        <v>1886</v>
      </c>
      <c r="J390" s="68"/>
      <c r="K390" s="68"/>
      <c r="L390" s="68"/>
      <c r="M390" s="68"/>
      <c r="N390" s="358"/>
      <c r="O390" s="358"/>
      <c r="P390" s="214">
        <v>413013.23</v>
      </c>
      <c r="Q390" s="214">
        <v>0</v>
      </c>
      <c r="R390" s="68" t="s">
        <v>1894</v>
      </c>
      <c r="S390" s="359"/>
      <c r="T390" s="275"/>
    </row>
    <row r="391" spans="1:20" ht="38.25">
      <c r="A391" s="191" t="s">
        <v>665</v>
      </c>
      <c r="B391" s="68"/>
      <c r="C391" s="212" t="s">
        <v>1254</v>
      </c>
      <c r="D391" s="213">
        <v>45350</v>
      </c>
      <c r="E391" s="191" t="s">
        <v>2178</v>
      </c>
      <c r="F391" s="191" t="s">
        <v>12</v>
      </c>
      <c r="G391" s="191">
        <v>455232</v>
      </c>
      <c r="H391" s="68"/>
      <c r="I391" s="197" t="s">
        <v>1886</v>
      </c>
      <c r="J391" s="68"/>
      <c r="K391" s="68"/>
      <c r="L391" s="68"/>
      <c r="M391" s="68"/>
      <c r="N391" s="358"/>
      <c r="O391" s="358"/>
      <c r="P391" s="214">
        <v>2291307.85</v>
      </c>
      <c r="Q391" s="214">
        <v>0</v>
      </c>
      <c r="R391" s="68" t="s">
        <v>1894</v>
      </c>
      <c r="S391" s="359"/>
      <c r="T391" s="275"/>
    </row>
    <row r="392" spans="1:20" ht="38.25">
      <c r="A392" s="191" t="s">
        <v>665</v>
      </c>
      <c r="B392" s="68"/>
      <c r="C392" s="212" t="s">
        <v>1254</v>
      </c>
      <c r="D392" s="213">
        <v>45350</v>
      </c>
      <c r="E392" s="191" t="s">
        <v>2179</v>
      </c>
      <c r="F392" s="191" t="s">
        <v>12</v>
      </c>
      <c r="G392" s="191">
        <v>455240</v>
      </c>
      <c r="H392" s="68"/>
      <c r="I392" s="197" t="s">
        <v>1886</v>
      </c>
      <c r="J392" s="68"/>
      <c r="K392" s="68"/>
      <c r="L392" s="68"/>
      <c r="M392" s="68"/>
      <c r="N392" s="358"/>
      <c r="O392" s="358"/>
      <c r="P392" s="214">
        <v>1787022.52</v>
      </c>
      <c r="Q392" s="214">
        <v>0</v>
      </c>
      <c r="R392" s="68" t="s">
        <v>1894</v>
      </c>
      <c r="S392" s="359"/>
      <c r="T392" s="275"/>
    </row>
    <row r="393" spans="1:20" ht="38.25">
      <c r="A393" s="191" t="s">
        <v>665</v>
      </c>
      <c r="B393" s="68"/>
      <c r="C393" s="212" t="s">
        <v>1254</v>
      </c>
      <c r="D393" s="213">
        <v>45350</v>
      </c>
      <c r="E393" s="191" t="s">
        <v>2180</v>
      </c>
      <c r="F393" s="191" t="s">
        <v>12</v>
      </c>
      <c r="G393" s="191">
        <v>455234</v>
      </c>
      <c r="H393" s="68"/>
      <c r="I393" s="197" t="s">
        <v>1886</v>
      </c>
      <c r="J393" s="68"/>
      <c r="K393" s="68"/>
      <c r="L393" s="68"/>
      <c r="M393" s="68"/>
      <c r="N393" s="358"/>
      <c r="O393" s="358"/>
      <c r="P393" s="214">
        <v>1513491</v>
      </c>
      <c r="Q393" s="214">
        <v>0</v>
      </c>
      <c r="R393" s="68" t="s">
        <v>1894</v>
      </c>
      <c r="S393" s="359"/>
      <c r="T393" s="275"/>
    </row>
    <row r="394" spans="1:20" ht="38.25">
      <c r="A394" s="191" t="s">
        <v>665</v>
      </c>
      <c r="B394" s="68"/>
      <c r="C394" s="212" t="s">
        <v>1254</v>
      </c>
      <c r="D394" s="213">
        <v>45350</v>
      </c>
      <c r="E394" s="191" t="s">
        <v>2181</v>
      </c>
      <c r="F394" s="191" t="s">
        <v>12</v>
      </c>
      <c r="G394" s="191">
        <v>455236</v>
      </c>
      <c r="H394" s="68"/>
      <c r="I394" s="197" t="s">
        <v>1886</v>
      </c>
      <c r="J394" s="68"/>
      <c r="K394" s="68"/>
      <c r="L394" s="68"/>
      <c r="M394" s="68"/>
      <c r="N394" s="358"/>
      <c r="O394" s="358"/>
      <c r="P394" s="214">
        <v>1355579.15</v>
      </c>
      <c r="Q394" s="214">
        <v>0</v>
      </c>
      <c r="R394" s="68" t="s">
        <v>1894</v>
      </c>
      <c r="S394" s="359"/>
      <c r="T394" s="275"/>
    </row>
    <row r="395" spans="1:20" ht="38.25">
      <c r="A395" s="191" t="s">
        <v>665</v>
      </c>
      <c r="B395" s="68"/>
      <c r="C395" s="212" t="s">
        <v>1254</v>
      </c>
      <c r="D395" s="213">
        <v>45350</v>
      </c>
      <c r="E395" s="191" t="s">
        <v>2182</v>
      </c>
      <c r="F395" s="191" t="s">
        <v>12</v>
      </c>
      <c r="G395" s="191">
        <v>455238</v>
      </c>
      <c r="H395" s="68"/>
      <c r="I395" s="197" t="s">
        <v>1886</v>
      </c>
      <c r="J395" s="68"/>
      <c r="K395" s="68"/>
      <c r="L395" s="68"/>
      <c r="M395" s="68"/>
      <c r="N395" s="358"/>
      <c r="O395" s="358"/>
      <c r="P395" s="214">
        <v>3521389.13</v>
      </c>
      <c r="Q395" s="214">
        <v>0</v>
      </c>
      <c r="R395" s="68" t="s">
        <v>1894</v>
      </c>
      <c r="S395" s="359"/>
      <c r="T395" s="275"/>
    </row>
    <row r="396" spans="1:20" ht="38.25">
      <c r="A396" s="191" t="s">
        <v>665</v>
      </c>
      <c r="B396" s="68"/>
      <c r="C396" s="212" t="s">
        <v>1254</v>
      </c>
      <c r="D396" s="213">
        <v>45350</v>
      </c>
      <c r="E396" s="191" t="s">
        <v>2183</v>
      </c>
      <c r="F396" s="191" t="s">
        <v>12</v>
      </c>
      <c r="G396" s="191">
        <v>455242</v>
      </c>
      <c r="H396" s="68"/>
      <c r="I396" s="197" t="s">
        <v>1886</v>
      </c>
      <c r="J396" s="68"/>
      <c r="K396" s="68"/>
      <c r="L396" s="68"/>
      <c r="M396" s="68"/>
      <c r="N396" s="358"/>
      <c r="O396" s="358"/>
      <c r="P396" s="214">
        <v>12043495.51</v>
      </c>
      <c r="Q396" s="214">
        <v>0</v>
      </c>
      <c r="R396" s="68" t="s">
        <v>1894</v>
      </c>
      <c r="S396" s="359"/>
      <c r="T396" s="275"/>
    </row>
    <row r="397" spans="1:20" ht="38.25">
      <c r="A397" s="191" t="s">
        <v>665</v>
      </c>
      <c r="B397" s="68"/>
      <c r="C397" s="212" t="s">
        <v>1254</v>
      </c>
      <c r="D397" s="213">
        <v>45350</v>
      </c>
      <c r="E397" s="191" t="s">
        <v>2184</v>
      </c>
      <c r="F397" s="191" t="s">
        <v>12</v>
      </c>
      <c r="G397" s="191">
        <v>455244</v>
      </c>
      <c r="H397" s="68"/>
      <c r="I397" s="197" t="s">
        <v>1886</v>
      </c>
      <c r="J397" s="68"/>
      <c r="K397" s="68"/>
      <c r="L397" s="68"/>
      <c r="M397" s="68"/>
      <c r="N397" s="358"/>
      <c r="O397" s="358"/>
      <c r="P397" s="214">
        <v>28761270.850000001</v>
      </c>
      <c r="Q397" s="214">
        <v>0</v>
      </c>
      <c r="R397" s="68" t="s">
        <v>1894</v>
      </c>
      <c r="S397" s="359"/>
      <c r="T397" s="275"/>
    </row>
    <row r="398" spans="1:20" ht="38.25">
      <c r="A398" s="191" t="s">
        <v>665</v>
      </c>
      <c r="B398" s="68"/>
      <c r="C398" s="212" t="s">
        <v>1254</v>
      </c>
      <c r="D398" s="213">
        <v>45350</v>
      </c>
      <c r="E398" s="191" t="s">
        <v>2185</v>
      </c>
      <c r="F398" s="191" t="s">
        <v>12</v>
      </c>
      <c r="G398" s="191">
        <v>455246</v>
      </c>
      <c r="H398" s="68"/>
      <c r="I398" s="197" t="s">
        <v>1886</v>
      </c>
      <c r="J398" s="68"/>
      <c r="K398" s="68"/>
      <c r="L398" s="68"/>
      <c r="M398" s="68"/>
      <c r="N398" s="358"/>
      <c r="O398" s="358"/>
      <c r="P398" s="214">
        <v>430.88</v>
      </c>
      <c r="Q398" s="214">
        <v>0</v>
      </c>
      <c r="R398" s="68" t="s">
        <v>1894</v>
      </c>
      <c r="S398" s="359"/>
      <c r="T398" s="275"/>
    </row>
    <row r="399" spans="1:20" ht="38.25">
      <c r="A399" s="191" t="s">
        <v>665</v>
      </c>
      <c r="B399" s="68"/>
      <c r="C399" s="212" t="s">
        <v>1254</v>
      </c>
      <c r="D399" s="213">
        <v>45350</v>
      </c>
      <c r="E399" s="191" t="s">
        <v>2186</v>
      </c>
      <c r="F399" s="191" t="s">
        <v>12</v>
      </c>
      <c r="G399" s="191">
        <v>455248</v>
      </c>
      <c r="H399" s="68"/>
      <c r="I399" s="197" t="s">
        <v>1886</v>
      </c>
      <c r="J399" s="68"/>
      <c r="K399" s="68"/>
      <c r="L399" s="68"/>
      <c r="M399" s="68"/>
      <c r="N399" s="358"/>
      <c r="O399" s="358"/>
      <c r="P399" s="214">
        <v>10520.77</v>
      </c>
      <c r="Q399" s="214">
        <v>0</v>
      </c>
      <c r="R399" s="68" t="s">
        <v>1894</v>
      </c>
      <c r="S399" s="359"/>
      <c r="T399" s="275"/>
    </row>
    <row r="400" spans="1:20" ht="38.25">
      <c r="A400" s="191" t="s">
        <v>665</v>
      </c>
      <c r="B400" s="68"/>
      <c r="C400" s="212" t="s">
        <v>1254</v>
      </c>
      <c r="D400" s="213">
        <v>45350</v>
      </c>
      <c r="E400" s="191" t="s">
        <v>2187</v>
      </c>
      <c r="F400" s="191" t="s">
        <v>12</v>
      </c>
      <c r="G400" s="191">
        <v>455250</v>
      </c>
      <c r="H400" s="68"/>
      <c r="I400" s="197" t="s">
        <v>1886</v>
      </c>
      <c r="J400" s="68"/>
      <c r="K400" s="68"/>
      <c r="L400" s="68"/>
      <c r="M400" s="68"/>
      <c r="N400" s="358"/>
      <c r="O400" s="358"/>
      <c r="P400" s="214">
        <v>4591.8100000000004</v>
      </c>
      <c r="Q400" s="214">
        <v>0</v>
      </c>
      <c r="R400" s="68" t="s">
        <v>1894</v>
      </c>
      <c r="S400" s="359"/>
      <c r="T400" s="275"/>
    </row>
    <row r="401" spans="1:20" ht="38.25">
      <c r="A401" s="191" t="s">
        <v>665</v>
      </c>
      <c r="B401" s="68"/>
      <c r="C401" s="212" t="s">
        <v>1254</v>
      </c>
      <c r="D401" s="213">
        <v>45350</v>
      </c>
      <c r="E401" s="191" t="s">
        <v>2188</v>
      </c>
      <c r="F401" s="191" t="s">
        <v>12</v>
      </c>
      <c r="G401" s="191">
        <v>455252</v>
      </c>
      <c r="H401" s="68"/>
      <c r="I401" s="197" t="s">
        <v>1886</v>
      </c>
      <c r="J401" s="68"/>
      <c r="K401" s="68"/>
      <c r="L401" s="68"/>
      <c r="M401" s="68"/>
      <c r="N401" s="358"/>
      <c r="O401" s="358"/>
      <c r="P401" s="214">
        <v>3718.33</v>
      </c>
      <c r="Q401" s="214">
        <v>0</v>
      </c>
      <c r="R401" s="68" t="s">
        <v>1894</v>
      </c>
      <c r="S401" s="359"/>
      <c r="T401" s="275"/>
    </row>
    <row r="402" spans="1:20" ht="38.25">
      <c r="A402" s="191" t="s">
        <v>665</v>
      </c>
      <c r="B402" s="68"/>
      <c r="C402" s="212" t="s">
        <v>1254</v>
      </c>
      <c r="D402" s="213">
        <v>45350</v>
      </c>
      <c r="E402" s="191" t="s">
        <v>2189</v>
      </c>
      <c r="F402" s="191" t="s">
        <v>12</v>
      </c>
      <c r="G402" s="191">
        <v>455254</v>
      </c>
      <c r="H402" s="68"/>
      <c r="I402" s="197" t="s">
        <v>1886</v>
      </c>
      <c r="J402" s="68"/>
      <c r="K402" s="68"/>
      <c r="L402" s="68"/>
      <c r="M402" s="68"/>
      <c r="N402" s="358"/>
      <c r="O402" s="358"/>
      <c r="P402" s="214">
        <v>35684.97</v>
      </c>
      <c r="Q402" s="214">
        <v>0</v>
      </c>
      <c r="R402" s="68" t="s">
        <v>1894</v>
      </c>
      <c r="S402" s="359"/>
      <c r="T402" s="275"/>
    </row>
    <row r="403" spans="1:20" ht="38.25">
      <c r="A403" s="191" t="s">
        <v>665</v>
      </c>
      <c r="B403" s="68"/>
      <c r="C403" s="212" t="s">
        <v>1254</v>
      </c>
      <c r="D403" s="213">
        <v>45350</v>
      </c>
      <c r="E403" s="191" t="s">
        <v>2190</v>
      </c>
      <c r="F403" s="191" t="s">
        <v>12</v>
      </c>
      <c r="G403" s="191">
        <v>455256</v>
      </c>
      <c r="H403" s="68"/>
      <c r="I403" s="197" t="s">
        <v>1886</v>
      </c>
      <c r="J403" s="68"/>
      <c r="K403" s="68"/>
      <c r="L403" s="68"/>
      <c r="M403" s="68"/>
      <c r="N403" s="358"/>
      <c r="O403" s="358"/>
      <c r="P403" s="214">
        <v>28896.65</v>
      </c>
      <c r="Q403" s="214">
        <v>0</v>
      </c>
      <c r="R403" s="68" t="s">
        <v>1894</v>
      </c>
      <c r="S403" s="359"/>
      <c r="T403" s="275"/>
    </row>
    <row r="404" spans="1:20" ht="38.25">
      <c r="A404" s="191" t="s">
        <v>665</v>
      </c>
      <c r="B404" s="68"/>
      <c r="C404" s="212" t="s">
        <v>1254</v>
      </c>
      <c r="D404" s="213">
        <v>45350</v>
      </c>
      <c r="E404" s="191" t="s">
        <v>2191</v>
      </c>
      <c r="F404" s="191" t="s">
        <v>12</v>
      </c>
      <c r="G404" s="191">
        <v>455258</v>
      </c>
      <c r="H404" s="68"/>
      <c r="I404" s="197" t="s">
        <v>1886</v>
      </c>
      <c r="J404" s="68"/>
      <c r="K404" s="68"/>
      <c r="L404" s="68"/>
      <c r="M404" s="68"/>
      <c r="N404" s="358"/>
      <c r="O404" s="358"/>
      <c r="P404" s="214">
        <v>28896.65</v>
      </c>
      <c r="Q404" s="214">
        <v>0</v>
      </c>
      <c r="R404" s="68" t="s">
        <v>1894</v>
      </c>
      <c r="S404" s="359"/>
      <c r="T404" s="275"/>
    </row>
    <row r="405" spans="1:20" ht="38.25">
      <c r="A405" s="191" t="s">
        <v>665</v>
      </c>
      <c r="B405" s="68"/>
      <c r="C405" s="212" t="s">
        <v>1254</v>
      </c>
      <c r="D405" s="213">
        <v>45350</v>
      </c>
      <c r="E405" s="191" t="s">
        <v>2192</v>
      </c>
      <c r="F405" s="191" t="s">
        <v>12</v>
      </c>
      <c r="G405" s="191">
        <v>455260</v>
      </c>
      <c r="H405" s="68"/>
      <c r="I405" s="197" t="s">
        <v>1886</v>
      </c>
      <c r="J405" s="68"/>
      <c r="K405" s="68"/>
      <c r="L405" s="68"/>
      <c r="M405" s="68"/>
      <c r="N405" s="358"/>
      <c r="O405" s="358"/>
      <c r="P405" s="214">
        <v>1162.8399999999999</v>
      </c>
      <c r="Q405" s="214">
        <v>0</v>
      </c>
      <c r="R405" s="68" t="s">
        <v>1894</v>
      </c>
      <c r="S405" s="359"/>
      <c r="T405" s="275"/>
    </row>
    <row r="406" spans="1:20" ht="38.25">
      <c r="A406" s="191" t="s">
        <v>665</v>
      </c>
      <c r="B406" s="68"/>
      <c r="C406" s="212" t="s">
        <v>1254</v>
      </c>
      <c r="D406" s="213">
        <v>45350</v>
      </c>
      <c r="E406" s="191" t="s">
        <v>2193</v>
      </c>
      <c r="F406" s="191" t="s">
        <v>12</v>
      </c>
      <c r="G406" s="191">
        <v>455262</v>
      </c>
      <c r="H406" s="68"/>
      <c r="I406" s="197" t="s">
        <v>1886</v>
      </c>
      <c r="J406" s="68"/>
      <c r="K406" s="68"/>
      <c r="L406" s="68"/>
      <c r="M406" s="68"/>
      <c r="N406" s="358"/>
      <c r="O406" s="358"/>
      <c r="P406" s="214">
        <v>9037.23</v>
      </c>
      <c r="Q406" s="214">
        <v>0</v>
      </c>
      <c r="R406" s="68" t="s">
        <v>1894</v>
      </c>
      <c r="S406" s="359"/>
      <c r="T406" s="275"/>
    </row>
    <row r="407" spans="1:20" ht="38.25">
      <c r="A407" s="191" t="s">
        <v>665</v>
      </c>
      <c r="B407" s="68"/>
      <c r="C407" s="212" t="s">
        <v>1254</v>
      </c>
      <c r="D407" s="213">
        <v>45350</v>
      </c>
      <c r="E407" s="191" t="s">
        <v>2194</v>
      </c>
      <c r="F407" s="191" t="s">
        <v>12</v>
      </c>
      <c r="G407" s="191">
        <v>455264</v>
      </c>
      <c r="H407" s="68"/>
      <c r="I407" s="197" t="s">
        <v>1886</v>
      </c>
      <c r="J407" s="68"/>
      <c r="K407" s="68"/>
      <c r="L407" s="68"/>
      <c r="M407" s="68"/>
      <c r="N407" s="358"/>
      <c r="O407" s="358"/>
      <c r="P407" s="214">
        <v>4334493.68</v>
      </c>
      <c r="Q407" s="214">
        <v>0</v>
      </c>
      <c r="R407" s="68" t="s">
        <v>1894</v>
      </c>
      <c r="S407" s="359"/>
      <c r="T407" s="275"/>
    </row>
    <row r="408" spans="1:20" ht="38.25">
      <c r="A408" s="191" t="s">
        <v>665</v>
      </c>
      <c r="B408" s="68"/>
      <c r="C408" s="212" t="s">
        <v>1254</v>
      </c>
      <c r="D408" s="213">
        <v>45350</v>
      </c>
      <c r="E408" s="191" t="s">
        <v>2195</v>
      </c>
      <c r="F408" s="191" t="s">
        <v>12</v>
      </c>
      <c r="G408" s="191">
        <v>455266</v>
      </c>
      <c r="H408" s="68"/>
      <c r="I408" s="197" t="s">
        <v>1886</v>
      </c>
      <c r="J408" s="68"/>
      <c r="K408" s="68"/>
      <c r="L408" s="68"/>
      <c r="M408" s="68"/>
      <c r="N408" s="358"/>
      <c r="O408" s="358"/>
      <c r="P408" s="214">
        <v>4334493.68</v>
      </c>
      <c r="Q408" s="214">
        <v>0</v>
      </c>
      <c r="R408" s="68" t="s">
        <v>1894</v>
      </c>
      <c r="S408" s="359"/>
      <c r="T408" s="275"/>
    </row>
    <row r="409" spans="1:20" ht="38.25">
      <c r="A409" s="191" t="s">
        <v>665</v>
      </c>
      <c r="B409" s="68"/>
      <c r="C409" s="212" t="s">
        <v>1254</v>
      </c>
      <c r="D409" s="213">
        <v>45350</v>
      </c>
      <c r="E409" s="191" t="s">
        <v>2196</v>
      </c>
      <c r="F409" s="191" t="s">
        <v>12</v>
      </c>
      <c r="G409" s="191">
        <v>455268</v>
      </c>
      <c r="H409" s="68"/>
      <c r="I409" s="197" t="s">
        <v>1886</v>
      </c>
      <c r="J409" s="68"/>
      <c r="K409" s="68"/>
      <c r="L409" s="68"/>
      <c r="M409" s="68"/>
      <c r="N409" s="358"/>
      <c r="O409" s="358"/>
      <c r="P409" s="214">
        <v>4334493.68</v>
      </c>
      <c r="Q409" s="214">
        <v>0</v>
      </c>
      <c r="R409" s="68" t="s">
        <v>1894</v>
      </c>
      <c r="S409" s="359"/>
      <c r="T409" s="275"/>
    </row>
    <row r="410" spans="1:20" ht="38.25">
      <c r="A410" s="191" t="s">
        <v>665</v>
      </c>
      <c r="B410" s="68"/>
      <c r="C410" s="212" t="s">
        <v>1254</v>
      </c>
      <c r="D410" s="213">
        <v>45350</v>
      </c>
      <c r="E410" s="191" t="s">
        <v>2197</v>
      </c>
      <c r="F410" s="191" t="s">
        <v>12</v>
      </c>
      <c r="G410" s="191">
        <v>455270</v>
      </c>
      <c r="H410" s="68"/>
      <c r="I410" s="197" t="s">
        <v>1886</v>
      </c>
      <c r="J410" s="68"/>
      <c r="K410" s="68"/>
      <c r="L410" s="68"/>
      <c r="M410" s="68"/>
      <c r="N410" s="358"/>
      <c r="O410" s="358"/>
      <c r="P410" s="214">
        <v>4334493.68</v>
      </c>
      <c r="Q410" s="214">
        <v>0</v>
      </c>
      <c r="R410" s="68" t="s">
        <v>1894</v>
      </c>
      <c r="S410" s="359"/>
      <c r="T410" s="275"/>
    </row>
    <row r="411" spans="1:20" ht="38.25">
      <c r="A411" s="191" t="s">
        <v>665</v>
      </c>
      <c r="B411" s="68"/>
      <c r="C411" s="212" t="s">
        <v>1254</v>
      </c>
      <c r="D411" s="213">
        <v>45350</v>
      </c>
      <c r="E411" s="191" t="s">
        <v>2198</v>
      </c>
      <c r="F411" s="191" t="s">
        <v>12</v>
      </c>
      <c r="G411" s="191">
        <v>455272</v>
      </c>
      <c r="H411" s="68"/>
      <c r="I411" s="197" t="s">
        <v>1886</v>
      </c>
      <c r="J411" s="68"/>
      <c r="K411" s="68"/>
      <c r="L411" s="68"/>
      <c r="M411" s="68"/>
      <c r="N411" s="358"/>
      <c r="O411" s="358"/>
      <c r="P411" s="214">
        <v>3671760.67</v>
      </c>
      <c r="Q411" s="214">
        <v>0</v>
      </c>
      <c r="R411" s="68" t="s">
        <v>1894</v>
      </c>
      <c r="S411" s="359"/>
      <c r="T411" s="275"/>
    </row>
    <row r="412" spans="1:20" ht="38.25">
      <c r="A412" s="191" t="s">
        <v>665</v>
      </c>
      <c r="B412" s="68"/>
      <c r="C412" s="212" t="s">
        <v>1254</v>
      </c>
      <c r="D412" s="213">
        <v>45350</v>
      </c>
      <c r="E412" s="191" t="s">
        <v>2199</v>
      </c>
      <c r="F412" s="191" t="s">
        <v>12</v>
      </c>
      <c r="G412" s="191">
        <v>455274</v>
      </c>
      <c r="H412" s="68"/>
      <c r="I412" s="197" t="s">
        <v>1886</v>
      </c>
      <c r="J412" s="68"/>
      <c r="K412" s="68"/>
      <c r="L412" s="68"/>
      <c r="M412" s="68"/>
      <c r="N412" s="358"/>
      <c r="O412" s="358"/>
      <c r="P412" s="214">
        <v>3671760.67</v>
      </c>
      <c r="Q412" s="214">
        <v>0</v>
      </c>
      <c r="R412" s="68" t="s">
        <v>1894</v>
      </c>
      <c r="S412" s="359"/>
      <c r="T412" s="275"/>
    </row>
    <row r="413" spans="1:20" ht="38.25">
      <c r="A413" s="191" t="s">
        <v>665</v>
      </c>
      <c r="B413" s="68"/>
      <c r="C413" s="212" t="s">
        <v>1254</v>
      </c>
      <c r="D413" s="213">
        <v>45350</v>
      </c>
      <c r="E413" s="191" t="s">
        <v>2200</v>
      </c>
      <c r="F413" s="191" t="s">
        <v>12</v>
      </c>
      <c r="G413" s="191">
        <v>455276</v>
      </c>
      <c r="H413" s="68"/>
      <c r="I413" s="197" t="s">
        <v>1886</v>
      </c>
      <c r="J413" s="68"/>
      <c r="K413" s="68"/>
      <c r="L413" s="68"/>
      <c r="M413" s="68"/>
      <c r="N413" s="358"/>
      <c r="O413" s="358"/>
      <c r="P413" s="214">
        <v>3671760.67</v>
      </c>
      <c r="Q413" s="214">
        <v>0</v>
      </c>
      <c r="R413" s="68" t="s">
        <v>1894</v>
      </c>
      <c r="S413" s="359"/>
      <c r="T413" s="275"/>
    </row>
    <row r="414" spans="1:20" ht="38.25">
      <c r="A414" s="191" t="s">
        <v>665</v>
      </c>
      <c r="B414" s="68"/>
      <c r="C414" s="212" t="s">
        <v>1254</v>
      </c>
      <c r="D414" s="213">
        <v>45350</v>
      </c>
      <c r="E414" s="191" t="s">
        <v>2201</v>
      </c>
      <c r="F414" s="191" t="s">
        <v>12</v>
      </c>
      <c r="G414" s="191">
        <v>455278</v>
      </c>
      <c r="H414" s="68"/>
      <c r="I414" s="197" t="s">
        <v>1886</v>
      </c>
      <c r="J414" s="68"/>
      <c r="K414" s="68"/>
      <c r="L414" s="68"/>
      <c r="M414" s="68"/>
      <c r="N414" s="358"/>
      <c r="O414" s="358"/>
      <c r="P414" s="214">
        <v>3671760.67</v>
      </c>
      <c r="Q414" s="214">
        <v>0</v>
      </c>
      <c r="R414" s="68" t="s">
        <v>1894</v>
      </c>
      <c r="S414" s="359"/>
      <c r="T414" s="275"/>
    </row>
    <row r="415" spans="1:20" ht="38.25">
      <c r="A415" s="191" t="s">
        <v>665</v>
      </c>
      <c r="B415" s="68"/>
      <c r="C415" s="212" t="s">
        <v>1254</v>
      </c>
      <c r="D415" s="213">
        <v>45350</v>
      </c>
      <c r="E415" s="191" t="s">
        <v>2202</v>
      </c>
      <c r="F415" s="191" t="s">
        <v>12</v>
      </c>
      <c r="G415" s="191">
        <v>455280</v>
      </c>
      <c r="H415" s="68"/>
      <c r="I415" s="197" t="s">
        <v>1886</v>
      </c>
      <c r="J415" s="68"/>
      <c r="K415" s="68"/>
      <c r="L415" s="68"/>
      <c r="M415" s="68"/>
      <c r="N415" s="358"/>
      <c r="O415" s="358"/>
      <c r="P415" s="214">
        <v>10084922.02</v>
      </c>
      <c r="Q415" s="214">
        <v>0</v>
      </c>
      <c r="R415" s="68" t="s">
        <v>1894</v>
      </c>
      <c r="S415" s="359"/>
      <c r="T415" s="275"/>
    </row>
    <row r="416" spans="1:20" ht="38.25">
      <c r="A416" s="191" t="s">
        <v>665</v>
      </c>
      <c r="B416" s="68"/>
      <c r="C416" s="212" t="s">
        <v>1254</v>
      </c>
      <c r="D416" s="213">
        <v>45350</v>
      </c>
      <c r="E416" s="191" t="s">
        <v>2203</v>
      </c>
      <c r="F416" s="191" t="s">
        <v>12</v>
      </c>
      <c r="G416" s="191">
        <v>455282</v>
      </c>
      <c r="H416" s="68"/>
      <c r="I416" s="197" t="s">
        <v>1886</v>
      </c>
      <c r="J416" s="68"/>
      <c r="K416" s="68"/>
      <c r="L416" s="68"/>
      <c r="M416" s="68"/>
      <c r="N416" s="358"/>
      <c r="O416" s="358"/>
      <c r="P416" s="214">
        <v>10084922.02</v>
      </c>
      <c r="Q416" s="214">
        <v>0</v>
      </c>
      <c r="R416" s="68" t="s">
        <v>1894</v>
      </c>
      <c r="S416" s="359"/>
      <c r="T416" s="275"/>
    </row>
    <row r="417" spans="1:20" ht="38.25">
      <c r="A417" s="191" t="s">
        <v>665</v>
      </c>
      <c r="B417" s="68"/>
      <c r="C417" s="212" t="s">
        <v>1254</v>
      </c>
      <c r="D417" s="213">
        <v>45350</v>
      </c>
      <c r="E417" s="191" t="s">
        <v>2204</v>
      </c>
      <c r="F417" s="191" t="s">
        <v>12</v>
      </c>
      <c r="G417" s="191">
        <v>455284</v>
      </c>
      <c r="H417" s="68"/>
      <c r="I417" s="197" t="s">
        <v>1886</v>
      </c>
      <c r="J417" s="68"/>
      <c r="K417" s="68"/>
      <c r="L417" s="68"/>
      <c r="M417" s="68"/>
      <c r="N417" s="358"/>
      <c r="O417" s="358"/>
      <c r="P417" s="214">
        <v>10084922.02</v>
      </c>
      <c r="Q417" s="214">
        <v>0</v>
      </c>
      <c r="R417" s="68" t="s">
        <v>1894</v>
      </c>
      <c r="S417" s="359"/>
      <c r="T417" s="275"/>
    </row>
    <row r="418" spans="1:20" ht="38.25">
      <c r="A418" s="191" t="s">
        <v>665</v>
      </c>
      <c r="B418" s="68"/>
      <c r="C418" s="212" t="s">
        <v>1254</v>
      </c>
      <c r="D418" s="213">
        <v>45350</v>
      </c>
      <c r="E418" s="191" t="s">
        <v>2205</v>
      </c>
      <c r="F418" s="191" t="s">
        <v>12</v>
      </c>
      <c r="G418" s="191">
        <v>455286</v>
      </c>
      <c r="H418" s="68"/>
      <c r="I418" s="197" t="s">
        <v>1886</v>
      </c>
      <c r="J418" s="68"/>
      <c r="K418" s="68"/>
      <c r="L418" s="68"/>
      <c r="M418" s="68"/>
      <c r="N418" s="358"/>
      <c r="O418" s="358"/>
      <c r="P418" s="214">
        <v>10084922.02</v>
      </c>
      <c r="Q418" s="214">
        <v>0</v>
      </c>
      <c r="R418" s="68" t="s">
        <v>1894</v>
      </c>
      <c r="S418" s="359"/>
      <c r="T418" s="275"/>
    </row>
    <row r="419" spans="1:20" ht="38.25">
      <c r="A419" s="191" t="s">
        <v>665</v>
      </c>
      <c r="B419" s="68"/>
      <c r="C419" s="212" t="s">
        <v>1254</v>
      </c>
      <c r="D419" s="213">
        <v>45350</v>
      </c>
      <c r="E419" s="191" t="s">
        <v>2206</v>
      </c>
      <c r="F419" s="191" t="s">
        <v>12</v>
      </c>
      <c r="G419" s="191">
        <v>455288</v>
      </c>
      <c r="H419" s="68"/>
      <c r="I419" s="197" t="s">
        <v>1886</v>
      </c>
      <c r="J419" s="68"/>
      <c r="K419" s="68"/>
      <c r="L419" s="68"/>
      <c r="M419" s="68"/>
      <c r="N419" s="358"/>
      <c r="O419" s="358"/>
      <c r="P419" s="214">
        <v>1855431.61</v>
      </c>
      <c r="Q419" s="214">
        <v>0</v>
      </c>
      <c r="R419" s="68" t="s">
        <v>1894</v>
      </c>
      <c r="S419" s="359"/>
      <c r="T419" s="275"/>
    </row>
    <row r="420" spans="1:20" ht="38.25">
      <c r="A420" s="191" t="s">
        <v>665</v>
      </c>
      <c r="B420" s="68"/>
      <c r="C420" s="212" t="s">
        <v>1254</v>
      </c>
      <c r="D420" s="213">
        <v>45350</v>
      </c>
      <c r="E420" s="191" t="s">
        <v>2207</v>
      </c>
      <c r="F420" s="191" t="s">
        <v>12</v>
      </c>
      <c r="G420" s="191">
        <v>455290</v>
      </c>
      <c r="H420" s="68"/>
      <c r="I420" s="197" t="s">
        <v>1886</v>
      </c>
      <c r="J420" s="68"/>
      <c r="K420" s="68"/>
      <c r="L420" s="68"/>
      <c r="M420" s="68"/>
      <c r="N420" s="358"/>
      <c r="O420" s="358"/>
      <c r="P420" s="214">
        <v>1855431.61</v>
      </c>
      <c r="Q420" s="214">
        <v>0</v>
      </c>
      <c r="R420" s="68" t="s">
        <v>1894</v>
      </c>
      <c r="S420" s="359"/>
      <c r="T420" s="275"/>
    </row>
    <row r="421" spans="1:20" ht="38.25">
      <c r="A421" s="191" t="s">
        <v>665</v>
      </c>
      <c r="B421" s="68"/>
      <c r="C421" s="212" t="s">
        <v>1254</v>
      </c>
      <c r="D421" s="213">
        <v>45350</v>
      </c>
      <c r="E421" s="191" t="s">
        <v>2208</v>
      </c>
      <c r="F421" s="191" t="s">
        <v>12</v>
      </c>
      <c r="G421" s="191">
        <v>455292</v>
      </c>
      <c r="H421" s="68"/>
      <c r="I421" s="197" t="s">
        <v>1886</v>
      </c>
      <c r="J421" s="68"/>
      <c r="K421" s="68"/>
      <c r="L421" s="68"/>
      <c r="M421" s="68"/>
      <c r="N421" s="358"/>
      <c r="O421" s="358"/>
      <c r="P421" s="214">
        <v>1855431.61</v>
      </c>
      <c r="Q421" s="214">
        <v>0</v>
      </c>
      <c r="R421" s="68" t="s">
        <v>1894</v>
      </c>
      <c r="S421" s="359"/>
      <c r="T421" s="275"/>
    </row>
    <row r="422" spans="1:20" ht="38.25">
      <c r="A422" s="191" t="s">
        <v>665</v>
      </c>
      <c r="B422" s="68"/>
      <c r="C422" s="212" t="s">
        <v>1254</v>
      </c>
      <c r="D422" s="213">
        <v>45350</v>
      </c>
      <c r="E422" s="191" t="s">
        <v>2209</v>
      </c>
      <c r="F422" s="191" t="s">
        <v>12</v>
      </c>
      <c r="G422" s="191">
        <v>455294</v>
      </c>
      <c r="H422" s="68"/>
      <c r="I422" s="197" t="s">
        <v>1886</v>
      </c>
      <c r="J422" s="68"/>
      <c r="K422" s="68"/>
      <c r="L422" s="68"/>
      <c r="M422" s="68"/>
      <c r="N422" s="358"/>
      <c r="O422" s="358"/>
      <c r="P422" s="214">
        <v>1855431.61</v>
      </c>
      <c r="Q422" s="214">
        <v>0</v>
      </c>
      <c r="R422" s="68" t="s">
        <v>1894</v>
      </c>
      <c r="S422" s="359"/>
      <c r="T422" s="275"/>
    </row>
    <row r="423" spans="1:20" ht="38.25">
      <c r="A423" s="191" t="s">
        <v>665</v>
      </c>
      <c r="B423" s="68"/>
      <c r="C423" s="212" t="s">
        <v>1254</v>
      </c>
      <c r="D423" s="213">
        <v>45350</v>
      </c>
      <c r="E423" s="191" t="s">
        <v>2210</v>
      </c>
      <c r="F423" s="191" t="s">
        <v>12</v>
      </c>
      <c r="G423" s="191">
        <v>455296</v>
      </c>
      <c r="H423" s="68"/>
      <c r="I423" s="197" t="s">
        <v>1886</v>
      </c>
      <c r="J423" s="68"/>
      <c r="K423" s="68"/>
      <c r="L423" s="68"/>
      <c r="M423" s="68"/>
      <c r="N423" s="358"/>
      <c r="O423" s="358"/>
      <c r="P423" s="214">
        <v>64629.64</v>
      </c>
      <c r="Q423" s="214">
        <v>0</v>
      </c>
      <c r="R423" s="68" t="s">
        <v>1894</v>
      </c>
      <c r="S423" s="359"/>
      <c r="T423" s="275"/>
    </row>
    <row r="424" spans="1:20" ht="38.25">
      <c r="A424" s="191" t="s">
        <v>665</v>
      </c>
      <c r="B424" s="68"/>
      <c r="C424" s="212" t="s">
        <v>1254</v>
      </c>
      <c r="D424" s="213">
        <v>45350</v>
      </c>
      <c r="E424" s="191" t="s">
        <v>2211</v>
      </c>
      <c r="F424" s="191" t="s">
        <v>12</v>
      </c>
      <c r="G424" s="191">
        <v>455298</v>
      </c>
      <c r="H424" s="68"/>
      <c r="I424" s="197" t="s">
        <v>1886</v>
      </c>
      <c r="J424" s="68"/>
      <c r="K424" s="68"/>
      <c r="L424" s="68"/>
      <c r="M424" s="68"/>
      <c r="N424" s="358"/>
      <c r="O424" s="358"/>
      <c r="P424" s="214">
        <v>1948851.23</v>
      </c>
      <c r="Q424" s="214">
        <v>0</v>
      </c>
      <c r="R424" s="68" t="s">
        <v>1894</v>
      </c>
      <c r="S424" s="359"/>
      <c r="T424" s="275"/>
    </row>
    <row r="425" spans="1:20" ht="38.25">
      <c r="A425" s="191" t="s">
        <v>665</v>
      </c>
      <c r="B425" s="68"/>
      <c r="C425" s="212" t="s">
        <v>1254</v>
      </c>
      <c r="D425" s="213">
        <v>45350</v>
      </c>
      <c r="E425" s="191" t="s">
        <v>2212</v>
      </c>
      <c r="F425" s="191" t="s">
        <v>12</v>
      </c>
      <c r="G425" s="191">
        <v>455300</v>
      </c>
      <c r="H425" s="68"/>
      <c r="I425" s="197" t="s">
        <v>1886</v>
      </c>
      <c r="J425" s="68"/>
      <c r="K425" s="68"/>
      <c r="L425" s="68"/>
      <c r="M425" s="68"/>
      <c r="N425" s="358"/>
      <c r="O425" s="358"/>
      <c r="P425" s="214">
        <v>58184.74</v>
      </c>
      <c r="Q425" s="214">
        <v>0</v>
      </c>
      <c r="R425" s="68" t="s">
        <v>1894</v>
      </c>
      <c r="S425" s="359"/>
      <c r="T425" s="275"/>
    </row>
    <row r="426" spans="1:20" ht="38.25">
      <c r="A426" s="191" t="s">
        <v>665</v>
      </c>
      <c r="B426" s="68"/>
      <c r="C426" s="212" t="s">
        <v>1254</v>
      </c>
      <c r="D426" s="213">
        <v>45350</v>
      </c>
      <c r="E426" s="191" t="s">
        <v>2213</v>
      </c>
      <c r="F426" s="191" t="s">
        <v>12</v>
      </c>
      <c r="G426" s="191">
        <v>455308</v>
      </c>
      <c r="H426" s="68"/>
      <c r="I426" s="197" t="s">
        <v>1886</v>
      </c>
      <c r="J426" s="68"/>
      <c r="K426" s="68"/>
      <c r="L426" s="68"/>
      <c r="M426" s="68"/>
      <c r="N426" s="358"/>
      <c r="O426" s="358"/>
      <c r="P426" s="214">
        <v>2523446.13</v>
      </c>
      <c r="Q426" s="214">
        <v>0</v>
      </c>
      <c r="R426" s="68" t="s">
        <v>1894</v>
      </c>
      <c r="S426" s="359"/>
      <c r="T426" s="275"/>
    </row>
    <row r="427" spans="1:20" ht="38.25">
      <c r="A427" s="191" t="s">
        <v>665</v>
      </c>
      <c r="B427" s="68"/>
      <c r="C427" s="212" t="s">
        <v>1254</v>
      </c>
      <c r="D427" s="213">
        <v>45350</v>
      </c>
      <c r="E427" s="191" t="s">
        <v>2214</v>
      </c>
      <c r="F427" s="191" t="s">
        <v>12</v>
      </c>
      <c r="G427" s="191">
        <v>455302</v>
      </c>
      <c r="H427" s="68"/>
      <c r="I427" s="197" t="s">
        <v>1886</v>
      </c>
      <c r="J427" s="68"/>
      <c r="K427" s="68"/>
      <c r="L427" s="68"/>
      <c r="M427" s="68"/>
      <c r="N427" s="358"/>
      <c r="O427" s="358"/>
      <c r="P427" s="214">
        <v>159811.18</v>
      </c>
      <c r="Q427" s="214">
        <v>0</v>
      </c>
      <c r="R427" s="68" t="s">
        <v>1894</v>
      </c>
      <c r="S427" s="359"/>
      <c r="T427" s="275"/>
    </row>
    <row r="428" spans="1:20" ht="38.25">
      <c r="A428" s="191" t="s">
        <v>665</v>
      </c>
      <c r="B428" s="68"/>
      <c r="C428" s="212" t="s">
        <v>1254</v>
      </c>
      <c r="D428" s="213">
        <v>45350</v>
      </c>
      <c r="E428" s="191" t="s">
        <v>2215</v>
      </c>
      <c r="F428" s="191" t="s">
        <v>12</v>
      </c>
      <c r="G428" s="191">
        <v>455304</v>
      </c>
      <c r="H428" s="68"/>
      <c r="I428" s="197" t="s">
        <v>1886</v>
      </c>
      <c r="J428" s="68"/>
      <c r="K428" s="68"/>
      <c r="L428" s="68"/>
      <c r="M428" s="68"/>
      <c r="N428" s="358"/>
      <c r="O428" s="358"/>
      <c r="P428" s="214">
        <v>5352748.93</v>
      </c>
      <c r="Q428" s="214">
        <v>0</v>
      </c>
      <c r="R428" s="68" t="s">
        <v>1894</v>
      </c>
      <c r="S428" s="359"/>
      <c r="T428" s="275"/>
    </row>
    <row r="429" spans="1:20" ht="38.25">
      <c r="A429" s="191" t="s">
        <v>665</v>
      </c>
      <c r="B429" s="68"/>
      <c r="C429" s="212" t="s">
        <v>1254</v>
      </c>
      <c r="D429" s="213">
        <v>45350</v>
      </c>
      <c r="E429" s="191" t="s">
        <v>2216</v>
      </c>
      <c r="F429" s="191" t="s">
        <v>12</v>
      </c>
      <c r="G429" s="191">
        <v>455306</v>
      </c>
      <c r="H429" s="68"/>
      <c r="I429" s="197" t="s">
        <v>1886</v>
      </c>
      <c r="J429" s="68"/>
      <c r="K429" s="68"/>
      <c r="L429" s="68"/>
      <c r="M429" s="68"/>
      <c r="N429" s="358"/>
      <c r="O429" s="358"/>
      <c r="P429" s="214">
        <v>177512.86</v>
      </c>
      <c r="Q429" s="214">
        <v>0</v>
      </c>
      <c r="R429" s="68" t="s">
        <v>1894</v>
      </c>
      <c r="S429" s="359"/>
      <c r="T429" s="275"/>
    </row>
    <row r="430" spans="1:20" ht="38.25">
      <c r="A430" s="191" t="s">
        <v>665</v>
      </c>
      <c r="B430" s="68"/>
      <c r="C430" s="212" t="s">
        <v>1254</v>
      </c>
      <c r="D430" s="213">
        <v>45350</v>
      </c>
      <c r="E430" s="191" t="s">
        <v>2217</v>
      </c>
      <c r="F430" s="191" t="s">
        <v>12</v>
      </c>
      <c r="G430" s="191">
        <v>455310</v>
      </c>
      <c r="H430" s="68"/>
      <c r="I430" s="197" t="s">
        <v>1886</v>
      </c>
      <c r="J430" s="68"/>
      <c r="K430" s="68"/>
      <c r="L430" s="68"/>
      <c r="M430" s="68"/>
      <c r="N430" s="358"/>
      <c r="O430" s="358"/>
      <c r="P430" s="214">
        <v>4534327.26</v>
      </c>
      <c r="Q430" s="214">
        <v>0</v>
      </c>
      <c r="R430" s="68" t="s">
        <v>1894</v>
      </c>
      <c r="S430" s="359"/>
      <c r="T430" s="275"/>
    </row>
    <row r="431" spans="1:20" ht="38.25">
      <c r="A431" s="191" t="s">
        <v>665</v>
      </c>
      <c r="B431" s="68"/>
      <c r="C431" s="212" t="s">
        <v>1254</v>
      </c>
      <c r="D431" s="213">
        <v>45350</v>
      </c>
      <c r="E431" s="191" t="s">
        <v>2218</v>
      </c>
      <c r="F431" s="191" t="s">
        <v>12</v>
      </c>
      <c r="G431" s="191">
        <v>455312</v>
      </c>
      <c r="H431" s="68"/>
      <c r="I431" s="197" t="s">
        <v>1886</v>
      </c>
      <c r="J431" s="68"/>
      <c r="K431" s="68"/>
      <c r="L431" s="68"/>
      <c r="M431" s="68"/>
      <c r="N431" s="358"/>
      <c r="O431" s="358"/>
      <c r="P431" s="214">
        <v>150371.60999999999</v>
      </c>
      <c r="Q431" s="214">
        <v>0</v>
      </c>
      <c r="R431" s="68" t="s">
        <v>1894</v>
      </c>
      <c r="S431" s="359"/>
      <c r="T431" s="275"/>
    </row>
    <row r="432" spans="1:20" ht="38.25">
      <c r="A432" s="191" t="s">
        <v>665</v>
      </c>
      <c r="B432" s="68"/>
      <c r="C432" s="212" t="s">
        <v>1254</v>
      </c>
      <c r="D432" s="213">
        <v>45350</v>
      </c>
      <c r="E432" s="191" t="s">
        <v>2219</v>
      </c>
      <c r="F432" s="191" t="s">
        <v>12</v>
      </c>
      <c r="G432" s="191">
        <v>455314</v>
      </c>
      <c r="H432" s="68"/>
      <c r="I432" s="197" t="s">
        <v>1886</v>
      </c>
      <c r="J432" s="68"/>
      <c r="K432" s="68"/>
      <c r="L432" s="68"/>
      <c r="M432" s="68"/>
      <c r="N432" s="358"/>
      <c r="O432" s="358"/>
      <c r="P432" s="214">
        <v>12454062.460000001</v>
      </c>
      <c r="Q432" s="214">
        <v>0</v>
      </c>
      <c r="R432" s="68" t="s">
        <v>1894</v>
      </c>
      <c r="S432" s="359"/>
      <c r="T432" s="275"/>
    </row>
    <row r="433" spans="1:20" ht="38.25">
      <c r="A433" s="191" t="s">
        <v>665</v>
      </c>
      <c r="B433" s="68"/>
      <c r="C433" s="212" t="s">
        <v>1254</v>
      </c>
      <c r="D433" s="213">
        <v>45350</v>
      </c>
      <c r="E433" s="191" t="s">
        <v>2220</v>
      </c>
      <c r="F433" s="191" t="s">
        <v>12</v>
      </c>
      <c r="G433" s="191">
        <v>455316</v>
      </c>
      <c r="H433" s="68"/>
      <c r="I433" s="197" t="s">
        <v>1886</v>
      </c>
      <c r="J433" s="68"/>
      <c r="K433" s="68"/>
      <c r="L433" s="68"/>
      <c r="M433" s="68"/>
      <c r="N433" s="358"/>
      <c r="O433" s="358"/>
      <c r="P433" s="214">
        <v>371827.23</v>
      </c>
      <c r="Q433" s="214">
        <v>0</v>
      </c>
      <c r="R433" s="68" t="s">
        <v>1894</v>
      </c>
      <c r="S433" s="359"/>
      <c r="T433" s="275"/>
    </row>
    <row r="434" spans="1:20" ht="38.25">
      <c r="A434" s="191" t="s">
        <v>665</v>
      </c>
      <c r="B434" s="68"/>
      <c r="C434" s="212" t="s">
        <v>1254</v>
      </c>
      <c r="D434" s="213">
        <v>45350</v>
      </c>
      <c r="E434" s="191" t="s">
        <v>2221</v>
      </c>
      <c r="F434" s="191" t="s">
        <v>12</v>
      </c>
      <c r="G434" s="191">
        <v>455318</v>
      </c>
      <c r="H434" s="68"/>
      <c r="I434" s="197" t="s">
        <v>1886</v>
      </c>
      <c r="J434" s="68"/>
      <c r="K434" s="68"/>
      <c r="L434" s="68"/>
      <c r="M434" s="68"/>
      <c r="N434" s="358"/>
      <c r="O434" s="358"/>
      <c r="P434" s="214">
        <v>6930941.1799999997</v>
      </c>
      <c r="Q434" s="214">
        <v>0</v>
      </c>
      <c r="R434" s="68" t="s">
        <v>1894</v>
      </c>
      <c r="S434" s="359"/>
      <c r="T434" s="275"/>
    </row>
    <row r="435" spans="1:20" ht="38.25">
      <c r="A435" s="191" t="s">
        <v>665</v>
      </c>
      <c r="B435" s="68"/>
      <c r="C435" s="212" t="s">
        <v>1254</v>
      </c>
      <c r="D435" s="213">
        <v>45350</v>
      </c>
      <c r="E435" s="191" t="s">
        <v>2222</v>
      </c>
      <c r="F435" s="191" t="s">
        <v>12</v>
      </c>
      <c r="G435" s="191">
        <v>455320</v>
      </c>
      <c r="H435" s="68"/>
      <c r="I435" s="197" t="s">
        <v>1886</v>
      </c>
      <c r="J435" s="68"/>
      <c r="K435" s="68"/>
      <c r="L435" s="68"/>
      <c r="M435" s="68"/>
      <c r="N435" s="358"/>
      <c r="O435" s="358"/>
      <c r="P435" s="214">
        <v>68409.09</v>
      </c>
      <c r="Q435" s="214">
        <v>0</v>
      </c>
      <c r="R435" s="68" t="s">
        <v>1894</v>
      </c>
      <c r="S435" s="359"/>
      <c r="T435" s="275"/>
    </row>
    <row r="436" spans="1:20" ht="38.25">
      <c r="A436" s="191" t="s">
        <v>665</v>
      </c>
      <c r="B436" s="68"/>
      <c r="C436" s="212" t="s">
        <v>1254</v>
      </c>
      <c r="D436" s="213">
        <v>45350</v>
      </c>
      <c r="E436" s="191" t="s">
        <v>2223</v>
      </c>
      <c r="F436" s="191" t="s">
        <v>12</v>
      </c>
      <c r="G436" s="191">
        <v>455322</v>
      </c>
      <c r="H436" s="68"/>
      <c r="I436" s="197" t="s">
        <v>1886</v>
      </c>
      <c r="J436" s="68"/>
      <c r="K436" s="68"/>
      <c r="L436" s="68"/>
      <c r="M436" s="68"/>
      <c r="N436" s="358"/>
      <c r="O436" s="358"/>
      <c r="P436" s="214">
        <v>75986.509999999995</v>
      </c>
      <c r="Q436" s="214">
        <v>0</v>
      </c>
      <c r="R436" s="68" t="s">
        <v>1894</v>
      </c>
      <c r="S436" s="359"/>
      <c r="T436" s="275"/>
    </row>
    <row r="437" spans="1:20" ht="38.25">
      <c r="A437" s="191" t="s">
        <v>665</v>
      </c>
      <c r="B437" s="68"/>
      <c r="C437" s="212" t="s">
        <v>1254</v>
      </c>
      <c r="D437" s="213">
        <v>45350</v>
      </c>
      <c r="E437" s="191" t="s">
        <v>2224</v>
      </c>
      <c r="F437" s="191" t="s">
        <v>12</v>
      </c>
      <c r="G437" s="191">
        <v>455324</v>
      </c>
      <c r="H437" s="68"/>
      <c r="I437" s="197" t="s">
        <v>1886</v>
      </c>
      <c r="J437" s="68"/>
      <c r="K437" s="68"/>
      <c r="L437" s="68"/>
      <c r="M437" s="68"/>
      <c r="N437" s="358"/>
      <c r="O437" s="358"/>
      <c r="P437" s="214">
        <v>1275159.78</v>
      </c>
      <c r="Q437" s="214">
        <v>0</v>
      </c>
      <c r="R437" s="68" t="s">
        <v>1894</v>
      </c>
      <c r="S437" s="359"/>
      <c r="T437" s="275"/>
    </row>
    <row r="438" spans="1:20" ht="38.25">
      <c r="A438" s="191" t="s">
        <v>665</v>
      </c>
      <c r="B438" s="68"/>
      <c r="C438" s="212" t="s">
        <v>1254</v>
      </c>
      <c r="D438" s="213">
        <v>45350</v>
      </c>
      <c r="E438" s="191" t="s">
        <v>2225</v>
      </c>
      <c r="F438" s="191" t="s">
        <v>12</v>
      </c>
      <c r="G438" s="191">
        <v>455326</v>
      </c>
      <c r="H438" s="68"/>
      <c r="I438" s="197" t="s">
        <v>1886</v>
      </c>
      <c r="J438" s="68"/>
      <c r="K438" s="68"/>
      <c r="L438" s="68"/>
      <c r="M438" s="68"/>
      <c r="N438" s="358"/>
      <c r="O438" s="358"/>
      <c r="P438" s="214">
        <v>493544.96000000002</v>
      </c>
      <c r="Q438" s="214">
        <v>0</v>
      </c>
      <c r="R438" s="68" t="s">
        <v>1894</v>
      </c>
      <c r="S438" s="359"/>
      <c r="T438" s="275"/>
    </row>
    <row r="439" spans="1:20" ht="38.25">
      <c r="A439" s="191" t="s">
        <v>665</v>
      </c>
      <c r="B439" s="68"/>
      <c r="C439" s="212" t="s">
        <v>1254</v>
      </c>
      <c r="D439" s="213">
        <v>45350</v>
      </c>
      <c r="E439" s="191" t="s">
        <v>2226</v>
      </c>
      <c r="F439" s="191" t="s">
        <v>12</v>
      </c>
      <c r="G439" s="191">
        <v>455328</v>
      </c>
      <c r="H439" s="68"/>
      <c r="I439" s="197" t="s">
        <v>1886</v>
      </c>
      <c r="J439" s="68"/>
      <c r="K439" s="68"/>
      <c r="L439" s="68"/>
      <c r="M439" s="68"/>
      <c r="N439" s="358"/>
      <c r="O439" s="358"/>
      <c r="P439" s="214">
        <v>1519935.9</v>
      </c>
      <c r="Q439" s="214">
        <v>0</v>
      </c>
      <c r="R439" s="68" t="s">
        <v>1894</v>
      </c>
      <c r="S439" s="359"/>
      <c r="T439" s="275"/>
    </row>
    <row r="440" spans="1:20" ht="38.25">
      <c r="A440" s="191" t="s">
        <v>665</v>
      </c>
      <c r="B440" s="68"/>
      <c r="C440" s="212" t="s">
        <v>1254</v>
      </c>
      <c r="D440" s="213">
        <v>45350</v>
      </c>
      <c r="E440" s="191" t="s">
        <v>2227</v>
      </c>
      <c r="F440" s="191" t="s">
        <v>12</v>
      </c>
      <c r="G440" s="191">
        <v>455330</v>
      </c>
      <c r="H440" s="68"/>
      <c r="I440" s="197" t="s">
        <v>1886</v>
      </c>
      <c r="J440" s="68"/>
      <c r="K440" s="68"/>
      <c r="L440" s="68"/>
      <c r="M440" s="68"/>
      <c r="N440" s="358"/>
      <c r="O440" s="358"/>
      <c r="P440" s="214">
        <v>4174682.57</v>
      </c>
      <c r="Q440" s="214">
        <v>0</v>
      </c>
      <c r="R440" s="68" t="s">
        <v>1894</v>
      </c>
      <c r="S440" s="359"/>
      <c r="T440" s="275"/>
    </row>
    <row r="441" spans="1:20" ht="38.25">
      <c r="A441" s="191" t="s">
        <v>665</v>
      </c>
      <c r="B441" s="68"/>
      <c r="C441" s="212" t="s">
        <v>1254</v>
      </c>
      <c r="D441" s="213">
        <v>45350</v>
      </c>
      <c r="E441" s="191" t="s">
        <v>2228</v>
      </c>
      <c r="F441" s="191" t="s">
        <v>12</v>
      </c>
      <c r="G441" s="191">
        <v>455332</v>
      </c>
      <c r="H441" s="68"/>
      <c r="I441" s="197" t="s">
        <v>1886</v>
      </c>
      <c r="J441" s="68"/>
      <c r="K441" s="68"/>
      <c r="L441" s="68"/>
      <c r="M441" s="68"/>
      <c r="N441" s="358"/>
      <c r="O441" s="358"/>
      <c r="P441" s="214">
        <v>4156980.89</v>
      </c>
      <c r="Q441" s="214">
        <v>0</v>
      </c>
      <c r="R441" s="68" t="s">
        <v>1894</v>
      </c>
      <c r="S441" s="359"/>
      <c r="T441" s="275"/>
    </row>
    <row r="442" spans="1:20" ht="38.25">
      <c r="A442" s="191" t="s">
        <v>665</v>
      </c>
      <c r="B442" s="68"/>
      <c r="C442" s="212" t="s">
        <v>1254</v>
      </c>
      <c r="D442" s="213">
        <v>45350</v>
      </c>
      <c r="E442" s="191" t="s">
        <v>2229</v>
      </c>
      <c r="F442" s="191" t="s">
        <v>12</v>
      </c>
      <c r="G442" s="191">
        <v>455334</v>
      </c>
      <c r="H442" s="68"/>
      <c r="I442" s="197" t="s">
        <v>1886</v>
      </c>
      <c r="J442" s="68"/>
      <c r="K442" s="68"/>
      <c r="L442" s="68"/>
      <c r="M442" s="68"/>
      <c r="N442" s="358"/>
      <c r="O442" s="358"/>
      <c r="P442" s="214">
        <v>3536384.26</v>
      </c>
      <c r="Q442" s="214">
        <v>0</v>
      </c>
      <c r="R442" s="68" t="s">
        <v>1894</v>
      </c>
      <c r="S442" s="359"/>
      <c r="T442" s="275"/>
    </row>
    <row r="443" spans="1:20" ht="38.25">
      <c r="A443" s="191" t="s">
        <v>665</v>
      </c>
      <c r="B443" s="68"/>
      <c r="C443" s="212" t="s">
        <v>1254</v>
      </c>
      <c r="D443" s="213">
        <v>45350</v>
      </c>
      <c r="E443" s="191" t="s">
        <v>2230</v>
      </c>
      <c r="F443" s="191" t="s">
        <v>12</v>
      </c>
      <c r="G443" s="191">
        <v>455336</v>
      </c>
      <c r="H443" s="68"/>
      <c r="I443" s="197" t="s">
        <v>1886</v>
      </c>
      <c r="J443" s="68"/>
      <c r="K443" s="68"/>
      <c r="L443" s="68"/>
      <c r="M443" s="68"/>
      <c r="N443" s="358"/>
      <c r="O443" s="358"/>
      <c r="P443" s="214">
        <v>1148314.6100000001</v>
      </c>
      <c r="Q443" s="214">
        <v>0</v>
      </c>
      <c r="R443" s="68" t="s">
        <v>1894</v>
      </c>
      <c r="S443" s="359"/>
      <c r="T443" s="275"/>
    </row>
    <row r="444" spans="1:20" ht="38.25">
      <c r="A444" s="191" t="s">
        <v>665</v>
      </c>
      <c r="B444" s="68"/>
      <c r="C444" s="212" t="s">
        <v>1254</v>
      </c>
      <c r="D444" s="213">
        <v>45350</v>
      </c>
      <c r="E444" s="191" t="s">
        <v>2231</v>
      </c>
      <c r="F444" s="191" t="s">
        <v>12</v>
      </c>
      <c r="G444" s="191">
        <v>455338</v>
      </c>
      <c r="H444" s="68"/>
      <c r="I444" s="197" t="s">
        <v>1886</v>
      </c>
      <c r="J444" s="68"/>
      <c r="K444" s="68"/>
      <c r="L444" s="68"/>
      <c r="M444" s="68"/>
      <c r="N444" s="358"/>
      <c r="O444" s="358"/>
      <c r="P444" s="214">
        <v>9671908.7899999991</v>
      </c>
      <c r="Q444" s="214">
        <v>0</v>
      </c>
      <c r="R444" s="68" t="s">
        <v>1894</v>
      </c>
      <c r="S444" s="359"/>
      <c r="T444" s="275"/>
    </row>
    <row r="445" spans="1:20" ht="38.25">
      <c r="A445" s="191" t="s">
        <v>665</v>
      </c>
      <c r="B445" s="68"/>
      <c r="C445" s="212" t="s">
        <v>1254</v>
      </c>
      <c r="D445" s="213">
        <v>45350</v>
      </c>
      <c r="E445" s="191" t="s">
        <v>2232</v>
      </c>
      <c r="F445" s="191" t="s">
        <v>12</v>
      </c>
      <c r="G445" s="191">
        <v>455340</v>
      </c>
      <c r="H445" s="68"/>
      <c r="I445" s="197" t="s">
        <v>1886</v>
      </c>
      <c r="J445" s="68"/>
      <c r="K445" s="68"/>
      <c r="L445" s="68"/>
      <c r="M445" s="68"/>
      <c r="N445" s="358"/>
      <c r="O445" s="358"/>
      <c r="P445" s="214">
        <v>3153980.9</v>
      </c>
      <c r="Q445" s="214">
        <v>0</v>
      </c>
      <c r="R445" s="68" t="s">
        <v>1894</v>
      </c>
      <c r="S445" s="359"/>
      <c r="T445" s="275"/>
    </row>
    <row r="446" spans="1:20" ht="38.25">
      <c r="A446" s="191" t="s">
        <v>665</v>
      </c>
      <c r="B446" s="68"/>
      <c r="C446" s="212" t="s">
        <v>1254</v>
      </c>
      <c r="D446" s="213">
        <v>45350</v>
      </c>
      <c r="E446" s="191" t="s">
        <v>2233</v>
      </c>
      <c r="F446" s="191" t="s">
        <v>12</v>
      </c>
      <c r="G446" s="191">
        <v>455342</v>
      </c>
      <c r="H446" s="68"/>
      <c r="I446" s="197" t="s">
        <v>1886</v>
      </c>
      <c r="J446" s="68"/>
      <c r="K446" s="68"/>
      <c r="L446" s="68"/>
      <c r="M446" s="68"/>
      <c r="N446" s="358"/>
      <c r="O446" s="358"/>
      <c r="P446" s="214">
        <v>9713094.7899999991</v>
      </c>
      <c r="Q446" s="214">
        <v>0</v>
      </c>
      <c r="R446" s="68" t="s">
        <v>1894</v>
      </c>
      <c r="S446" s="359"/>
      <c r="T446" s="275"/>
    </row>
    <row r="447" spans="1:20" ht="38.25">
      <c r="A447" s="191" t="s">
        <v>665</v>
      </c>
      <c r="B447" s="68"/>
      <c r="C447" s="212" t="s">
        <v>1254</v>
      </c>
      <c r="D447" s="213">
        <v>45350</v>
      </c>
      <c r="E447" s="191" t="s">
        <v>2234</v>
      </c>
      <c r="F447" s="191" t="s">
        <v>12</v>
      </c>
      <c r="G447" s="191">
        <v>455344</v>
      </c>
      <c r="H447" s="68"/>
      <c r="I447" s="197" t="s">
        <v>1886</v>
      </c>
      <c r="J447" s="68"/>
      <c r="K447" s="68"/>
      <c r="L447" s="68"/>
      <c r="M447" s="68"/>
      <c r="N447" s="358"/>
      <c r="O447" s="358"/>
      <c r="P447" s="214">
        <v>1779445.1</v>
      </c>
      <c r="Q447" s="214">
        <v>0</v>
      </c>
      <c r="R447" s="68" t="s">
        <v>1894</v>
      </c>
      <c r="S447" s="359"/>
      <c r="T447" s="275"/>
    </row>
    <row r="448" spans="1:20" ht="38.25">
      <c r="A448" s="191" t="s">
        <v>665</v>
      </c>
      <c r="B448" s="68"/>
      <c r="C448" s="212" t="s">
        <v>1254</v>
      </c>
      <c r="D448" s="213">
        <v>45350</v>
      </c>
      <c r="E448" s="191" t="s">
        <v>2235</v>
      </c>
      <c r="F448" s="191" t="s">
        <v>12</v>
      </c>
      <c r="G448" s="191">
        <v>455346</v>
      </c>
      <c r="H448" s="68"/>
      <c r="I448" s="197" t="s">
        <v>1886</v>
      </c>
      <c r="J448" s="68"/>
      <c r="K448" s="68"/>
      <c r="L448" s="68"/>
      <c r="M448" s="68"/>
      <c r="N448" s="358"/>
      <c r="O448" s="358"/>
      <c r="P448" s="214">
        <v>580271.82999999996</v>
      </c>
      <c r="Q448" s="214">
        <v>0</v>
      </c>
      <c r="R448" s="68" t="s">
        <v>1894</v>
      </c>
      <c r="S448" s="359"/>
      <c r="T448" s="275"/>
    </row>
    <row r="449" spans="1:20" ht="38.25">
      <c r="A449" s="191" t="s">
        <v>665</v>
      </c>
      <c r="B449" s="68"/>
      <c r="C449" s="212" t="s">
        <v>1254</v>
      </c>
      <c r="D449" s="213">
        <v>45350</v>
      </c>
      <c r="E449" s="191" t="s">
        <v>2236</v>
      </c>
      <c r="F449" s="191" t="s">
        <v>12</v>
      </c>
      <c r="G449" s="191">
        <v>455348</v>
      </c>
      <c r="H449" s="68"/>
      <c r="I449" s="197" t="s">
        <v>1886</v>
      </c>
      <c r="J449" s="68"/>
      <c r="K449" s="68"/>
      <c r="L449" s="68"/>
      <c r="M449" s="68"/>
      <c r="N449" s="358"/>
      <c r="O449" s="358"/>
      <c r="P449" s="214">
        <v>11808492.01</v>
      </c>
      <c r="Q449" s="214">
        <v>0</v>
      </c>
      <c r="R449" s="68" t="s">
        <v>1894</v>
      </c>
      <c r="S449" s="359"/>
      <c r="T449" s="275"/>
    </row>
    <row r="450" spans="1:20" ht="38.25">
      <c r="A450" s="191" t="s">
        <v>665</v>
      </c>
      <c r="B450" s="68"/>
      <c r="C450" s="212" t="s">
        <v>1254</v>
      </c>
      <c r="D450" s="213">
        <v>45350</v>
      </c>
      <c r="E450" s="191" t="s">
        <v>2237</v>
      </c>
      <c r="F450" s="191" t="s">
        <v>12</v>
      </c>
      <c r="G450" s="191">
        <v>455350</v>
      </c>
      <c r="H450" s="68"/>
      <c r="I450" s="197" t="s">
        <v>1886</v>
      </c>
      <c r="J450" s="68"/>
      <c r="K450" s="68"/>
      <c r="L450" s="68"/>
      <c r="M450" s="68"/>
      <c r="N450" s="358"/>
      <c r="O450" s="358"/>
      <c r="P450" s="214">
        <v>15142538.789999999</v>
      </c>
      <c r="Q450" s="214">
        <v>0</v>
      </c>
      <c r="R450" s="68" t="s">
        <v>1894</v>
      </c>
      <c r="S450" s="359"/>
      <c r="T450" s="275"/>
    </row>
    <row r="451" spans="1:20" ht="38.25">
      <c r="A451" s="191" t="s">
        <v>665</v>
      </c>
      <c r="B451" s="68"/>
      <c r="C451" s="212" t="s">
        <v>1254</v>
      </c>
      <c r="D451" s="213">
        <v>45350</v>
      </c>
      <c r="E451" s="191" t="s">
        <v>2238</v>
      </c>
      <c r="F451" s="191" t="s">
        <v>12</v>
      </c>
      <c r="G451" s="191">
        <v>455352</v>
      </c>
      <c r="H451" s="68"/>
      <c r="I451" s="197" t="s">
        <v>1886</v>
      </c>
      <c r="J451" s="68"/>
      <c r="K451" s="68"/>
      <c r="L451" s="68"/>
      <c r="M451" s="68"/>
      <c r="N451" s="358"/>
      <c r="O451" s="358"/>
      <c r="P451" s="214">
        <v>5832123.0499999998</v>
      </c>
      <c r="Q451" s="214">
        <v>0</v>
      </c>
      <c r="R451" s="68" t="s">
        <v>1894</v>
      </c>
      <c r="S451" s="359"/>
      <c r="T451" s="275"/>
    </row>
    <row r="452" spans="1:20" ht="38.25">
      <c r="A452" s="191" t="s">
        <v>665</v>
      </c>
      <c r="B452" s="68"/>
      <c r="C452" s="212" t="s">
        <v>1254</v>
      </c>
      <c r="D452" s="213">
        <v>45350</v>
      </c>
      <c r="E452" s="191" t="s">
        <v>2239</v>
      </c>
      <c r="F452" s="191" t="s">
        <v>12</v>
      </c>
      <c r="G452" s="191">
        <v>455354</v>
      </c>
      <c r="H452" s="68"/>
      <c r="I452" s="197" t="s">
        <v>1886</v>
      </c>
      <c r="J452" s="68"/>
      <c r="K452" s="68"/>
      <c r="L452" s="68"/>
      <c r="M452" s="68"/>
      <c r="N452" s="358"/>
      <c r="O452" s="358"/>
      <c r="P452" s="214">
        <v>66917890.130000003</v>
      </c>
      <c r="Q452" s="214">
        <v>0</v>
      </c>
      <c r="R452" s="68" t="s">
        <v>1894</v>
      </c>
      <c r="S452" s="359"/>
      <c r="T452" s="275"/>
    </row>
    <row r="453" spans="1:20" ht="38.25">
      <c r="A453" s="191" t="s">
        <v>665</v>
      </c>
      <c r="B453" s="68"/>
      <c r="C453" s="212" t="s">
        <v>1254</v>
      </c>
      <c r="D453" s="213">
        <v>45350</v>
      </c>
      <c r="E453" s="191" t="s">
        <v>2240</v>
      </c>
      <c r="F453" s="191" t="s">
        <v>12</v>
      </c>
      <c r="G453" s="191">
        <v>455356</v>
      </c>
      <c r="H453" s="68"/>
      <c r="I453" s="197" t="s">
        <v>1886</v>
      </c>
      <c r="J453" s="68"/>
      <c r="K453" s="68"/>
      <c r="L453" s="68"/>
      <c r="M453" s="68"/>
      <c r="N453" s="358"/>
      <c r="O453" s="358"/>
      <c r="P453" s="214">
        <v>5176287.43</v>
      </c>
      <c r="Q453" s="214">
        <v>0</v>
      </c>
      <c r="R453" s="68" t="s">
        <v>1894</v>
      </c>
      <c r="S453" s="359"/>
      <c r="T453" s="275"/>
    </row>
    <row r="454" spans="1:20" ht="38.25">
      <c r="A454" s="191" t="s">
        <v>665</v>
      </c>
      <c r="B454" s="68"/>
      <c r="C454" s="212" t="s">
        <v>1254</v>
      </c>
      <c r="D454" s="213">
        <v>45350</v>
      </c>
      <c r="E454" s="191" t="s">
        <v>2241</v>
      </c>
      <c r="F454" s="191" t="s">
        <v>12</v>
      </c>
      <c r="G454" s="191">
        <v>455358</v>
      </c>
      <c r="H454" s="68"/>
      <c r="I454" s="197" t="s">
        <v>1886</v>
      </c>
      <c r="J454" s="68"/>
      <c r="K454" s="68"/>
      <c r="L454" s="68"/>
      <c r="M454" s="68"/>
      <c r="N454" s="358"/>
      <c r="O454" s="358"/>
      <c r="P454" s="214">
        <v>7230.51</v>
      </c>
      <c r="Q454" s="214">
        <v>0</v>
      </c>
      <c r="R454" s="68" t="s">
        <v>1894</v>
      </c>
      <c r="S454" s="359"/>
      <c r="T454" s="275"/>
    </row>
    <row r="455" spans="1:20" ht="38.25">
      <c r="A455" s="191" t="s">
        <v>665</v>
      </c>
      <c r="B455" s="68"/>
      <c r="C455" s="212" t="s">
        <v>1254</v>
      </c>
      <c r="D455" s="213">
        <v>45350</v>
      </c>
      <c r="E455" s="191" t="s">
        <v>2242</v>
      </c>
      <c r="F455" s="191" t="s">
        <v>12</v>
      </c>
      <c r="G455" s="191">
        <v>455360</v>
      </c>
      <c r="H455" s="68"/>
      <c r="I455" s="197" t="s">
        <v>1886</v>
      </c>
      <c r="J455" s="68"/>
      <c r="K455" s="68"/>
      <c r="L455" s="68"/>
      <c r="M455" s="68"/>
      <c r="N455" s="358"/>
      <c r="O455" s="358"/>
      <c r="P455" s="214">
        <v>12992.36</v>
      </c>
      <c r="Q455" s="214">
        <v>0</v>
      </c>
      <c r="R455" s="68" t="s">
        <v>1894</v>
      </c>
      <c r="S455" s="359"/>
      <c r="T455" s="275"/>
    </row>
    <row r="456" spans="1:20" ht="38.25">
      <c r="A456" s="191" t="s">
        <v>665</v>
      </c>
      <c r="B456" s="68"/>
      <c r="C456" s="212" t="s">
        <v>1254</v>
      </c>
      <c r="D456" s="213">
        <v>45350</v>
      </c>
      <c r="E456" s="191" t="s">
        <v>2243</v>
      </c>
      <c r="F456" s="191" t="s">
        <v>12</v>
      </c>
      <c r="G456" s="191">
        <v>455362</v>
      </c>
      <c r="H456" s="68"/>
      <c r="I456" s="197" t="s">
        <v>1886</v>
      </c>
      <c r="J456" s="68"/>
      <c r="K456" s="68"/>
      <c r="L456" s="68"/>
      <c r="M456" s="68"/>
      <c r="N456" s="358"/>
      <c r="O456" s="358"/>
      <c r="P456" s="214">
        <v>387.86</v>
      </c>
      <c r="Q456" s="214">
        <v>0</v>
      </c>
      <c r="R456" s="68" t="s">
        <v>1894</v>
      </c>
      <c r="S456" s="359"/>
      <c r="T456" s="275"/>
    </row>
    <row r="457" spans="1:20" ht="38.25">
      <c r="A457" s="191" t="s">
        <v>665</v>
      </c>
      <c r="B457" s="68"/>
      <c r="C457" s="212" t="s">
        <v>1254</v>
      </c>
      <c r="D457" s="213">
        <v>45350</v>
      </c>
      <c r="E457" s="191" t="s">
        <v>2244</v>
      </c>
      <c r="F457" s="191" t="s">
        <v>12</v>
      </c>
      <c r="G457" s="191">
        <v>455364</v>
      </c>
      <c r="H457" s="68"/>
      <c r="I457" s="197" t="s">
        <v>1886</v>
      </c>
      <c r="J457" s="68"/>
      <c r="K457" s="68"/>
      <c r="L457" s="68"/>
      <c r="M457" s="68"/>
      <c r="N457" s="358"/>
      <c r="O457" s="358"/>
      <c r="P457" s="214">
        <v>10520.77</v>
      </c>
      <c r="Q457" s="214">
        <v>0</v>
      </c>
      <c r="R457" s="68" t="s">
        <v>1894</v>
      </c>
      <c r="S457" s="359"/>
      <c r="T457" s="275"/>
    </row>
    <row r="458" spans="1:20" ht="38.25">
      <c r="A458" s="191" t="s">
        <v>665</v>
      </c>
      <c r="B458" s="68"/>
      <c r="C458" s="212" t="s">
        <v>1254</v>
      </c>
      <c r="D458" s="213">
        <v>45350</v>
      </c>
      <c r="E458" s="191" t="s">
        <v>2245</v>
      </c>
      <c r="F458" s="191" t="s">
        <v>12</v>
      </c>
      <c r="G458" s="191">
        <v>455366</v>
      </c>
      <c r="H458" s="68"/>
      <c r="I458" s="197" t="s">
        <v>1886</v>
      </c>
      <c r="J458" s="68"/>
      <c r="K458" s="68"/>
      <c r="L458" s="68"/>
      <c r="M458" s="68"/>
      <c r="N458" s="358"/>
      <c r="O458" s="358"/>
      <c r="P458" s="214">
        <v>10520.77</v>
      </c>
      <c r="Q458" s="214">
        <v>0</v>
      </c>
      <c r="R458" s="68" t="s">
        <v>1894</v>
      </c>
      <c r="S458" s="359"/>
      <c r="T458" s="275"/>
    </row>
    <row r="459" spans="1:20" ht="38.25">
      <c r="A459" s="191" t="s">
        <v>665</v>
      </c>
      <c r="B459" s="68"/>
      <c r="C459" s="212" t="s">
        <v>1254</v>
      </c>
      <c r="D459" s="213">
        <v>45350</v>
      </c>
      <c r="E459" s="191" t="s">
        <v>2246</v>
      </c>
      <c r="F459" s="191" t="s">
        <v>12</v>
      </c>
      <c r="G459" s="191">
        <v>455368</v>
      </c>
      <c r="H459" s="68"/>
      <c r="I459" s="197" t="s">
        <v>1886</v>
      </c>
      <c r="J459" s="68"/>
      <c r="K459" s="68"/>
      <c r="L459" s="68"/>
      <c r="M459" s="68"/>
      <c r="N459" s="358"/>
      <c r="O459" s="358"/>
      <c r="P459" s="214">
        <v>10520.77</v>
      </c>
      <c r="Q459" s="214">
        <v>0</v>
      </c>
      <c r="R459" s="68" t="s">
        <v>1894</v>
      </c>
      <c r="S459" s="359"/>
      <c r="T459" s="275"/>
    </row>
    <row r="460" spans="1:20" ht="38.25">
      <c r="A460" s="191" t="s">
        <v>665</v>
      </c>
      <c r="B460" s="68"/>
      <c r="C460" s="212" t="s">
        <v>1254</v>
      </c>
      <c r="D460" s="213">
        <v>45350</v>
      </c>
      <c r="E460" s="191" t="s">
        <v>2247</v>
      </c>
      <c r="F460" s="191" t="s">
        <v>12</v>
      </c>
      <c r="G460" s="191">
        <v>455376</v>
      </c>
      <c r="H460" s="68"/>
      <c r="I460" s="197" t="s">
        <v>1886</v>
      </c>
      <c r="J460" s="68"/>
      <c r="K460" s="68"/>
      <c r="L460" s="68"/>
      <c r="M460" s="68"/>
      <c r="N460" s="358"/>
      <c r="O460" s="358"/>
      <c r="P460" s="214">
        <v>152.29</v>
      </c>
      <c r="Q460" s="214">
        <v>0</v>
      </c>
      <c r="R460" s="68" t="s">
        <v>1894</v>
      </c>
      <c r="S460" s="359"/>
      <c r="T460" s="275"/>
    </row>
    <row r="461" spans="1:20" ht="38.25">
      <c r="A461" s="191" t="s">
        <v>665</v>
      </c>
      <c r="B461" s="68"/>
      <c r="C461" s="212" t="s">
        <v>1254</v>
      </c>
      <c r="D461" s="213">
        <v>45350</v>
      </c>
      <c r="E461" s="191" t="s">
        <v>2248</v>
      </c>
      <c r="F461" s="191" t="s">
        <v>12</v>
      </c>
      <c r="G461" s="191">
        <v>455370</v>
      </c>
      <c r="H461" s="68"/>
      <c r="I461" s="197" t="s">
        <v>1886</v>
      </c>
      <c r="J461" s="68"/>
      <c r="K461" s="68"/>
      <c r="L461" s="68"/>
      <c r="M461" s="68"/>
      <c r="N461" s="358"/>
      <c r="O461" s="358"/>
      <c r="P461" s="214">
        <v>10520.77</v>
      </c>
      <c r="Q461" s="214">
        <v>0</v>
      </c>
      <c r="R461" s="68" t="s">
        <v>1894</v>
      </c>
      <c r="S461" s="359"/>
      <c r="T461" s="275"/>
    </row>
    <row r="462" spans="1:20" ht="38.25">
      <c r="A462" s="191" t="s">
        <v>665</v>
      </c>
      <c r="B462" s="68"/>
      <c r="C462" s="212" t="s">
        <v>1254</v>
      </c>
      <c r="D462" s="213">
        <v>45350</v>
      </c>
      <c r="E462" s="191" t="s">
        <v>2249</v>
      </c>
      <c r="F462" s="191" t="s">
        <v>12</v>
      </c>
      <c r="G462" s="191">
        <v>455372</v>
      </c>
      <c r="H462" s="68"/>
      <c r="I462" s="197" t="s">
        <v>1886</v>
      </c>
      <c r="J462" s="68"/>
      <c r="K462" s="68"/>
      <c r="L462" s="68"/>
      <c r="M462" s="68"/>
      <c r="N462" s="358"/>
      <c r="O462" s="358"/>
      <c r="P462" s="214">
        <v>191741.8</v>
      </c>
      <c r="Q462" s="214">
        <v>0</v>
      </c>
      <c r="R462" s="68" t="s">
        <v>1894</v>
      </c>
      <c r="S462" s="359"/>
      <c r="T462" s="275"/>
    </row>
    <row r="463" spans="1:20" ht="38.25">
      <c r="A463" s="191" t="s">
        <v>665</v>
      </c>
      <c r="B463" s="68"/>
      <c r="C463" s="212" t="s">
        <v>1254</v>
      </c>
      <c r="D463" s="213">
        <v>45350</v>
      </c>
      <c r="E463" s="191" t="s">
        <v>2250</v>
      </c>
      <c r="F463" s="191" t="s">
        <v>12</v>
      </c>
      <c r="G463" s="191">
        <v>455374</v>
      </c>
      <c r="H463" s="68"/>
      <c r="I463" s="197" t="s">
        <v>1886</v>
      </c>
      <c r="J463" s="68"/>
      <c r="K463" s="68"/>
      <c r="L463" s="68"/>
      <c r="M463" s="68"/>
      <c r="N463" s="358"/>
      <c r="O463" s="358"/>
      <c r="P463" s="214">
        <v>2555.42</v>
      </c>
      <c r="Q463" s="214">
        <v>0</v>
      </c>
      <c r="R463" s="68" t="s">
        <v>1894</v>
      </c>
      <c r="S463" s="359"/>
      <c r="T463" s="275"/>
    </row>
    <row r="464" spans="1:20" ht="38.25">
      <c r="A464" s="191" t="s">
        <v>665</v>
      </c>
      <c r="B464" s="68"/>
      <c r="C464" s="212" t="s">
        <v>1254</v>
      </c>
      <c r="D464" s="213">
        <v>45350</v>
      </c>
      <c r="E464" s="191" t="s">
        <v>2251</v>
      </c>
      <c r="F464" s="191" t="s">
        <v>12</v>
      </c>
      <c r="G464" s="191">
        <v>455378</v>
      </c>
      <c r="H464" s="68"/>
      <c r="I464" s="197" t="s">
        <v>1886</v>
      </c>
      <c r="J464" s="68"/>
      <c r="K464" s="68"/>
      <c r="L464" s="68"/>
      <c r="M464" s="68"/>
      <c r="N464" s="358"/>
      <c r="O464" s="358"/>
      <c r="P464" s="214">
        <v>137.06</v>
      </c>
      <c r="Q464" s="214">
        <v>0</v>
      </c>
      <c r="R464" s="68" t="s">
        <v>1894</v>
      </c>
      <c r="S464" s="359"/>
      <c r="T464" s="275"/>
    </row>
    <row r="465" spans="1:20" ht="38.25">
      <c r="A465" s="191" t="s">
        <v>665</v>
      </c>
      <c r="B465" s="68"/>
      <c r="C465" s="212" t="s">
        <v>1254</v>
      </c>
      <c r="D465" s="213">
        <v>45350</v>
      </c>
      <c r="E465" s="191" t="s">
        <v>2252</v>
      </c>
      <c r="F465" s="191" t="s">
        <v>12</v>
      </c>
      <c r="G465" s="191">
        <v>455380</v>
      </c>
      <c r="H465" s="68"/>
      <c r="I465" s="197" t="s">
        <v>1886</v>
      </c>
      <c r="J465" s="68"/>
      <c r="K465" s="68"/>
      <c r="L465" s="68"/>
      <c r="M465" s="68"/>
      <c r="N465" s="358"/>
      <c r="O465" s="358"/>
      <c r="P465" s="214">
        <v>3718.33</v>
      </c>
      <c r="Q465" s="214">
        <v>0</v>
      </c>
      <c r="R465" s="68" t="s">
        <v>1894</v>
      </c>
      <c r="S465" s="359"/>
      <c r="T465" s="275"/>
    </row>
    <row r="466" spans="1:20" ht="38.25">
      <c r="A466" s="191" t="s">
        <v>665</v>
      </c>
      <c r="B466" s="68"/>
      <c r="C466" s="212" t="s">
        <v>1254</v>
      </c>
      <c r="D466" s="213">
        <v>45350</v>
      </c>
      <c r="E466" s="191" t="s">
        <v>2253</v>
      </c>
      <c r="F466" s="191" t="s">
        <v>12</v>
      </c>
      <c r="G466" s="191">
        <v>455382</v>
      </c>
      <c r="H466" s="68"/>
      <c r="I466" s="197" t="s">
        <v>1886</v>
      </c>
      <c r="J466" s="68"/>
      <c r="K466" s="68"/>
      <c r="L466" s="68"/>
      <c r="M466" s="68"/>
      <c r="N466" s="358"/>
      <c r="O466" s="358"/>
      <c r="P466" s="214">
        <v>3718.33</v>
      </c>
      <c r="Q466" s="214">
        <v>0</v>
      </c>
      <c r="R466" s="68" t="s">
        <v>1894</v>
      </c>
      <c r="S466" s="359"/>
      <c r="T466" s="275"/>
    </row>
    <row r="467" spans="1:20" ht="38.25">
      <c r="A467" s="191" t="s">
        <v>665</v>
      </c>
      <c r="B467" s="68"/>
      <c r="C467" s="212" t="s">
        <v>1254</v>
      </c>
      <c r="D467" s="213">
        <v>45350</v>
      </c>
      <c r="E467" s="191" t="s">
        <v>2254</v>
      </c>
      <c r="F467" s="191" t="s">
        <v>12</v>
      </c>
      <c r="G467" s="191">
        <v>455384</v>
      </c>
      <c r="H467" s="68"/>
      <c r="I467" s="197" t="s">
        <v>1886</v>
      </c>
      <c r="J467" s="68"/>
      <c r="K467" s="68"/>
      <c r="L467" s="68"/>
      <c r="M467" s="68"/>
      <c r="N467" s="358"/>
      <c r="O467" s="358"/>
      <c r="P467" s="214">
        <v>3718.33</v>
      </c>
      <c r="Q467" s="214">
        <v>0</v>
      </c>
      <c r="R467" s="68" t="s">
        <v>1894</v>
      </c>
      <c r="S467" s="359"/>
      <c r="T467" s="275"/>
    </row>
    <row r="468" spans="1:20" ht="38.25">
      <c r="A468" s="191" t="s">
        <v>665</v>
      </c>
      <c r="B468" s="68"/>
      <c r="C468" s="212" t="s">
        <v>1254</v>
      </c>
      <c r="D468" s="213">
        <v>45350</v>
      </c>
      <c r="E468" s="191" t="s">
        <v>2255</v>
      </c>
      <c r="F468" s="191" t="s">
        <v>12</v>
      </c>
      <c r="G468" s="191">
        <v>455386</v>
      </c>
      <c r="H468" s="68"/>
      <c r="I468" s="197" t="s">
        <v>1886</v>
      </c>
      <c r="J468" s="68"/>
      <c r="K468" s="68"/>
      <c r="L468" s="68"/>
      <c r="M468" s="68"/>
      <c r="N468" s="358"/>
      <c r="O468" s="358"/>
      <c r="P468" s="214">
        <v>3718.33</v>
      </c>
      <c r="Q468" s="214">
        <v>0</v>
      </c>
      <c r="R468" s="68" t="s">
        <v>1894</v>
      </c>
      <c r="S468" s="359"/>
      <c r="T468" s="275"/>
    </row>
    <row r="469" spans="1:20" ht="38.25">
      <c r="A469" s="191" t="s">
        <v>665</v>
      </c>
      <c r="B469" s="68"/>
      <c r="C469" s="212" t="s">
        <v>1254</v>
      </c>
      <c r="D469" s="213">
        <v>45350</v>
      </c>
      <c r="E469" s="191" t="s">
        <v>2256</v>
      </c>
      <c r="F469" s="191" t="s">
        <v>12</v>
      </c>
      <c r="G469" s="191">
        <v>455388</v>
      </c>
      <c r="H469" s="68"/>
      <c r="I469" s="197" t="s">
        <v>1886</v>
      </c>
      <c r="J469" s="68"/>
      <c r="K469" s="68"/>
      <c r="L469" s="68"/>
      <c r="M469" s="68"/>
      <c r="N469" s="358"/>
      <c r="O469" s="358"/>
      <c r="P469" s="214">
        <v>19859.43</v>
      </c>
      <c r="Q469" s="214">
        <v>0</v>
      </c>
      <c r="R469" s="68" t="s">
        <v>1894</v>
      </c>
      <c r="S469" s="359"/>
      <c r="T469" s="275"/>
    </row>
    <row r="470" spans="1:20" ht="38.25">
      <c r="A470" s="191" t="s">
        <v>665</v>
      </c>
      <c r="B470" s="68"/>
      <c r="C470" s="212" t="s">
        <v>1254</v>
      </c>
      <c r="D470" s="213">
        <v>45350</v>
      </c>
      <c r="E470" s="191" t="s">
        <v>2257</v>
      </c>
      <c r="F470" s="191" t="s">
        <v>12</v>
      </c>
      <c r="G470" s="191">
        <v>455390</v>
      </c>
      <c r="H470" s="68"/>
      <c r="I470" s="197" t="s">
        <v>1886</v>
      </c>
      <c r="J470" s="68"/>
      <c r="K470" s="68"/>
      <c r="L470" s="68"/>
      <c r="M470" s="68"/>
      <c r="N470" s="358"/>
      <c r="O470" s="358"/>
      <c r="P470" s="214">
        <v>1183.42</v>
      </c>
      <c r="Q470" s="214">
        <v>0</v>
      </c>
      <c r="R470" s="68" t="s">
        <v>1894</v>
      </c>
      <c r="S470" s="359"/>
      <c r="T470" s="275"/>
    </row>
    <row r="471" spans="1:20" ht="38.25">
      <c r="A471" s="191" t="s">
        <v>665</v>
      </c>
      <c r="B471" s="68"/>
      <c r="C471" s="212" t="s">
        <v>1254</v>
      </c>
      <c r="D471" s="213">
        <v>45350</v>
      </c>
      <c r="E471" s="191" t="s">
        <v>2258</v>
      </c>
      <c r="F471" s="191" t="s">
        <v>12</v>
      </c>
      <c r="G471" s="191">
        <v>455392</v>
      </c>
      <c r="H471" s="68"/>
      <c r="I471" s="197" t="s">
        <v>1886</v>
      </c>
      <c r="J471" s="68"/>
      <c r="K471" s="68"/>
      <c r="L471" s="68"/>
      <c r="M471" s="68"/>
      <c r="N471" s="358"/>
      <c r="O471" s="358"/>
      <c r="P471" s="214">
        <v>1065.43</v>
      </c>
      <c r="Q471" s="214">
        <v>0</v>
      </c>
      <c r="R471" s="68" t="s">
        <v>1894</v>
      </c>
      <c r="S471" s="359"/>
      <c r="T471" s="275"/>
    </row>
    <row r="472" spans="1:20" ht="38.25">
      <c r="A472" s="191" t="s">
        <v>665</v>
      </c>
      <c r="B472" s="68"/>
      <c r="C472" s="212" t="s">
        <v>1254</v>
      </c>
      <c r="D472" s="213">
        <v>45350</v>
      </c>
      <c r="E472" s="191" t="s">
        <v>2259</v>
      </c>
      <c r="F472" s="191" t="s">
        <v>12</v>
      </c>
      <c r="G472" s="191">
        <v>455394</v>
      </c>
      <c r="H472" s="68"/>
      <c r="I472" s="197" t="s">
        <v>1886</v>
      </c>
      <c r="J472" s="68"/>
      <c r="K472" s="68"/>
      <c r="L472" s="68"/>
      <c r="M472" s="68"/>
      <c r="N472" s="358"/>
      <c r="O472" s="358"/>
      <c r="P472" s="214">
        <v>28896.65</v>
      </c>
      <c r="Q472" s="214">
        <v>0</v>
      </c>
      <c r="R472" s="68" t="s">
        <v>1894</v>
      </c>
      <c r="S472" s="359"/>
      <c r="T472" s="275"/>
    </row>
    <row r="473" spans="1:20" ht="38.25">
      <c r="A473" s="191" t="s">
        <v>665</v>
      </c>
      <c r="B473" s="68"/>
      <c r="C473" s="212" t="s">
        <v>1254</v>
      </c>
      <c r="D473" s="213">
        <v>45350</v>
      </c>
      <c r="E473" s="191" t="s">
        <v>2260</v>
      </c>
      <c r="F473" s="191" t="s">
        <v>12</v>
      </c>
      <c r="G473" s="191">
        <v>455396</v>
      </c>
      <c r="H473" s="68"/>
      <c r="I473" s="197" t="s">
        <v>1886</v>
      </c>
      <c r="J473" s="68"/>
      <c r="K473" s="68"/>
      <c r="L473" s="68"/>
      <c r="M473" s="68"/>
      <c r="N473" s="358"/>
      <c r="O473" s="358"/>
      <c r="P473" s="214">
        <v>28896.65</v>
      </c>
      <c r="Q473" s="214">
        <v>0</v>
      </c>
      <c r="R473" s="68" t="s">
        <v>1894</v>
      </c>
      <c r="S473" s="359"/>
      <c r="T473" s="275"/>
    </row>
    <row r="474" spans="1:20" ht="38.25">
      <c r="A474" s="191" t="s">
        <v>665</v>
      </c>
      <c r="B474" s="68"/>
      <c r="C474" s="212" t="s">
        <v>1254</v>
      </c>
      <c r="D474" s="213">
        <v>45350</v>
      </c>
      <c r="E474" s="191" t="s">
        <v>2261</v>
      </c>
      <c r="F474" s="191" t="s">
        <v>12</v>
      </c>
      <c r="G474" s="191">
        <v>455398</v>
      </c>
      <c r="H474" s="68"/>
      <c r="I474" s="197" t="s">
        <v>1886</v>
      </c>
      <c r="J474" s="68"/>
      <c r="K474" s="68"/>
      <c r="L474" s="68"/>
      <c r="M474" s="68"/>
      <c r="N474" s="358"/>
      <c r="O474" s="358"/>
      <c r="P474" s="214">
        <v>28896.65</v>
      </c>
      <c r="Q474" s="214">
        <v>0</v>
      </c>
      <c r="R474" s="68" t="s">
        <v>1894</v>
      </c>
      <c r="S474" s="359"/>
      <c r="T474" s="275"/>
    </row>
    <row r="475" spans="1:20" ht="38.25">
      <c r="A475" s="191" t="s">
        <v>665</v>
      </c>
      <c r="B475" s="68"/>
      <c r="C475" s="212" t="s">
        <v>1254</v>
      </c>
      <c r="D475" s="213">
        <v>45350</v>
      </c>
      <c r="E475" s="191" t="s">
        <v>2262</v>
      </c>
      <c r="F475" s="191" t="s">
        <v>12</v>
      </c>
      <c r="G475" s="191">
        <v>455400</v>
      </c>
      <c r="H475" s="68"/>
      <c r="I475" s="197" t="s">
        <v>1886</v>
      </c>
      <c r="J475" s="68"/>
      <c r="K475" s="68"/>
      <c r="L475" s="68"/>
      <c r="M475" s="68"/>
      <c r="N475" s="358"/>
      <c r="O475" s="358"/>
      <c r="P475" s="214">
        <v>34508.61</v>
      </c>
      <c r="Q475" s="214">
        <v>0</v>
      </c>
      <c r="R475" s="68" t="s">
        <v>1894</v>
      </c>
      <c r="S475" s="359"/>
      <c r="T475" s="275"/>
    </row>
    <row r="476" spans="1:20" ht="38.25">
      <c r="A476" s="191" t="s">
        <v>665</v>
      </c>
      <c r="B476" s="68"/>
      <c r="C476" s="212" t="s">
        <v>1254</v>
      </c>
      <c r="D476" s="213">
        <v>45350</v>
      </c>
      <c r="E476" s="191" t="s">
        <v>2263</v>
      </c>
      <c r="F476" s="191" t="s">
        <v>12</v>
      </c>
      <c r="G476" s="191">
        <v>455402</v>
      </c>
      <c r="H476" s="68"/>
      <c r="I476" s="197" t="s">
        <v>1886</v>
      </c>
      <c r="J476" s="68"/>
      <c r="K476" s="68"/>
      <c r="L476" s="68"/>
      <c r="M476" s="68"/>
      <c r="N476" s="358"/>
      <c r="O476" s="358"/>
      <c r="P476" s="214">
        <v>3581.19</v>
      </c>
      <c r="Q476" s="214">
        <v>0</v>
      </c>
      <c r="R476" s="68" t="s">
        <v>1894</v>
      </c>
      <c r="S476" s="359"/>
      <c r="T476" s="275"/>
    </row>
    <row r="477" spans="1:20" ht="38.25">
      <c r="A477" s="191" t="s">
        <v>665</v>
      </c>
      <c r="B477" s="68"/>
      <c r="C477" s="212" t="s">
        <v>1254</v>
      </c>
      <c r="D477" s="213">
        <v>45350</v>
      </c>
      <c r="E477" s="191" t="s">
        <v>2264</v>
      </c>
      <c r="F477" s="191" t="s">
        <v>12</v>
      </c>
      <c r="G477" s="191">
        <v>455404</v>
      </c>
      <c r="H477" s="68"/>
      <c r="I477" s="197" t="s">
        <v>1886</v>
      </c>
      <c r="J477" s="68"/>
      <c r="K477" s="68"/>
      <c r="L477" s="68"/>
      <c r="M477" s="68"/>
      <c r="N477" s="358"/>
      <c r="O477" s="358"/>
      <c r="P477" s="214">
        <v>3566.03</v>
      </c>
      <c r="Q477" s="214">
        <v>0</v>
      </c>
      <c r="R477" s="68" t="s">
        <v>1894</v>
      </c>
      <c r="S477" s="359"/>
      <c r="T477" s="275"/>
    </row>
    <row r="478" spans="1:20" ht="38.25">
      <c r="A478" s="191" t="s">
        <v>665</v>
      </c>
      <c r="B478" s="68"/>
      <c r="C478" s="212" t="s">
        <v>1254</v>
      </c>
      <c r="D478" s="213">
        <v>45350</v>
      </c>
      <c r="E478" s="191" t="s">
        <v>2265</v>
      </c>
      <c r="F478" s="191" t="s">
        <v>12</v>
      </c>
      <c r="G478" s="191">
        <v>455406</v>
      </c>
      <c r="H478" s="68"/>
      <c r="I478" s="197" t="s">
        <v>1886</v>
      </c>
      <c r="J478" s="68"/>
      <c r="K478" s="68"/>
      <c r="L478" s="68"/>
      <c r="M478" s="68"/>
      <c r="N478" s="358"/>
      <c r="O478" s="358"/>
      <c r="P478" s="214">
        <v>10089.959999999999</v>
      </c>
      <c r="Q478" s="214">
        <v>0</v>
      </c>
      <c r="R478" s="68" t="s">
        <v>1894</v>
      </c>
      <c r="S478" s="359"/>
      <c r="T478" s="275"/>
    </row>
    <row r="479" spans="1:20" ht="38.25">
      <c r="A479" s="191" t="s">
        <v>665</v>
      </c>
      <c r="B479" s="68"/>
      <c r="C479" s="212" t="s">
        <v>1254</v>
      </c>
      <c r="D479" s="213">
        <v>45350</v>
      </c>
      <c r="E479" s="191" t="s">
        <v>2266</v>
      </c>
      <c r="F479" s="191" t="s">
        <v>12</v>
      </c>
      <c r="G479" s="191">
        <v>455408</v>
      </c>
      <c r="H479" s="68"/>
      <c r="I479" s="197" t="s">
        <v>1886</v>
      </c>
      <c r="J479" s="68"/>
      <c r="K479" s="68"/>
      <c r="L479" s="68"/>
      <c r="M479" s="68"/>
      <c r="N479" s="358"/>
      <c r="O479" s="358"/>
      <c r="P479" s="214">
        <v>3290.33</v>
      </c>
      <c r="Q479" s="214">
        <v>0</v>
      </c>
      <c r="R479" s="68" t="s">
        <v>1894</v>
      </c>
      <c r="S479" s="359"/>
      <c r="T479" s="275"/>
    </row>
    <row r="480" spans="1:20" ht="38.25">
      <c r="A480" s="191" t="s">
        <v>665</v>
      </c>
      <c r="B480" s="68"/>
      <c r="C480" s="212" t="s">
        <v>1254</v>
      </c>
      <c r="D480" s="213">
        <v>45350</v>
      </c>
      <c r="E480" s="191" t="s">
        <v>2267</v>
      </c>
      <c r="F480" s="191" t="s">
        <v>12</v>
      </c>
      <c r="G480" s="191">
        <v>455410</v>
      </c>
      <c r="H480" s="68"/>
      <c r="I480" s="197" t="s">
        <v>1886</v>
      </c>
      <c r="J480" s="68"/>
      <c r="K480" s="68"/>
      <c r="L480" s="68"/>
      <c r="M480" s="68"/>
      <c r="N480" s="358"/>
      <c r="O480" s="358"/>
      <c r="P480" s="214">
        <v>10132.91</v>
      </c>
      <c r="Q480" s="214">
        <v>0</v>
      </c>
      <c r="R480" s="68" t="s">
        <v>1894</v>
      </c>
      <c r="S480" s="359"/>
      <c r="T480" s="275"/>
    </row>
    <row r="481" spans="1:20" ht="38.25">
      <c r="A481" s="191" t="s">
        <v>665</v>
      </c>
      <c r="B481" s="68"/>
      <c r="C481" s="212" t="s">
        <v>1254</v>
      </c>
      <c r="D481" s="213">
        <v>45350</v>
      </c>
      <c r="E481" s="191" t="s">
        <v>2268</v>
      </c>
      <c r="F481" s="191" t="s">
        <v>12</v>
      </c>
      <c r="G481" s="191">
        <v>455412</v>
      </c>
      <c r="H481" s="68"/>
      <c r="I481" s="197" t="s">
        <v>1886</v>
      </c>
      <c r="J481" s="68"/>
      <c r="K481" s="68"/>
      <c r="L481" s="68"/>
      <c r="M481" s="68"/>
      <c r="N481" s="358"/>
      <c r="O481" s="358"/>
      <c r="P481" s="214">
        <v>27831.23</v>
      </c>
      <c r="Q481" s="214">
        <v>0</v>
      </c>
      <c r="R481" s="68" t="s">
        <v>1894</v>
      </c>
      <c r="S481" s="359"/>
      <c r="T481" s="275"/>
    </row>
    <row r="482" spans="1:20" ht="38.25">
      <c r="A482" s="191" t="s">
        <v>665</v>
      </c>
      <c r="B482" s="68"/>
      <c r="C482" s="212" t="s">
        <v>1254</v>
      </c>
      <c r="D482" s="213">
        <v>45350</v>
      </c>
      <c r="E482" s="191" t="s">
        <v>2269</v>
      </c>
      <c r="F482" s="191" t="s">
        <v>12</v>
      </c>
      <c r="G482" s="191">
        <v>455414</v>
      </c>
      <c r="H482" s="68"/>
      <c r="I482" s="197" t="s">
        <v>1886</v>
      </c>
      <c r="J482" s="68"/>
      <c r="K482" s="68"/>
      <c r="L482" s="68"/>
      <c r="M482" s="68"/>
      <c r="N482" s="358"/>
      <c r="O482" s="358"/>
      <c r="P482" s="214">
        <v>27713.23</v>
      </c>
      <c r="Q482" s="214">
        <v>0</v>
      </c>
      <c r="R482" s="68" t="s">
        <v>1894</v>
      </c>
      <c r="S482" s="359"/>
      <c r="T482" s="275"/>
    </row>
    <row r="483" spans="1:20" ht="51">
      <c r="A483" s="191" t="s">
        <v>550</v>
      </c>
      <c r="B483" s="68"/>
      <c r="C483" s="212" t="s">
        <v>589</v>
      </c>
      <c r="D483" s="213">
        <v>45351</v>
      </c>
      <c r="E483" s="191" t="s">
        <v>2270</v>
      </c>
      <c r="F483" s="191" t="s">
        <v>3</v>
      </c>
      <c r="G483" s="191">
        <v>2178220</v>
      </c>
      <c r="H483" s="68"/>
      <c r="I483" s="197" t="s">
        <v>2442</v>
      </c>
      <c r="J483" s="68"/>
      <c r="K483" s="68"/>
      <c r="L483" s="68"/>
      <c r="M483" s="68"/>
      <c r="N483" s="358"/>
      <c r="O483" s="358"/>
      <c r="P483" s="214">
        <v>0</v>
      </c>
      <c r="Q483" s="214">
        <v>51.63</v>
      </c>
      <c r="R483" s="68" t="s">
        <v>1894</v>
      </c>
      <c r="S483" s="359"/>
      <c r="T483" s="275"/>
    </row>
    <row r="484" spans="1:20" ht="38.25">
      <c r="A484" s="191" t="s">
        <v>550</v>
      </c>
      <c r="B484" s="68"/>
      <c r="C484" s="212" t="s">
        <v>589</v>
      </c>
      <c r="D484" s="213">
        <v>45351</v>
      </c>
      <c r="E484" s="191" t="s">
        <v>2271</v>
      </c>
      <c r="F484" s="191" t="s">
        <v>3</v>
      </c>
      <c r="G484" s="191">
        <v>2178273</v>
      </c>
      <c r="H484" s="68"/>
      <c r="I484" s="197" t="s">
        <v>2443</v>
      </c>
      <c r="J484" s="68"/>
      <c r="K484" s="68"/>
      <c r="L484" s="68"/>
      <c r="M484" s="68"/>
      <c r="N484" s="358"/>
      <c r="O484" s="358"/>
      <c r="P484" s="214">
        <v>0</v>
      </c>
      <c r="Q484" s="214">
        <v>2000</v>
      </c>
      <c r="R484" s="68" t="s">
        <v>1894</v>
      </c>
      <c r="S484" s="359"/>
      <c r="T484" s="275"/>
    </row>
    <row r="485" spans="1:20" ht="63.75">
      <c r="A485" s="191" t="s">
        <v>542</v>
      </c>
      <c r="B485" s="68"/>
      <c r="C485" s="212" t="s">
        <v>689</v>
      </c>
      <c r="D485" s="213">
        <v>45351</v>
      </c>
      <c r="E485" s="191" t="s">
        <v>2281</v>
      </c>
      <c r="F485" s="191" t="s">
        <v>637</v>
      </c>
      <c r="G485" s="191">
        <v>7732627</v>
      </c>
      <c r="H485" s="68"/>
      <c r="I485" s="197" t="s">
        <v>2453</v>
      </c>
      <c r="J485" s="68"/>
      <c r="K485" s="68"/>
      <c r="L485" s="68"/>
      <c r="M485" s="68"/>
      <c r="N485" s="358"/>
      <c r="O485" s="358"/>
      <c r="P485" s="214">
        <v>0</v>
      </c>
      <c r="Q485" s="214">
        <v>3029213.4</v>
      </c>
      <c r="R485" s="68" t="s">
        <v>1894</v>
      </c>
      <c r="S485" s="359"/>
      <c r="T485" s="275"/>
    </row>
    <row r="486" spans="1:20" ht="63.75">
      <c r="A486" s="191" t="s">
        <v>542</v>
      </c>
      <c r="B486" s="68"/>
      <c r="C486" s="212" t="s">
        <v>689</v>
      </c>
      <c r="D486" s="213">
        <v>45351</v>
      </c>
      <c r="E486" s="191" t="s">
        <v>2282</v>
      </c>
      <c r="F486" s="191" t="s">
        <v>637</v>
      </c>
      <c r="G486" s="191">
        <v>7744215</v>
      </c>
      <c r="H486" s="68"/>
      <c r="I486" s="197" t="s">
        <v>2454</v>
      </c>
      <c r="J486" s="68"/>
      <c r="K486" s="68"/>
      <c r="L486" s="68"/>
      <c r="M486" s="68"/>
      <c r="N486" s="358"/>
      <c r="O486" s="358"/>
      <c r="P486" s="214">
        <v>0</v>
      </c>
      <c r="Q486" s="214">
        <v>5755.22</v>
      </c>
      <c r="R486" s="68" t="s">
        <v>1894</v>
      </c>
      <c r="S486" s="359"/>
      <c r="T486" s="275"/>
    </row>
    <row r="487" spans="1:20" ht="63.75">
      <c r="A487" s="191" t="s">
        <v>542</v>
      </c>
      <c r="B487" s="68"/>
      <c r="C487" s="212" t="s">
        <v>689</v>
      </c>
      <c r="D487" s="213">
        <v>45351</v>
      </c>
      <c r="E487" s="191" t="s">
        <v>2283</v>
      </c>
      <c r="F487" s="191" t="s">
        <v>637</v>
      </c>
      <c r="G487" s="191">
        <v>7740227</v>
      </c>
      <c r="H487" s="68"/>
      <c r="I487" s="197" t="s">
        <v>2455</v>
      </c>
      <c r="J487" s="68"/>
      <c r="K487" s="68"/>
      <c r="L487" s="68"/>
      <c r="M487" s="68"/>
      <c r="N487" s="358"/>
      <c r="O487" s="358"/>
      <c r="P487" s="214">
        <v>0</v>
      </c>
      <c r="Q487" s="214">
        <v>8912.49</v>
      </c>
      <c r="R487" s="68" t="s">
        <v>1894</v>
      </c>
      <c r="S487" s="359"/>
      <c r="T487" s="275"/>
    </row>
    <row r="488" spans="1:20" ht="63.75">
      <c r="A488" s="191" t="s">
        <v>542</v>
      </c>
      <c r="B488" s="68"/>
      <c r="C488" s="212" t="s">
        <v>689</v>
      </c>
      <c r="D488" s="213">
        <v>45351</v>
      </c>
      <c r="E488" s="191" t="s">
        <v>2284</v>
      </c>
      <c r="F488" s="191" t="s">
        <v>637</v>
      </c>
      <c r="G488" s="191">
        <v>7740049</v>
      </c>
      <c r="H488" s="68"/>
      <c r="I488" s="197" t="s">
        <v>2456</v>
      </c>
      <c r="J488" s="68"/>
      <c r="K488" s="68"/>
      <c r="L488" s="68"/>
      <c r="M488" s="68"/>
      <c r="N488" s="358"/>
      <c r="O488" s="358"/>
      <c r="P488" s="214">
        <v>0</v>
      </c>
      <c r="Q488" s="214">
        <v>2173.7800000000002</v>
      </c>
      <c r="R488" s="68" t="s">
        <v>1894</v>
      </c>
      <c r="S488" s="359"/>
      <c r="T488" s="275"/>
    </row>
    <row r="489" spans="1:20" ht="63.75">
      <c r="A489" s="191" t="s">
        <v>542</v>
      </c>
      <c r="B489" s="68"/>
      <c r="C489" s="212" t="s">
        <v>689</v>
      </c>
      <c r="D489" s="213">
        <v>45351</v>
      </c>
      <c r="E489" s="191" t="s">
        <v>2285</v>
      </c>
      <c r="F489" s="191" t="s">
        <v>637</v>
      </c>
      <c r="G489" s="191">
        <v>7739534</v>
      </c>
      <c r="H489" s="68"/>
      <c r="I489" s="197" t="s">
        <v>2457</v>
      </c>
      <c r="J489" s="68"/>
      <c r="K489" s="68"/>
      <c r="L489" s="68"/>
      <c r="M489" s="68"/>
      <c r="N489" s="358"/>
      <c r="O489" s="358"/>
      <c r="P489" s="214">
        <v>0</v>
      </c>
      <c r="Q489" s="214">
        <v>57031.53</v>
      </c>
      <c r="R489" s="68" t="s">
        <v>1894</v>
      </c>
      <c r="S489" s="359"/>
      <c r="T489" s="275"/>
    </row>
    <row r="490" spans="1:20" ht="63.75">
      <c r="A490" s="191" t="s">
        <v>542</v>
      </c>
      <c r="B490" s="68"/>
      <c r="C490" s="212" t="s">
        <v>689</v>
      </c>
      <c r="D490" s="213">
        <v>45351</v>
      </c>
      <c r="E490" s="191" t="s">
        <v>2286</v>
      </c>
      <c r="F490" s="191" t="s">
        <v>637</v>
      </c>
      <c r="G490" s="191">
        <v>7740001</v>
      </c>
      <c r="H490" s="68"/>
      <c r="I490" s="197" t="s">
        <v>2458</v>
      </c>
      <c r="J490" s="68"/>
      <c r="K490" s="68"/>
      <c r="L490" s="68"/>
      <c r="M490" s="68"/>
      <c r="N490" s="358"/>
      <c r="O490" s="358"/>
      <c r="P490" s="214">
        <v>0</v>
      </c>
      <c r="Q490" s="214">
        <v>92679.28</v>
      </c>
      <c r="R490" s="68" t="s">
        <v>1894</v>
      </c>
      <c r="S490" s="359"/>
      <c r="T490" s="275"/>
    </row>
    <row r="491" spans="1:20" ht="63.75">
      <c r="A491" s="191" t="s">
        <v>542</v>
      </c>
      <c r="B491" s="68"/>
      <c r="C491" s="212" t="s">
        <v>689</v>
      </c>
      <c r="D491" s="213">
        <v>45351</v>
      </c>
      <c r="E491" s="191" t="s">
        <v>2287</v>
      </c>
      <c r="F491" s="191" t="s">
        <v>637</v>
      </c>
      <c r="G491" s="191">
        <v>7740031</v>
      </c>
      <c r="H491" s="68"/>
      <c r="I491" s="197" t="s">
        <v>2459</v>
      </c>
      <c r="J491" s="68"/>
      <c r="K491" s="68"/>
      <c r="L491" s="68"/>
      <c r="M491" s="68"/>
      <c r="N491" s="358"/>
      <c r="O491" s="358"/>
      <c r="P491" s="214">
        <v>0</v>
      </c>
      <c r="Q491" s="214">
        <v>99827.16</v>
      </c>
      <c r="R491" s="68" t="s">
        <v>1894</v>
      </c>
      <c r="S491" s="359"/>
      <c r="T491" s="275"/>
    </row>
    <row r="492" spans="1:20" ht="63.75">
      <c r="A492" s="191" t="s">
        <v>542</v>
      </c>
      <c r="B492" s="68"/>
      <c r="C492" s="212" t="s">
        <v>689</v>
      </c>
      <c r="D492" s="213">
        <v>45351</v>
      </c>
      <c r="E492" s="191" t="s">
        <v>2288</v>
      </c>
      <c r="F492" s="191" t="s">
        <v>637</v>
      </c>
      <c r="G492" s="191">
        <v>7732654</v>
      </c>
      <c r="H492" s="68"/>
      <c r="I492" s="197" t="s">
        <v>2453</v>
      </c>
      <c r="J492" s="68"/>
      <c r="K492" s="68"/>
      <c r="L492" s="68"/>
      <c r="M492" s="68"/>
      <c r="N492" s="358"/>
      <c r="O492" s="358"/>
      <c r="P492" s="214">
        <v>0</v>
      </c>
      <c r="Q492" s="214">
        <v>2884054.37</v>
      </c>
      <c r="R492" s="68" t="s">
        <v>1894</v>
      </c>
      <c r="S492" s="359"/>
      <c r="T492" s="275"/>
    </row>
    <row r="493" spans="1:20" ht="63.75">
      <c r="A493" s="191" t="s">
        <v>542</v>
      </c>
      <c r="B493" s="68"/>
      <c r="C493" s="212" t="s">
        <v>689</v>
      </c>
      <c r="D493" s="213">
        <v>45351</v>
      </c>
      <c r="E493" s="191" t="s">
        <v>2289</v>
      </c>
      <c r="F493" s="191" t="s">
        <v>637</v>
      </c>
      <c r="G493" s="191">
        <v>7732642</v>
      </c>
      <c r="H493" s="68"/>
      <c r="I493" s="197" t="s">
        <v>2453</v>
      </c>
      <c r="J493" s="68"/>
      <c r="K493" s="68"/>
      <c r="L493" s="68"/>
      <c r="M493" s="68"/>
      <c r="N493" s="358"/>
      <c r="O493" s="358"/>
      <c r="P493" s="214">
        <v>0</v>
      </c>
      <c r="Q493" s="214">
        <v>4257047.63</v>
      </c>
      <c r="R493" s="68" t="s">
        <v>1894</v>
      </c>
      <c r="S493" s="359"/>
      <c r="T493" s="275"/>
    </row>
    <row r="494" spans="1:20" ht="76.5">
      <c r="A494" s="191" t="s">
        <v>542</v>
      </c>
      <c r="B494" s="68"/>
      <c r="C494" s="212" t="s">
        <v>689</v>
      </c>
      <c r="D494" s="213">
        <v>45351</v>
      </c>
      <c r="E494" s="191" t="s">
        <v>2290</v>
      </c>
      <c r="F494" s="191" t="s">
        <v>637</v>
      </c>
      <c r="G494" s="191">
        <v>7740063</v>
      </c>
      <c r="H494" s="68"/>
      <c r="I494" s="197" t="s">
        <v>2460</v>
      </c>
      <c r="J494" s="68"/>
      <c r="K494" s="68"/>
      <c r="L494" s="68"/>
      <c r="M494" s="68"/>
      <c r="N494" s="358"/>
      <c r="O494" s="358"/>
      <c r="P494" s="214">
        <v>0</v>
      </c>
      <c r="Q494" s="214">
        <v>3589749.58</v>
      </c>
      <c r="R494" s="68" t="s">
        <v>1894</v>
      </c>
      <c r="S494" s="359"/>
      <c r="T494" s="275"/>
    </row>
    <row r="495" spans="1:20" ht="63.75">
      <c r="A495" s="191" t="s">
        <v>542</v>
      </c>
      <c r="B495" s="68"/>
      <c r="C495" s="212" t="s">
        <v>689</v>
      </c>
      <c r="D495" s="213">
        <v>45351</v>
      </c>
      <c r="E495" s="191" t="s">
        <v>2291</v>
      </c>
      <c r="F495" s="191" t="s">
        <v>637</v>
      </c>
      <c r="G495" s="191">
        <v>7740040</v>
      </c>
      <c r="H495" s="68"/>
      <c r="I495" s="197" t="s">
        <v>2461</v>
      </c>
      <c r="J495" s="68"/>
      <c r="K495" s="68"/>
      <c r="L495" s="68"/>
      <c r="M495" s="68"/>
      <c r="N495" s="358"/>
      <c r="O495" s="358"/>
      <c r="P495" s="214">
        <v>0</v>
      </c>
      <c r="Q495" s="214">
        <v>98972.74</v>
      </c>
      <c r="R495" s="68" t="s">
        <v>1894</v>
      </c>
      <c r="S495" s="359"/>
      <c r="T495" s="275"/>
    </row>
    <row r="496" spans="1:20" ht="76.5">
      <c r="A496" s="191" t="s">
        <v>542</v>
      </c>
      <c r="B496" s="68"/>
      <c r="C496" s="212" t="s">
        <v>689</v>
      </c>
      <c r="D496" s="213">
        <v>45351</v>
      </c>
      <c r="E496" s="191" t="s">
        <v>2292</v>
      </c>
      <c r="F496" s="191" t="s">
        <v>637</v>
      </c>
      <c r="G496" s="191">
        <v>7740071</v>
      </c>
      <c r="H496" s="68"/>
      <c r="I496" s="197" t="s">
        <v>2460</v>
      </c>
      <c r="J496" s="68"/>
      <c r="K496" s="68"/>
      <c r="L496" s="68"/>
      <c r="M496" s="68"/>
      <c r="N496" s="358"/>
      <c r="O496" s="358"/>
      <c r="P496" s="214">
        <v>0</v>
      </c>
      <c r="Q496" s="214">
        <v>5663902.0300000003</v>
      </c>
      <c r="R496" s="68" t="s">
        <v>1894</v>
      </c>
      <c r="S496" s="359"/>
      <c r="T496" s="275"/>
    </row>
    <row r="497" spans="1:20" ht="76.5">
      <c r="A497" s="191" t="s">
        <v>542</v>
      </c>
      <c r="B497" s="68"/>
      <c r="C497" s="212" t="s">
        <v>689</v>
      </c>
      <c r="D497" s="213">
        <v>45351</v>
      </c>
      <c r="E497" s="191" t="s">
        <v>2293</v>
      </c>
      <c r="F497" s="191" t="s">
        <v>637</v>
      </c>
      <c r="G497" s="191">
        <v>7740093</v>
      </c>
      <c r="H497" s="68"/>
      <c r="I497" s="197" t="s">
        <v>2462</v>
      </c>
      <c r="J497" s="68"/>
      <c r="K497" s="68"/>
      <c r="L497" s="68"/>
      <c r="M497" s="68"/>
      <c r="N497" s="358"/>
      <c r="O497" s="358"/>
      <c r="P497" s="214">
        <v>0</v>
      </c>
      <c r="Q497" s="214">
        <v>855281.7</v>
      </c>
      <c r="R497" s="68" t="s">
        <v>1894</v>
      </c>
      <c r="S497" s="359"/>
      <c r="T497" s="275"/>
    </row>
    <row r="498" spans="1:20" ht="63.75">
      <c r="A498" s="191" t="s">
        <v>542</v>
      </c>
      <c r="B498" s="68"/>
      <c r="C498" s="212" t="s">
        <v>689</v>
      </c>
      <c r="D498" s="213">
        <v>45351</v>
      </c>
      <c r="E498" s="191" t="s">
        <v>2294</v>
      </c>
      <c r="F498" s="191" t="s">
        <v>637</v>
      </c>
      <c r="G498" s="191">
        <v>7740023</v>
      </c>
      <c r="H498" s="68"/>
      <c r="I498" s="197" t="s">
        <v>2463</v>
      </c>
      <c r="J498" s="68"/>
      <c r="K498" s="68"/>
      <c r="L498" s="68"/>
      <c r="M498" s="68"/>
      <c r="N498" s="358"/>
      <c r="O498" s="358"/>
      <c r="P498" s="214">
        <v>0</v>
      </c>
      <c r="Q498" s="214">
        <v>4341.17</v>
      </c>
      <c r="R498" s="68" t="s">
        <v>1894</v>
      </c>
      <c r="S498" s="359"/>
      <c r="T498" s="275"/>
    </row>
    <row r="499" spans="1:20" ht="76.5">
      <c r="A499" s="191" t="s">
        <v>542</v>
      </c>
      <c r="B499" s="68"/>
      <c r="C499" s="212" t="s">
        <v>689</v>
      </c>
      <c r="D499" s="213">
        <v>45351</v>
      </c>
      <c r="E499" s="191" t="s">
        <v>2295</v>
      </c>
      <c r="F499" s="191" t="s">
        <v>637</v>
      </c>
      <c r="G499" s="191">
        <v>7740097</v>
      </c>
      <c r="H499" s="68"/>
      <c r="I499" s="197" t="s">
        <v>2462</v>
      </c>
      <c r="J499" s="68"/>
      <c r="K499" s="68"/>
      <c r="L499" s="68"/>
      <c r="M499" s="68"/>
      <c r="N499" s="358"/>
      <c r="O499" s="358"/>
      <c r="P499" s="214">
        <v>0</v>
      </c>
      <c r="Q499" s="214">
        <v>152310.15</v>
      </c>
      <c r="R499" s="68" t="s">
        <v>1894</v>
      </c>
      <c r="S499" s="359"/>
      <c r="T499" s="275"/>
    </row>
    <row r="500" spans="1:20" ht="76.5">
      <c r="A500" s="191" t="s">
        <v>542</v>
      </c>
      <c r="B500" s="68"/>
      <c r="C500" s="212" t="s">
        <v>689</v>
      </c>
      <c r="D500" s="213">
        <v>45351</v>
      </c>
      <c r="E500" s="191" t="s">
        <v>2296</v>
      </c>
      <c r="F500" s="191" t="s">
        <v>637</v>
      </c>
      <c r="G500" s="191">
        <v>7740085</v>
      </c>
      <c r="H500" s="68"/>
      <c r="I500" s="197" t="s">
        <v>2464</v>
      </c>
      <c r="J500" s="68"/>
      <c r="K500" s="68"/>
      <c r="L500" s="68"/>
      <c r="M500" s="68"/>
      <c r="N500" s="358"/>
      <c r="O500" s="358"/>
      <c r="P500" s="214">
        <v>0</v>
      </c>
      <c r="Q500" s="214">
        <v>7169577.4900000002</v>
      </c>
      <c r="R500" s="68" t="s">
        <v>1894</v>
      </c>
      <c r="S500" s="359"/>
      <c r="T500" s="275"/>
    </row>
    <row r="501" spans="1:20" ht="63.75">
      <c r="A501" s="191" t="s">
        <v>542</v>
      </c>
      <c r="B501" s="68"/>
      <c r="C501" s="212" t="s">
        <v>689</v>
      </c>
      <c r="D501" s="213">
        <v>45351</v>
      </c>
      <c r="E501" s="191" t="s">
        <v>2297</v>
      </c>
      <c r="F501" s="191" t="s">
        <v>637</v>
      </c>
      <c r="G501" s="191">
        <v>7753523</v>
      </c>
      <c r="H501" s="68"/>
      <c r="I501" s="197" t="s">
        <v>2465</v>
      </c>
      <c r="J501" s="68"/>
      <c r="K501" s="68"/>
      <c r="L501" s="68"/>
      <c r="M501" s="68"/>
      <c r="N501" s="358"/>
      <c r="O501" s="358"/>
      <c r="P501" s="214">
        <v>0</v>
      </c>
      <c r="Q501" s="214">
        <v>12243.39</v>
      </c>
      <c r="R501" s="68" t="s">
        <v>1894</v>
      </c>
      <c r="S501" s="359"/>
      <c r="T501" s="275"/>
    </row>
    <row r="502" spans="1:20" ht="63.75">
      <c r="A502" s="191" t="s">
        <v>542</v>
      </c>
      <c r="B502" s="68"/>
      <c r="C502" s="212" t="s">
        <v>689</v>
      </c>
      <c r="D502" s="213">
        <v>45351</v>
      </c>
      <c r="E502" s="191" t="s">
        <v>2298</v>
      </c>
      <c r="F502" s="191" t="s">
        <v>637</v>
      </c>
      <c r="G502" s="191">
        <v>7753493</v>
      </c>
      <c r="H502" s="68"/>
      <c r="I502" s="197" t="s">
        <v>2466</v>
      </c>
      <c r="J502" s="68"/>
      <c r="K502" s="68"/>
      <c r="L502" s="68"/>
      <c r="M502" s="68"/>
      <c r="N502" s="358"/>
      <c r="O502" s="358"/>
      <c r="P502" s="214">
        <v>0</v>
      </c>
      <c r="Q502" s="214">
        <v>19997.78</v>
      </c>
      <c r="R502" s="68" t="s">
        <v>1894</v>
      </c>
      <c r="S502" s="359"/>
      <c r="T502" s="275"/>
    </row>
    <row r="503" spans="1:20" ht="63.75">
      <c r="A503" s="191" t="s">
        <v>542</v>
      </c>
      <c r="B503" s="68"/>
      <c r="C503" s="212" t="s">
        <v>689</v>
      </c>
      <c r="D503" s="213">
        <v>45351</v>
      </c>
      <c r="E503" s="191" t="s">
        <v>2299</v>
      </c>
      <c r="F503" s="191" t="s">
        <v>637</v>
      </c>
      <c r="G503" s="191">
        <v>7753480</v>
      </c>
      <c r="H503" s="68"/>
      <c r="I503" s="197" t="s">
        <v>2467</v>
      </c>
      <c r="J503" s="68"/>
      <c r="K503" s="68"/>
      <c r="L503" s="68"/>
      <c r="M503" s="68"/>
      <c r="N503" s="358"/>
      <c r="O503" s="358"/>
      <c r="P503" s="214">
        <v>0</v>
      </c>
      <c r="Q503" s="214">
        <v>25304.51</v>
      </c>
      <c r="R503" s="68" t="s">
        <v>1894</v>
      </c>
      <c r="S503" s="359"/>
      <c r="T503" s="275"/>
    </row>
    <row r="504" spans="1:20" ht="63.75">
      <c r="A504" s="191" t="s">
        <v>542</v>
      </c>
      <c r="B504" s="68"/>
      <c r="C504" s="212" t="s">
        <v>689</v>
      </c>
      <c r="D504" s="213">
        <v>45351</v>
      </c>
      <c r="E504" s="191" t="s">
        <v>2300</v>
      </c>
      <c r="F504" s="191" t="s">
        <v>637</v>
      </c>
      <c r="G504" s="191">
        <v>7753495</v>
      </c>
      <c r="H504" s="68"/>
      <c r="I504" s="197" t="s">
        <v>2468</v>
      </c>
      <c r="J504" s="68"/>
      <c r="K504" s="68"/>
      <c r="L504" s="68"/>
      <c r="M504" s="68"/>
      <c r="N504" s="358"/>
      <c r="O504" s="358"/>
      <c r="P504" s="214">
        <v>0</v>
      </c>
      <c r="Q504" s="214">
        <v>10745.67</v>
      </c>
      <c r="R504" s="68" t="s">
        <v>1894</v>
      </c>
      <c r="S504" s="359"/>
      <c r="T504" s="275"/>
    </row>
    <row r="505" spans="1:20" ht="63.75">
      <c r="A505" s="191" t="s">
        <v>542</v>
      </c>
      <c r="B505" s="68"/>
      <c r="C505" s="212" t="s">
        <v>689</v>
      </c>
      <c r="D505" s="213">
        <v>45351</v>
      </c>
      <c r="E505" s="191" t="s">
        <v>2301</v>
      </c>
      <c r="F505" s="191" t="s">
        <v>637</v>
      </c>
      <c r="G505" s="191">
        <v>7753507</v>
      </c>
      <c r="H505" s="68"/>
      <c r="I505" s="197" t="s">
        <v>2469</v>
      </c>
      <c r="J505" s="68"/>
      <c r="K505" s="68"/>
      <c r="L505" s="68"/>
      <c r="M505" s="68"/>
      <c r="N505" s="358"/>
      <c r="O505" s="358"/>
      <c r="P505" s="214">
        <v>0</v>
      </c>
      <c r="Q505" s="214">
        <v>32707.48</v>
      </c>
      <c r="R505" s="68" t="s">
        <v>1894</v>
      </c>
      <c r="S505" s="359"/>
      <c r="T505" s="275"/>
    </row>
    <row r="506" spans="1:20" ht="63.75">
      <c r="A506" s="191" t="s">
        <v>542</v>
      </c>
      <c r="B506" s="68"/>
      <c r="C506" s="212" t="s">
        <v>689</v>
      </c>
      <c r="D506" s="213">
        <v>45351</v>
      </c>
      <c r="E506" s="191" t="s">
        <v>2302</v>
      </c>
      <c r="F506" s="191" t="s">
        <v>637</v>
      </c>
      <c r="G506" s="191">
        <v>7753525</v>
      </c>
      <c r="H506" s="68"/>
      <c r="I506" s="197" t="s">
        <v>2470</v>
      </c>
      <c r="J506" s="68"/>
      <c r="K506" s="68"/>
      <c r="L506" s="68"/>
      <c r="M506" s="68"/>
      <c r="N506" s="358"/>
      <c r="O506" s="358"/>
      <c r="P506" s="214">
        <v>0</v>
      </c>
      <c r="Q506" s="214">
        <v>1526050.15</v>
      </c>
      <c r="R506" s="68" t="s">
        <v>1894</v>
      </c>
      <c r="S506" s="359"/>
      <c r="T506" s="275"/>
    </row>
    <row r="507" spans="1:20" ht="63.75">
      <c r="A507" s="191" t="s">
        <v>542</v>
      </c>
      <c r="B507" s="68"/>
      <c r="C507" s="212" t="s">
        <v>689</v>
      </c>
      <c r="D507" s="213">
        <v>45351</v>
      </c>
      <c r="E507" s="191" t="s">
        <v>2303</v>
      </c>
      <c r="F507" s="191" t="s">
        <v>637</v>
      </c>
      <c r="G507" s="191">
        <v>7753537</v>
      </c>
      <c r="H507" s="68"/>
      <c r="I507" s="197" t="s">
        <v>2471</v>
      </c>
      <c r="J507" s="68"/>
      <c r="K507" s="68"/>
      <c r="L507" s="68"/>
      <c r="M507" s="68"/>
      <c r="N507" s="358"/>
      <c r="O507" s="358"/>
      <c r="P507" s="214">
        <v>0</v>
      </c>
      <c r="Q507" s="214">
        <v>21985.919999999998</v>
      </c>
      <c r="R507" s="68" t="s">
        <v>1894</v>
      </c>
      <c r="S507" s="359"/>
      <c r="T507" s="275"/>
    </row>
    <row r="508" spans="1:20" ht="63.75">
      <c r="A508" s="191" t="s">
        <v>542</v>
      </c>
      <c r="B508" s="68"/>
      <c r="C508" s="212" t="s">
        <v>689</v>
      </c>
      <c r="D508" s="213">
        <v>45351</v>
      </c>
      <c r="E508" s="191" t="s">
        <v>2304</v>
      </c>
      <c r="F508" s="191" t="s">
        <v>637</v>
      </c>
      <c r="G508" s="191">
        <v>7753569</v>
      </c>
      <c r="H508" s="68"/>
      <c r="I508" s="197" t="s">
        <v>2472</v>
      </c>
      <c r="J508" s="68"/>
      <c r="K508" s="68"/>
      <c r="L508" s="68"/>
      <c r="M508" s="68"/>
      <c r="N508" s="358"/>
      <c r="O508" s="358"/>
      <c r="P508" s="214">
        <v>0</v>
      </c>
      <c r="Q508" s="214">
        <v>30796.84</v>
      </c>
      <c r="R508" s="68" t="s">
        <v>1894</v>
      </c>
      <c r="S508" s="359"/>
      <c r="T508" s="275"/>
    </row>
    <row r="509" spans="1:20" ht="63.75">
      <c r="A509" s="191" t="s">
        <v>542</v>
      </c>
      <c r="B509" s="68"/>
      <c r="C509" s="212" t="s">
        <v>689</v>
      </c>
      <c r="D509" s="213">
        <v>45351</v>
      </c>
      <c r="E509" s="191" t="s">
        <v>2305</v>
      </c>
      <c r="F509" s="191" t="s">
        <v>637</v>
      </c>
      <c r="G509" s="191">
        <v>7753581</v>
      </c>
      <c r="H509" s="68"/>
      <c r="I509" s="197" t="s">
        <v>2473</v>
      </c>
      <c r="J509" s="68"/>
      <c r="K509" s="68"/>
      <c r="L509" s="68"/>
      <c r="M509" s="68"/>
      <c r="N509" s="358"/>
      <c r="O509" s="358"/>
      <c r="P509" s="214">
        <v>0</v>
      </c>
      <c r="Q509" s="214">
        <v>441563.4</v>
      </c>
      <c r="R509" s="68" t="s">
        <v>1894</v>
      </c>
      <c r="S509" s="359"/>
      <c r="T509" s="275"/>
    </row>
    <row r="510" spans="1:20" ht="63.75">
      <c r="A510" s="191" t="s">
        <v>542</v>
      </c>
      <c r="B510" s="68"/>
      <c r="C510" s="212" t="s">
        <v>689</v>
      </c>
      <c r="D510" s="213">
        <v>45351</v>
      </c>
      <c r="E510" s="191" t="s">
        <v>2306</v>
      </c>
      <c r="F510" s="191" t="s">
        <v>637</v>
      </c>
      <c r="G510" s="191">
        <v>7753552</v>
      </c>
      <c r="H510" s="68"/>
      <c r="I510" s="197" t="s">
        <v>2474</v>
      </c>
      <c r="J510" s="68"/>
      <c r="K510" s="68"/>
      <c r="L510" s="68"/>
      <c r="M510" s="68"/>
      <c r="N510" s="358"/>
      <c r="O510" s="358"/>
      <c r="P510" s="214">
        <v>0</v>
      </c>
      <c r="Q510" s="214">
        <v>501316.34</v>
      </c>
      <c r="R510" s="68" t="s">
        <v>1894</v>
      </c>
      <c r="S510" s="359"/>
      <c r="T510" s="275"/>
    </row>
    <row r="511" spans="1:20" ht="63.75">
      <c r="A511" s="191" t="s">
        <v>542</v>
      </c>
      <c r="B511" s="68"/>
      <c r="C511" s="212" t="s">
        <v>689</v>
      </c>
      <c r="D511" s="213">
        <v>45351</v>
      </c>
      <c r="E511" s="191" t="s">
        <v>2307</v>
      </c>
      <c r="F511" s="191" t="s">
        <v>637</v>
      </c>
      <c r="G511" s="191">
        <v>7753539</v>
      </c>
      <c r="H511" s="68"/>
      <c r="I511" s="197" t="s">
        <v>2475</v>
      </c>
      <c r="J511" s="68"/>
      <c r="K511" s="68"/>
      <c r="L511" s="68"/>
      <c r="M511" s="68"/>
      <c r="N511" s="358"/>
      <c r="O511" s="358"/>
      <c r="P511" s="214">
        <v>0</v>
      </c>
      <c r="Q511" s="214">
        <v>33010.03</v>
      </c>
      <c r="R511" s="68" t="s">
        <v>1894</v>
      </c>
      <c r="S511" s="359"/>
      <c r="T511" s="275"/>
    </row>
    <row r="512" spans="1:20" ht="89.25">
      <c r="A512" s="191">
        <v>862</v>
      </c>
      <c r="B512" s="68"/>
      <c r="C512" s="212" t="s">
        <v>187</v>
      </c>
      <c r="D512" s="213">
        <v>45351</v>
      </c>
      <c r="E512" s="191" t="s">
        <v>2308</v>
      </c>
      <c r="F512" s="191" t="s">
        <v>10</v>
      </c>
      <c r="G512" s="191">
        <v>1085918</v>
      </c>
      <c r="H512" s="68"/>
      <c r="I512" s="197" t="s">
        <v>2476</v>
      </c>
      <c r="J512" s="68"/>
      <c r="K512" s="68"/>
      <c r="L512" s="68"/>
      <c r="M512" s="68"/>
      <c r="N512" s="358"/>
      <c r="O512" s="358"/>
      <c r="P512" s="214">
        <v>50</v>
      </c>
      <c r="Q512" s="214">
        <v>0</v>
      </c>
      <c r="R512" s="68" t="s">
        <v>1894</v>
      </c>
      <c r="S512" s="359"/>
      <c r="T512" s="275"/>
    </row>
    <row r="513" spans="1:20" ht="89.25">
      <c r="A513" s="191">
        <v>597</v>
      </c>
      <c r="B513" s="68"/>
      <c r="C513" s="212" t="s">
        <v>675</v>
      </c>
      <c r="D513" s="213">
        <v>45352</v>
      </c>
      <c r="E513" s="191" t="s">
        <v>2548</v>
      </c>
      <c r="F513" s="191" t="s">
        <v>10</v>
      </c>
      <c r="G513" s="191">
        <v>1085960</v>
      </c>
      <c r="H513" s="68"/>
      <c r="I513" s="197" t="s">
        <v>2917</v>
      </c>
      <c r="J513" s="68"/>
      <c r="K513" s="68"/>
      <c r="L513" s="68"/>
      <c r="M513" s="68"/>
      <c r="N513" s="358"/>
      <c r="O513" s="358"/>
      <c r="P513" s="214">
        <v>270</v>
      </c>
      <c r="Q513" s="214">
        <v>0</v>
      </c>
      <c r="R513" s="68" t="s">
        <v>1894</v>
      </c>
      <c r="S513" s="359"/>
      <c r="T513" s="275"/>
    </row>
    <row r="514" spans="1:20" ht="63.75">
      <c r="A514" s="191">
        <v>597</v>
      </c>
      <c r="B514" s="68"/>
      <c r="C514" s="212" t="s">
        <v>675</v>
      </c>
      <c r="D514" s="213">
        <v>45352</v>
      </c>
      <c r="E514" s="191" t="s">
        <v>2549</v>
      </c>
      <c r="F514" s="191" t="s">
        <v>6</v>
      </c>
      <c r="G514" s="191">
        <v>2607665</v>
      </c>
      <c r="H514" s="68"/>
      <c r="I514" s="197" t="s">
        <v>2918</v>
      </c>
      <c r="J514" s="68"/>
      <c r="K514" s="68"/>
      <c r="L514" s="68"/>
      <c r="M514" s="68"/>
      <c r="N514" s="358"/>
      <c r="O514" s="358"/>
      <c r="P514" s="214">
        <v>0</v>
      </c>
      <c r="Q514" s="214">
        <v>304584</v>
      </c>
      <c r="R514" s="68" t="s">
        <v>1894</v>
      </c>
      <c r="S514" s="359"/>
      <c r="T514" s="275"/>
    </row>
    <row r="515" spans="1:20" ht="63.75">
      <c r="A515" s="191">
        <v>597</v>
      </c>
      <c r="B515" s="68"/>
      <c r="C515" s="212" t="s">
        <v>675</v>
      </c>
      <c r="D515" s="213">
        <v>45352</v>
      </c>
      <c r="E515" s="191" t="s">
        <v>2550</v>
      </c>
      <c r="F515" s="191" t="s">
        <v>6</v>
      </c>
      <c r="G515" s="191">
        <v>2607667</v>
      </c>
      <c r="H515" s="68"/>
      <c r="I515" s="197" t="s">
        <v>2919</v>
      </c>
      <c r="J515" s="68"/>
      <c r="K515" s="68"/>
      <c r="L515" s="68"/>
      <c r="M515" s="68"/>
      <c r="N515" s="358"/>
      <c r="O515" s="358"/>
      <c r="P515" s="214">
        <v>0</v>
      </c>
      <c r="Q515" s="214">
        <v>466239.9</v>
      </c>
      <c r="R515" s="68" t="s">
        <v>1894</v>
      </c>
      <c r="S515" s="359"/>
      <c r="T515" s="275"/>
    </row>
    <row r="516" spans="1:20" ht="63.75">
      <c r="A516" s="191" t="s">
        <v>542</v>
      </c>
      <c r="B516" s="68"/>
      <c r="C516" s="212" t="s">
        <v>689</v>
      </c>
      <c r="D516" s="213">
        <v>45352</v>
      </c>
      <c r="E516" s="191" t="s">
        <v>2551</v>
      </c>
      <c r="F516" s="191" t="s">
        <v>637</v>
      </c>
      <c r="G516" s="191">
        <v>7753345</v>
      </c>
      <c r="H516" s="68"/>
      <c r="I516" s="197" t="s">
        <v>2920</v>
      </c>
      <c r="J516" s="68"/>
      <c r="K516" s="68"/>
      <c r="L516" s="68"/>
      <c r="M516" s="68"/>
      <c r="N516" s="358"/>
      <c r="O516" s="358"/>
      <c r="P516" s="214">
        <v>0</v>
      </c>
      <c r="Q516" s="214">
        <v>35356.94</v>
      </c>
      <c r="R516" s="68" t="s">
        <v>1894</v>
      </c>
      <c r="S516" s="359"/>
      <c r="T516" s="275"/>
    </row>
    <row r="517" spans="1:20" ht="76.5">
      <c r="A517" s="191" t="s">
        <v>542</v>
      </c>
      <c r="B517" s="68"/>
      <c r="C517" s="212" t="s">
        <v>689</v>
      </c>
      <c r="D517" s="213">
        <v>45352</v>
      </c>
      <c r="E517" s="191" t="s">
        <v>2552</v>
      </c>
      <c r="F517" s="191" t="s">
        <v>637</v>
      </c>
      <c r="G517" s="191">
        <v>7753358</v>
      </c>
      <c r="H517" s="68"/>
      <c r="I517" s="197" t="s">
        <v>2921</v>
      </c>
      <c r="J517" s="68"/>
      <c r="K517" s="68"/>
      <c r="L517" s="68"/>
      <c r="M517" s="68"/>
      <c r="N517" s="358"/>
      <c r="O517" s="358"/>
      <c r="P517" s="214">
        <v>0</v>
      </c>
      <c r="Q517" s="214">
        <v>64638.48</v>
      </c>
      <c r="R517" s="68" t="s">
        <v>1894</v>
      </c>
      <c r="S517" s="359"/>
      <c r="T517" s="275"/>
    </row>
    <row r="518" spans="1:20" ht="63.75">
      <c r="A518" s="191" t="s">
        <v>542</v>
      </c>
      <c r="B518" s="68"/>
      <c r="C518" s="212" t="s">
        <v>689</v>
      </c>
      <c r="D518" s="213">
        <v>45352</v>
      </c>
      <c r="E518" s="191" t="s">
        <v>2553</v>
      </c>
      <c r="F518" s="191" t="s">
        <v>637</v>
      </c>
      <c r="G518" s="191">
        <v>7753356</v>
      </c>
      <c r="H518" s="68"/>
      <c r="I518" s="197" t="s">
        <v>2922</v>
      </c>
      <c r="J518" s="68"/>
      <c r="K518" s="68"/>
      <c r="L518" s="68"/>
      <c r="M518" s="68"/>
      <c r="N518" s="358"/>
      <c r="O518" s="358"/>
      <c r="P518" s="214">
        <v>0</v>
      </c>
      <c r="Q518" s="214">
        <v>124940.1</v>
      </c>
      <c r="R518" s="68" t="s">
        <v>1894</v>
      </c>
      <c r="S518" s="359"/>
      <c r="T518" s="275"/>
    </row>
    <row r="519" spans="1:20" ht="63.75">
      <c r="A519" s="191" t="s">
        <v>542</v>
      </c>
      <c r="B519" s="68"/>
      <c r="C519" s="212" t="s">
        <v>689</v>
      </c>
      <c r="D519" s="213">
        <v>45352</v>
      </c>
      <c r="E519" s="191" t="s">
        <v>2554</v>
      </c>
      <c r="F519" s="191" t="s">
        <v>637</v>
      </c>
      <c r="G519" s="191">
        <v>7753379</v>
      </c>
      <c r="H519" s="68"/>
      <c r="I519" s="197" t="s">
        <v>2923</v>
      </c>
      <c r="J519" s="68"/>
      <c r="K519" s="68"/>
      <c r="L519" s="68"/>
      <c r="M519" s="68"/>
      <c r="N519" s="358"/>
      <c r="O519" s="358"/>
      <c r="P519" s="214">
        <v>0</v>
      </c>
      <c r="Q519" s="214">
        <v>3753952.84</v>
      </c>
      <c r="R519" s="68" t="s">
        <v>1894</v>
      </c>
      <c r="S519" s="359"/>
      <c r="T519" s="275"/>
    </row>
    <row r="520" spans="1:20" ht="63.75">
      <c r="A520" s="191" t="s">
        <v>542</v>
      </c>
      <c r="B520" s="68"/>
      <c r="C520" s="212" t="s">
        <v>689</v>
      </c>
      <c r="D520" s="213">
        <v>45352</v>
      </c>
      <c r="E520" s="191" t="s">
        <v>2555</v>
      </c>
      <c r="F520" s="191" t="s">
        <v>637</v>
      </c>
      <c r="G520" s="191">
        <v>7753370</v>
      </c>
      <c r="H520" s="68"/>
      <c r="I520" s="197" t="s">
        <v>2924</v>
      </c>
      <c r="J520" s="68"/>
      <c r="K520" s="68"/>
      <c r="L520" s="68"/>
      <c r="M520" s="68"/>
      <c r="N520" s="358"/>
      <c r="O520" s="358"/>
      <c r="P520" s="214">
        <v>0</v>
      </c>
      <c r="Q520" s="214">
        <v>68687.42</v>
      </c>
      <c r="R520" s="68" t="s">
        <v>1894</v>
      </c>
      <c r="S520" s="359"/>
      <c r="T520" s="275"/>
    </row>
    <row r="521" spans="1:20" ht="63.75">
      <c r="A521" s="191" t="s">
        <v>542</v>
      </c>
      <c r="B521" s="68"/>
      <c r="C521" s="212" t="s">
        <v>689</v>
      </c>
      <c r="D521" s="213">
        <v>45352</v>
      </c>
      <c r="E521" s="191" t="s">
        <v>2556</v>
      </c>
      <c r="F521" s="191" t="s">
        <v>637</v>
      </c>
      <c r="G521" s="191">
        <v>7753321</v>
      </c>
      <c r="H521" s="68"/>
      <c r="I521" s="197" t="s">
        <v>2925</v>
      </c>
      <c r="J521" s="68"/>
      <c r="K521" s="68"/>
      <c r="L521" s="68"/>
      <c r="M521" s="68"/>
      <c r="N521" s="358"/>
      <c r="O521" s="358"/>
      <c r="P521" s="214">
        <v>0</v>
      </c>
      <c r="Q521" s="214">
        <v>89040.72</v>
      </c>
      <c r="R521" s="68" t="s">
        <v>1894</v>
      </c>
      <c r="S521" s="359"/>
      <c r="T521" s="275"/>
    </row>
    <row r="522" spans="1:20" ht="63.75">
      <c r="A522" s="191">
        <v>597</v>
      </c>
      <c r="B522" s="68"/>
      <c r="C522" s="212" t="s">
        <v>675</v>
      </c>
      <c r="D522" s="213">
        <v>45352</v>
      </c>
      <c r="E522" s="191" t="s">
        <v>2557</v>
      </c>
      <c r="F522" s="191" t="s">
        <v>14</v>
      </c>
      <c r="G522" s="191">
        <v>2607668</v>
      </c>
      <c r="H522" s="68"/>
      <c r="I522" s="197" t="s">
        <v>2926</v>
      </c>
      <c r="J522" s="68"/>
      <c r="K522" s="68"/>
      <c r="L522" s="68"/>
      <c r="M522" s="68"/>
      <c r="N522" s="358"/>
      <c r="O522" s="358"/>
      <c r="P522" s="214">
        <v>50</v>
      </c>
      <c r="Q522" s="214">
        <v>0</v>
      </c>
      <c r="R522" s="68" t="s">
        <v>1894</v>
      </c>
      <c r="S522" s="359"/>
      <c r="T522" s="275"/>
    </row>
    <row r="523" spans="1:20" ht="63.75">
      <c r="A523" s="191">
        <v>597</v>
      </c>
      <c r="B523" s="68"/>
      <c r="C523" s="212" t="s">
        <v>675</v>
      </c>
      <c r="D523" s="213">
        <v>45352</v>
      </c>
      <c r="E523" s="191" t="s">
        <v>2558</v>
      </c>
      <c r="F523" s="191" t="s">
        <v>14</v>
      </c>
      <c r="G523" s="191">
        <v>2607666</v>
      </c>
      <c r="H523" s="68"/>
      <c r="I523" s="197" t="s">
        <v>2927</v>
      </c>
      <c r="J523" s="68"/>
      <c r="K523" s="68"/>
      <c r="L523" s="68"/>
      <c r="M523" s="68"/>
      <c r="N523" s="358"/>
      <c r="O523" s="358"/>
      <c r="P523" s="214">
        <v>50</v>
      </c>
      <c r="Q523" s="214">
        <v>0</v>
      </c>
      <c r="R523" s="68" t="s">
        <v>1894</v>
      </c>
      <c r="S523" s="359"/>
      <c r="T523" s="275"/>
    </row>
    <row r="524" spans="1:20" ht="51">
      <c r="A524" s="191" t="s">
        <v>542</v>
      </c>
      <c r="B524" s="68"/>
      <c r="C524" s="212" t="s">
        <v>689</v>
      </c>
      <c r="D524" s="213">
        <v>45352</v>
      </c>
      <c r="E524" s="191" t="s">
        <v>2559</v>
      </c>
      <c r="F524" s="191" t="s">
        <v>19</v>
      </c>
      <c r="G524" s="191">
        <v>18481</v>
      </c>
      <c r="H524" s="68"/>
      <c r="I524" s="197" t="s">
        <v>2928</v>
      </c>
      <c r="J524" s="68"/>
      <c r="K524" s="68"/>
      <c r="L524" s="68"/>
      <c r="M524" s="68"/>
      <c r="N524" s="358"/>
      <c r="O524" s="358"/>
      <c r="P524" s="214">
        <v>221850000</v>
      </c>
      <c r="Q524" s="214">
        <v>0</v>
      </c>
      <c r="R524" s="68" t="s">
        <v>1894</v>
      </c>
      <c r="S524" s="359"/>
      <c r="T524" s="275"/>
    </row>
    <row r="525" spans="1:20" ht="51">
      <c r="A525" s="191" t="s">
        <v>542</v>
      </c>
      <c r="B525" s="68"/>
      <c r="C525" s="212" t="s">
        <v>689</v>
      </c>
      <c r="D525" s="213">
        <v>45352</v>
      </c>
      <c r="E525" s="191" t="s">
        <v>2560</v>
      </c>
      <c r="F525" s="191" t="s">
        <v>10</v>
      </c>
      <c r="G525" s="191">
        <v>18481</v>
      </c>
      <c r="H525" s="68"/>
      <c r="I525" s="197" t="s">
        <v>2929</v>
      </c>
      <c r="J525" s="68"/>
      <c r="K525" s="68"/>
      <c r="L525" s="68"/>
      <c r="M525" s="68"/>
      <c r="N525" s="358"/>
      <c r="O525" s="358"/>
      <c r="P525" s="214">
        <v>153333.75</v>
      </c>
      <c r="Q525" s="214">
        <v>0</v>
      </c>
      <c r="R525" s="68" t="s">
        <v>1894</v>
      </c>
      <c r="S525" s="359"/>
      <c r="T525" s="275"/>
    </row>
    <row r="526" spans="1:20" ht="89.25">
      <c r="A526" s="191">
        <v>10</v>
      </c>
      <c r="B526" s="68"/>
      <c r="C526" s="212" t="s">
        <v>38</v>
      </c>
      <c r="D526" s="213">
        <v>45352</v>
      </c>
      <c r="E526" s="191" t="s">
        <v>2561</v>
      </c>
      <c r="F526" s="191" t="s">
        <v>6</v>
      </c>
      <c r="G526" s="191">
        <v>20384</v>
      </c>
      <c r="H526" s="68"/>
      <c r="I526" s="197" t="s">
        <v>2930</v>
      </c>
      <c r="J526" s="68"/>
      <c r="K526" s="68"/>
      <c r="L526" s="68"/>
      <c r="M526" s="68"/>
      <c r="N526" s="358"/>
      <c r="O526" s="358"/>
      <c r="P526" s="214">
        <v>0</v>
      </c>
      <c r="Q526" s="214">
        <v>0.05</v>
      </c>
      <c r="R526" s="68" t="s">
        <v>1894</v>
      </c>
      <c r="S526" s="359"/>
      <c r="T526" s="275"/>
    </row>
    <row r="527" spans="1:20" ht="63.75">
      <c r="A527" s="191" t="s">
        <v>542</v>
      </c>
      <c r="B527" s="68"/>
      <c r="C527" s="212" t="s">
        <v>689</v>
      </c>
      <c r="D527" s="213">
        <v>45352</v>
      </c>
      <c r="E527" s="191" t="s">
        <v>2562</v>
      </c>
      <c r="F527" s="191" t="s">
        <v>637</v>
      </c>
      <c r="G527" s="191">
        <v>7753425</v>
      </c>
      <c r="H527" s="68"/>
      <c r="I527" s="197" t="s">
        <v>2931</v>
      </c>
      <c r="J527" s="68"/>
      <c r="K527" s="68"/>
      <c r="L527" s="68"/>
      <c r="M527" s="68"/>
      <c r="N527" s="358"/>
      <c r="O527" s="358"/>
      <c r="P527" s="214">
        <v>0</v>
      </c>
      <c r="Q527" s="214">
        <v>45552.59</v>
      </c>
      <c r="R527" s="68" t="s">
        <v>1894</v>
      </c>
      <c r="S527" s="359"/>
      <c r="T527" s="275"/>
    </row>
    <row r="528" spans="1:20" ht="63.75">
      <c r="A528" s="191" t="s">
        <v>542</v>
      </c>
      <c r="B528" s="68"/>
      <c r="C528" s="212" t="s">
        <v>689</v>
      </c>
      <c r="D528" s="213">
        <v>45352</v>
      </c>
      <c r="E528" s="191" t="s">
        <v>2563</v>
      </c>
      <c r="F528" s="191" t="s">
        <v>637</v>
      </c>
      <c r="G528" s="191">
        <v>7753398</v>
      </c>
      <c r="H528" s="68"/>
      <c r="I528" s="197" t="s">
        <v>2932</v>
      </c>
      <c r="J528" s="68"/>
      <c r="K528" s="68"/>
      <c r="L528" s="68"/>
      <c r="M528" s="68"/>
      <c r="N528" s="358"/>
      <c r="O528" s="358"/>
      <c r="P528" s="214">
        <v>0</v>
      </c>
      <c r="Q528" s="214">
        <v>54058.59</v>
      </c>
      <c r="R528" s="68" t="s">
        <v>1894</v>
      </c>
      <c r="S528" s="359"/>
      <c r="T528" s="275"/>
    </row>
    <row r="529" spans="1:20" ht="63.75">
      <c r="A529" s="191" t="s">
        <v>542</v>
      </c>
      <c r="B529" s="68"/>
      <c r="C529" s="212" t="s">
        <v>689</v>
      </c>
      <c r="D529" s="213">
        <v>45352</v>
      </c>
      <c r="E529" s="191" t="s">
        <v>2564</v>
      </c>
      <c r="F529" s="191" t="s">
        <v>637</v>
      </c>
      <c r="G529" s="191">
        <v>7753381</v>
      </c>
      <c r="H529" s="68"/>
      <c r="I529" s="197" t="s">
        <v>2933</v>
      </c>
      <c r="J529" s="68"/>
      <c r="K529" s="68"/>
      <c r="L529" s="68"/>
      <c r="M529" s="68"/>
      <c r="N529" s="358"/>
      <c r="O529" s="358"/>
      <c r="P529" s="214">
        <v>0</v>
      </c>
      <c r="Q529" s="214">
        <v>101594.18</v>
      </c>
      <c r="R529" s="68" t="s">
        <v>1894</v>
      </c>
      <c r="S529" s="359"/>
      <c r="T529" s="275"/>
    </row>
    <row r="530" spans="1:20" ht="63.75">
      <c r="A530" s="191" t="s">
        <v>542</v>
      </c>
      <c r="B530" s="68"/>
      <c r="C530" s="212" t="s">
        <v>689</v>
      </c>
      <c r="D530" s="213">
        <v>45352</v>
      </c>
      <c r="E530" s="191" t="s">
        <v>2565</v>
      </c>
      <c r="F530" s="191" t="s">
        <v>637</v>
      </c>
      <c r="G530" s="191">
        <v>7753396</v>
      </c>
      <c r="H530" s="68"/>
      <c r="I530" s="197" t="s">
        <v>2934</v>
      </c>
      <c r="J530" s="68"/>
      <c r="K530" s="68"/>
      <c r="L530" s="68"/>
      <c r="M530" s="68"/>
      <c r="N530" s="358"/>
      <c r="O530" s="358"/>
      <c r="P530" s="214">
        <v>0</v>
      </c>
      <c r="Q530" s="214">
        <v>6126.54</v>
      </c>
      <c r="R530" s="68" t="s">
        <v>1894</v>
      </c>
      <c r="S530" s="359"/>
      <c r="T530" s="275"/>
    </row>
    <row r="531" spans="1:20" ht="102">
      <c r="A531" s="191">
        <v>15</v>
      </c>
      <c r="B531" s="68"/>
      <c r="C531" s="212" t="s">
        <v>39</v>
      </c>
      <c r="D531" s="213">
        <v>45352</v>
      </c>
      <c r="E531" s="191" t="s">
        <v>2566</v>
      </c>
      <c r="F531" s="191" t="s">
        <v>10</v>
      </c>
      <c r="G531" s="191">
        <v>1085961</v>
      </c>
      <c r="H531" s="68"/>
      <c r="I531" s="197" t="s">
        <v>2935</v>
      </c>
      <c r="J531" s="68"/>
      <c r="K531" s="68"/>
      <c r="L531" s="68"/>
      <c r="M531" s="68"/>
      <c r="N531" s="358"/>
      <c r="O531" s="358"/>
      <c r="P531" s="214">
        <v>495.15</v>
      </c>
      <c r="Q531" s="214">
        <v>0</v>
      </c>
      <c r="R531" s="68" t="s">
        <v>1894</v>
      </c>
      <c r="S531" s="359"/>
      <c r="T531" s="275"/>
    </row>
    <row r="532" spans="1:20" ht="63.75">
      <c r="A532" s="191" t="s">
        <v>542</v>
      </c>
      <c r="B532" s="68"/>
      <c r="C532" s="212" t="s">
        <v>689</v>
      </c>
      <c r="D532" s="213">
        <v>45352</v>
      </c>
      <c r="E532" s="191" t="s">
        <v>2567</v>
      </c>
      <c r="F532" s="191" t="s">
        <v>637</v>
      </c>
      <c r="G532" s="191">
        <v>7753439</v>
      </c>
      <c r="H532" s="68"/>
      <c r="I532" s="197" t="s">
        <v>2936</v>
      </c>
      <c r="J532" s="68"/>
      <c r="K532" s="68"/>
      <c r="L532" s="68"/>
      <c r="M532" s="68"/>
      <c r="N532" s="358"/>
      <c r="O532" s="358"/>
      <c r="P532" s="214">
        <v>0</v>
      </c>
      <c r="Q532" s="214">
        <v>41228.129999999997</v>
      </c>
      <c r="R532" s="68" t="s">
        <v>1894</v>
      </c>
      <c r="S532" s="359"/>
      <c r="T532" s="275"/>
    </row>
    <row r="533" spans="1:20" ht="63.75">
      <c r="A533" s="191" t="s">
        <v>542</v>
      </c>
      <c r="B533" s="68"/>
      <c r="C533" s="212" t="s">
        <v>689</v>
      </c>
      <c r="D533" s="213">
        <v>45352</v>
      </c>
      <c r="E533" s="191" t="s">
        <v>2568</v>
      </c>
      <c r="F533" s="191" t="s">
        <v>637</v>
      </c>
      <c r="G533" s="191">
        <v>7753456</v>
      </c>
      <c r="H533" s="68"/>
      <c r="I533" s="197" t="s">
        <v>2467</v>
      </c>
      <c r="J533" s="68"/>
      <c r="K533" s="68"/>
      <c r="L533" s="68"/>
      <c r="M533" s="68"/>
      <c r="N533" s="358"/>
      <c r="O533" s="358"/>
      <c r="P533" s="214">
        <v>0</v>
      </c>
      <c r="Q533" s="214">
        <v>9675.81</v>
      </c>
      <c r="R533" s="68" t="s">
        <v>1894</v>
      </c>
      <c r="S533" s="359"/>
      <c r="T533" s="275"/>
    </row>
    <row r="534" spans="1:20" ht="63.75">
      <c r="A534" s="191" t="s">
        <v>542</v>
      </c>
      <c r="B534" s="68"/>
      <c r="C534" s="212" t="s">
        <v>689</v>
      </c>
      <c r="D534" s="213">
        <v>45352</v>
      </c>
      <c r="E534" s="191" t="s">
        <v>2569</v>
      </c>
      <c r="F534" s="191" t="s">
        <v>637</v>
      </c>
      <c r="G534" s="191">
        <v>7753454</v>
      </c>
      <c r="H534" s="68"/>
      <c r="I534" s="197" t="s">
        <v>2937</v>
      </c>
      <c r="J534" s="68"/>
      <c r="K534" s="68"/>
      <c r="L534" s="68"/>
      <c r="M534" s="68"/>
      <c r="N534" s="358"/>
      <c r="O534" s="358"/>
      <c r="P534" s="214">
        <v>0</v>
      </c>
      <c r="Q534" s="214">
        <v>45352.72</v>
      </c>
      <c r="R534" s="68" t="s">
        <v>1894</v>
      </c>
      <c r="S534" s="359"/>
      <c r="T534" s="275"/>
    </row>
    <row r="535" spans="1:20" ht="63.75">
      <c r="A535" s="191" t="s">
        <v>542</v>
      </c>
      <c r="B535" s="68"/>
      <c r="C535" s="212" t="s">
        <v>689</v>
      </c>
      <c r="D535" s="213">
        <v>45352</v>
      </c>
      <c r="E535" s="191" t="s">
        <v>2570</v>
      </c>
      <c r="F535" s="191" t="s">
        <v>637</v>
      </c>
      <c r="G535" s="191">
        <v>7753441</v>
      </c>
      <c r="H535" s="68"/>
      <c r="I535" s="197" t="s">
        <v>2938</v>
      </c>
      <c r="J535" s="68"/>
      <c r="K535" s="68"/>
      <c r="L535" s="68"/>
      <c r="M535" s="68"/>
      <c r="N535" s="358"/>
      <c r="O535" s="358"/>
      <c r="P535" s="214">
        <v>0</v>
      </c>
      <c r="Q535" s="214">
        <v>18179.03</v>
      </c>
      <c r="R535" s="68" t="s">
        <v>1894</v>
      </c>
      <c r="S535" s="359"/>
      <c r="T535" s="275"/>
    </row>
    <row r="536" spans="1:20" ht="51">
      <c r="A536" s="191">
        <v>10</v>
      </c>
      <c r="B536" s="68"/>
      <c r="C536" s="212" t="s">
        <v>38</v>
      </c>
      <c r="D536" s="213">
        <v>45352</v>
      </c>
      <c r="E536" s="191" t="s">
        <v>2571</v>
      </c>
      <c r="F536" s="191" t="s">
        <v>3</v>
      </c>
      <c r="G536" s="191">
        <v>2178508</v>
      </c>
      <c r="H536" s="68"/>
      <c r="I536" s="197" t="s">
        <v>2939</v>
      </c>
      <c r="J536" s="68"/>
      <c r="K536" s="68"/>
      <c r="L536" s="68"/>
      <c r="M536" s="68"/>
      <c r="N536" s="358"/>
      <c r="O536" s="358"/>
      <c r="P536" s="214">
        <v>0</v>
      </c>
      <c r="Q536" s="214">
        <v>9210</v>
      </c>
      <c r="R536" s="68" t="s">
        <v>1894</v>
      </c>
      <c r="S536" s="359"/>
      <c r="T536" s="275"/>
    </row>
    <row r="537" spans="1:20" ht="51">
      <c r="A537" s="191">
        <v>423</v>
      </c>
      <c r="B537" s="68"/>
      <c r="C537" s="212" t="s">
        <v>150</v>
      </c>
      <c r="D537" s="213">
        <v>45352</v>
      </c>
      <c r="E537" s="191" t="s">
        <v>2572</v>
      </c>
      <c r="F537" s="191" t="s">
        <v>3</v>
      </c>
      <c r="G537" s="191">
        <v>2178547</v>
      </c>
      <c r="H537" s="68"/>
      <c r="I537" s="197" t="s">
        <v>2941</v>
      </c>
      <c r="J537" s="68"/>
      <c r="K537" s="68"/>
      <c r="L537" s="68"/>
      <c r="M537" s="68"/>
      <c r="N537" s="358"/>
      <c r="O537" s="358"/>
      <c r="P537" s="214">
        <v>0</v>
      </c>
      <c r="Q537" s="214">
        <v>3606</v>
      </c>
      <c r="R537" s="68" t="s">
        <v>1894</v>
      </c>
      <c r="S537" s="359"/>
      <c r="T537" s="275"/>
    </row>
    <row r="538" spans="1:20" ht="51">
      <c r="A538" s="191">
        <v>423</v>
      </c>
      <c r="B538" s="68"/>
      <c r="C538" s="212" t="s">
        <v>150</v>
      </c>
      <c r="D538" s="213">
        <v>45352</v>
      </c>
      <c r="E538" s="191" t="s">
        <v>2573</v>
      </c>
      <c r="F538" s="191" t="s">
        <v>3</v>
      </c>
      <c r="G538" s="191">
        <v>2178552</v>
      </c>
      <c r="H538" s="68"/>
      <c r="I538" s="197" t="s">
        <v>2941</v>
      </c>
      <c r="J538" s="68"/>
      <c r="K538" s="68"/>
      <c r="L538" s="68"/>
      <c r="M538" s="68"/>
      <c r="N538" s="358"/>
      <c r="O538" s="358"/>
      <c r="P538" s="214">
        <v>0</v>
      </c>
      <c r="Q538" s="214">
        <v>2800</v>
      </c>
      <c r="R538" s="68" t="s">
        <v>1894</v>
      </c>
      <c r="S538" s="359"/>
      <c r="T538" s="275"/>
    </row>
    <row r="539" spans="1:20" ht="63.75">
      <c r="A539" s="191">
        <v>15</v>
      </c>
      <c r="B539" s="68"/>
      <c r="C539" s="212" t="s">
        <v>39</v>
      </c>
      <c r="D539" s="213">
        <v>45352</v>
      </c>
      <c r="E539" s="191" t="s">
        <v>2574</v>
      </c>
      <c r="F539" s="191" t="s">
        <v>3</v>
      </c>
      <c r="G539" s="191">
        <v>2178561</v>
      </c>
      <c r="H539" s="68"/>
      <c r="I539" s="197" t="s">
        <v>2942</v>
      </c>
      <c r="J539" s="68"/>
      <c r="K539" s="68"/>
      <c r="L539" s="68"/>
      <c r="M539" s="68"/>
      <c r="N539" s="358"/>
      <c r="O539" s="358"/>
      <c r="P539" s="214">
        <v>0</v>
      </c>
      <c r="Q539" s="214">
        <v>58.4</v>
      </c>
      <c r="R539" s="68" t="s">
        <v>1894</v>
      </c>
      <c r="S539" s="359"/>
      <c r="T539" s="275"/>
    </row>
    <row r="540" spans="1:20" ht="63.75">
      <c r="A540" s="191">
        <v>169</v>
      </c>
      <c r="B540" s="68"/>
      <c r="C540" s="212" t="s">
        <v>79</v>
      </c>
      <c r="D540" s="213">
        <v>45352</v>
      </c>
      <c r="E540" s="191" t="s">
        <v>2575</v>
      </c>
      <c r="F540" s="191" t="s">
        <v>3</v>
      </c>
      <c r="G540" s="191">
        <v>2178567</v>
      </c>
      <c r="H540" s="68"/>
      <c r="I540" s="197" t="s">
        <v>2943</v>
      </c>
      <c r="J540" s="68"/>
      <c r="K540" s="68"/>
      <c r="L540" s="68"/>
      <c r="M540" s="68"/>
      <c r="N540" s="358"/>
      <c r="O540" s="358"/>
      <c r="P540" s="214">
        <v>0</v>
      </c>
      <c r="Q540" s="214">
        <v>742</v>
      </c>
      <c r="R540" s="68" t="s">
        <v>1894</v>
      </c>
      <c r="S540" s="359"/>
      <c r="T540" s="275"/>
    </row>
    <row r="541" spans="1:20" ht="51">
      <c r="A541" s="191">
        <v>15</v>
      </c>
      <c r="B541" s="68"/>
      <c r="C541" s="212" t="s">
        <v>39</v>
      </c>
      <c r="D541" s="213">
        <v>45352</v>
      </c>
      <c r="E541" s="191" t="s">
        <v>2576</v>
      </c>
      <c r="F541" s="191" t="s">
        <v>3</v>
      </c>
      <c r="G541" s="191">
        <v>2178570</v>
      </c>
      <c r="H541" s="68"/>
      <c r="I541" s="197" t="s">
        <v>2944</v>
      </c>
      <c r="J541" s="68"/>
      <c r="K541" s="68"/>
      <c r="L541" s="68"/>
      <c r="M541" s="68"/>
      <c r="N541" s="358"/>
      <c r="O541" s="358"/>
      <c r="P541" s="214">
        <v>0</v>
      </c>
      <c r="Q541" s="214">
        <v>0.16</v>
      </c>
      <c r="R541" s="68" t="s">
        <v>1894</v>
      </c>
      <c r="S541" s="359"/>
      <c r="T541" s="275"/>
    </row>
    <row r="542" spans="1:20" ht="63.75">
      <c r="A542" s="191" t="s">
        <v>550</v>
      </c>
      <c r="B542" s="68"/>
      <c r="C542" s="212" t="s">
        <v>589</v>
      </c>
      <c r="D542" s="213">
        <v>45352</v>
      </c>
      <c r="E542" s="191" t="s">
        <v>2577</v>
      </c>
      <c r="F542" s="191" t="s">
        <v>3</v>
      </c>
      <c r="G542" s="191">
        <v>2178621</v>
      </c>
      <c r="H542" s="68"/>
      <c r="I542" s="197" t="s">
        <v>2945</v>
      </c>
      <c r="J542" s="68"/>
      <c r="K542" s="68"/>
      <c r="L542" s="68"/>
      <c r="M542" s="68"/>
      <c r="N542" s="358"/>
      <c r="O542" s="358"/>
      <c r="P542" s="214">
        <v>0</v>
      </c>
      <c r="Q542" s="214">
        <v>12258.29</v>
      </c>
      <c r="R542" s="68" t="s">
        <v>1894</v>
      </c>
      <c r="S542" s="359"/>
      <c r="T542" s="275"/>
    </row>
    <row r="543" spans="1:20" ht="51">
      <c r="A543" s="191" t="s">
        <v>550</v>
      </c>
      <c r="B543" s="68"/>
      <c r="C543" s="212" t="s">
        <v>589</v>
      </c>
      <c r="D543" s="213">
        <v>45352</v>
      </c>
      <c r="E543" s="191" t="s">
        <v>2578</v>
      </c>
      <c r="F543" s="191" t="s">
        <v>3</v>
      </c>
      <c r="G543" s="191">
        <v>2178622</v>
      </c>
      <c r="H543" s="68"/>
      <c r="I543" s="197" t="s">
        <v>2946</v>
      </c>
      <c r="J543" s="68"/>
      <c r="K543" s="68"/>
      <c r="L543" s="68"/>
      <c r="M543" s="68"/>
      <c r="N543" s="358"/>
      <c r="O543" s="358"/>
      <c r="P543" s="214">
        <v>0</v>
      </c>
      <c r="Q543" s="214">
        <v>1639.13</v>
      </c>
      <c r="R543" s="68" t="s">
        <v>1894</v>
      </c>
      <c r="S543" s="359"/>
      <c r="T543" s="275"/>
    </row>
    <row r="544" spans="1:20" ht="63.75">
      <c r="A544" s="191">
        <v>597</v>
      </c>
      <c r="B544" s="68"/>
      <c r="C544" s="212" t="s">
        <v>675</v>
      </c>
      <c r="D544" s="213">
        <v>45355</v>
      </c>
      <c r="E544" s="191" t="s">
        <v>2579</v>
      </c>
      <c r="F544" s="191" t="s">
        <v>6</v>
      </c>
      <c r="G544" s="191">
        <v>2609639</v>
      </c>
      <c r="H544" s="68"/>
      <c r="I544" s="197" t="s">
        <v>2947</v>
      </c>
      <c r="J544" s="68"/>
      <c r="K544" s="68"/>
      <c r="L544" s="68"/>
      <c r="M544" s="68"/>
      <c r="N544" s="358"/>
      <c r="O544" s="358"/>
      <c r="P544" s="214">
        <v>0</v>
      </c>
      <c r="Q544" s="214">
        <v>211288</v>
      </c>
      <c r="R544" s="68" t="s">
        <v>1894</v>
      </c>
      <c r="S544" s="359"/>
      <c r="T544" s="275"/>
    </row>
    <row r="545" spans="1:20" ht="63.75">
      <c r="A545" s="191">
        <v>597</v>
      </c>
      <c r="B545" s="68"/>
      <c r="C545" s="212" t="s">
        <v>675</v>
      </c>
      <c r="D545" s="213">
        <v>45355</v>
      </c>
      <c r="E545" s="191" t="s">
        <v>2580</v>
      </c>
      <c r="F545" s="191" t="s">
        <v>14</v>
      </c>
      <c r="G545" s="191">
        <v>2609640</v>
      </c>
      <c r="H545" s="68"/>
      <c r="I545" s="197" t="s">
        <v>2948</v>
      </c>
      <c r="J545" s="68"/>
      <c r="K545" s="68"/>
      <c r="L545" s="68"/>
      <c r="M545" s="68"/>
      <c r="N545" s="358"/>
      <c r="O545" s="358"/>
      <c r="P545" s="214">
        <v>50</v>
      </c>
      <c r="Q545" s="214">
        <v>0</v>
      </c>
      <c r="R545" s="68" t="s">
        <v>1894</v>
      </c>
      <c r="S545" s="359"/>
      <c r="T545" s="275"/>
    </row>
    <row r="546" spans="1:20" ht="51">
      <c r="A546" s="191">
        <v>46</v>
      </c>
      <c r="B546" s="68"/>
      <c r="C546" s="212" t="s">
        <v>1371</v>
      </c>
      <c r="D546" s="213">
        <v>45355</v>
      </c>
      <c r="E546" s="191" t="s">
        <v>2581</v>
      </c>
      <c r="F546" s="191" t="s">
        <v>3</v>
      </c>
      <c r="G546" s="191">
        <v>2178864</v>
      </c>
      <c r="H546" s="68"/>
      <c r="I546" s="197" t="s">
        <v>2949</v>
      </c>
      <c r="J546" s="68"/>
      <c r="K546" s="68"/>
      <c r="L546" s="68"/>
      <c r="M546" s="68"/>
      <c r="N546" s="358"/>
      <c r="O546" s="358"/>
      <c r="P546" s="214">
        <v>0</v>
      </c>
      <c r="Q546" s="214">
        <v>8122.61</v>
      </c>
      <c r="R546" s="68" t="s">
        <v>1894</v>
      </c>
      <c r="S546" s="359"/>
      <c r="T546" s="275"/>
    </row>
    <row r="547" spans="1:20" ht="102">
      <c r="A547" s="191">
        <v>548</v>
      </c>
      <c r="B547" s="68"/>
      <c r="C547" s="212" t="s">
        <v>1283</v>
      </c>
      <c r="D547" s="213">
        <v>45356</v>
      </c>
      <c r="E547" s="191" t="s">
        <v>2582</v>
      </c>
      <c r="F547" s="191" t="s">
        <v>10</v>
      </c>
      <c r="G547" s="191">
        <v>1086096</v>
      </c>
      <c r="H547" s="68"/>
      <c r="I547" s="197" t="s">
        <v>2950</v>
      </c>
      <c r="J547" s="68"/>
      <c r="K547" s="68"/>
      <c r="L547" s="68"/>
      <c r="M547" s="68"/>
      <c r="N547" s="358"/>
      <c r="O547" s="358"/>
      <c r="P547" s="214">
        <v>717.48</v>
      </c>
      <c r="Q547" s="214">
        <v>0</v>
      </c>
      <c r="R547" s="68" t="s">
        <v>1894</v>
      </c>
      <c r="S547" s="359"/>
      <c r="T547" s="275"/>
    </row>
    <row r="548" spans="1:20" ht="63.75">
      <c r="A548" s="191">
        <v>597</v>
      </c>
      <c r="B548" s="68"/>
      <c r="C548" s="212" t="s">
        <v>675</v>
      </c>
      <c r="D548" s="213">
        <v>45356</v>
      </c>
      <c r="E548" s="191" t="s">
        <v>2583</v>
      </c>
      <c r="F548" s="191" t="s">
        <v>6</v>
      </c>
      <c r="G548" s="191">
        <v>1968488</v>
      </c>
      <c r="H548" s="68"/>
      <c r="I548" s="197" t="s">
        <v>2951</v>
      </c>
      <c r="J548" s="68"/>
      <c r="K548" s="68"/>
      <c r="L548" s="68"/>
      <c r="M548" s="68"/>
      <c r="N548" s="358"/>
      <c r="O548" s="358"/>
      <c r="P548" s="214">
        <v>0</v>
      </c>
      <c r="Q548" s="214">
        <v>249798.5</v>
      </c>
      <c r="R548" s="68" t="s">
        <v>1894</v>
      </c>
      <c r="S548" s="359"/>
      <c r="T548" s="275"/>
    </row>
    <row r="549" spans="1:20" ht="51">
      <c r="A549" s="191">
        <v>86</v>
      </c>
      <c r="B549" s="68"/>
      <c r="C549" s="212" t="s">
        <v>50</v>
      </c>
      <c r="D549" s="213">
        <v>45356</v>
      </c>
      <c r="E549" s="191" t="s">
        <v>2584</v>
      </c>
      <c r="F549" s="191" t="s">
        <v>6</v>
      </c>
      <c r="G549" s="191">
        <v>1968688</v>
      </c>
      <c r="H549" s="68"/>
      <c r="I549" s="197" t="s">
        <v>2952</v>
      </c>
      <c r="J549" s="68"/>
      <c r="K549" s="68"/>
      <c r="L549" s="68"/>
      <c r="M549" s="68"/>
      <c r="N549" s="358"/>
      <c r="O549" s="358"/>
      <c r="P549" s="214">
        <v>0</v>
      </c>
      <c r="Q549" s="214">
        <v>46380.05</v>
      </c>
      <c r="R549" s="68" t="s">
        <v>1894</v>
      </c>
      <c r="S549" s="359"/>
      <c r="T549" s="275"/>
    </row>
    <row r="550" spans="1:20" ht="51">
      <c r="A550" s="191">
        <v>548</v>
      </c>
      <c r="B550" s="68"/>
      <c r="C550" s="212" t="s">
        <v>1283</v>
      </c>
      <c r="D550" s="213">
        <v>45356</v>
      </c>
      <c r="E550" s="191" t="s">
        <v>2585</v>
      </c>
      <c r="F550" s="191" t="s">
        <v>3</v>
      </c>
      <c r="G550" s="191">
        <v>2179168</v>
      </c>
      <c r="H550" s="68"/>
      <c r="I550" s="197" t="s">
        <v>2417</v>
      </c>
      <c r="J550" s="68"/>
      <c r="K550" s="68"/>
      <c r="L550" s="68"/>
      <c r="M550" s="68"/>
      <c r="N550" s="358"/>
      <c r="O550" s="358"/>
      <c r="P550" s="214">
        <v>0</v>
      </c>
      <c r="Q550" s="214">
        <v>59</v>
      </c>
      <c r="R550" s="68" t="s">
        <v>1894</v>
      </c>
      <c r="S550" s="359"/>
      <c r="T550" s="275"/>
    </row>
    <row r="551" spans="1:20" ht="51">
      <c r="A551" s="191">
        <v>548</v>
      </c>
      <c r="B551" s="68"/>
      <c r="C551" s="212" t="s">
        <v>1283</v>
      </c>
      <c r="D551" s="213">
        <v>45356</v>
      </c>
      <c r="E551" s="191" t="s">
        <v>2586</v>
      </c>
      <c r="F551" s="191" t="s">
        <v>3</v>
      </c>
      <c r="G551" s="191">
        <v>2179169</v>
      </c>
      <c r="H551" s="68"/>
      <c r="I551" s="197" t="s">
        <v>2417</v>
      </c>
      <c r="J551" s="68"/>
      <c r="K551" s="68"/>
      <c r="L551" s="68"/>
      <c r="M551" s="68"/>
      <c r="N551" s="358"/>
      <c r="O551" s="358"/>
      <c r="P551" s="214">
        <v>0</v>
      </c>
      <c r="Q551" s="214">
        <v>39</v>
      </c>
      <c r="R551" s="68" t="s">
        <v>1894</v>
      </c>
      <c r="S551" s="359"/>
      <c r="T551" s="275"/>
    </row>
    <row r="552" spans="1:20" ht="63.75">
      <c r="A552" s="191" t="s">
        <v>541</v>
      </c>
      <c r="B552" s="68"/>
      <c r="C552" s="212" t="s">
        <v>590</v>
      </c>
      <c r="D552" s="213">
        <v>45356</v>
      </c>
      <c r="E552" s="191" t="s">
        <v>2587</v>
      </c>
      <c r="F552" s="191" t="s">
        <v>3</v>
      </c>
      <c r="G552" s="191">
        <v>2179241</v>
      </c>
      <c r="H552" s="68"/>
      <c r="I552" s="197" t="s">
        <v>2953</v>
      </c>
      <c r="J552" s="68"/>
      <c r="K552" s="68"/>
      <c r="L552" s="68"/>
      <c r="M552" s="68"/>
      <c r="N552" s="358"/>
      <c r="O552" s="358"/>
      <c r="P552" s="214">
        <v>0</v>
      </c>
      <c r="Q552" s="214">
        <v>79201.570000000007</v>
      </c>
      <c r="R552" s="68" t="s">
        <v>1894</v>
      </c>
      <c r="S552" s="359"/>
      <c r="T552" s="275"/>
    </row>
    <row r="553" spans="1:20" ht="63.75">
      <c r="A553" s="191" t="s">
        <v>541</v>
      </c>
      <c r="B553" s="68"/>
      <c r="C553" s="212" t="s">
        <v>590</v>
      </c>
      <c r="D553" s="213">
        <v>45356</v>
      </c>
      <c r="E553" s="191" t="s">
        <v>2588</v>
      </c>
      <c r="F553" s="191" t="s">
        <v>3</v>
      </c>
      <c r="G553" s="191">
        <v>2179242</v>
      </c>
      <c r="H553" s="68"/>
      <c r="I553" s="197" t="s">
        <v>2954</v>
      </c>
      <c r="J553" s="68"/>
      <c r="K553" s="68"/>
      <c r="L553" s="68"/>
      <c r="M553" s="68"/>
      <c r="N553" s="358"/>
      <c r="O553" s="358"/>
      <c r="P553" s="214">
        <v>0</v>
      </c>
      <c r="Q553" s="214">
        <v>2814.15</v>
      </c>
      <c r="R553" s="68" t="s">
        <v>1894</v>
      </c>
      <c r="S553" s="359"/>
      <c r="T553" s="275"/>
    </row>
    <row r="554" spans="1:20" ht="38.25">
      <c r="A554" s="191" t="s">
        <v>550</v>
      </c>
      <c r="B554" s="68"/>
      <c r="C554" s="212" t="s">
        <v>589</v>
      </c>
      <c r="D554" s="213">
        <v>45356</v>
      </c>
      <c r="E554" s="191" t="s">
        <v>2589</v>
      </c>
      <c r="F554" s="191" t="s">
        <v>3</v>
      </c>
      <c r="G554" s="191">
        <v>2179249</v>
      </c>
      <c r="H554" s="68"/>
      <c r="I554" s="197" t="s">
        <v>2955</v>
      </c>
      <c r="J554" s="68"/>
      <c r="K554" s="68"/>
      <c r="L554" s="68"/>
      <c r="M554" s="68"/>
      <c r="N554" s="358"/>
      <c r="O554" s="358"/>
      <c r="P554" s="214">
        <v>0</v>
      </c>
      <c r="Q554" s="214">
        <v>350</v>
      </c>
      <c r="R554" s="68" t="s">
        <v>1894</v>
      </c>
      <c r="S554" s="359"/>
      <c r="T554" s="275"/>
    </row>
    <row r="555" spans="1:20" ht="51">
      <c r="A555" s="191">
        <v>15</v>
      </c>
      <c r="B555" s="68"/>
      <c r="C555" s="212" t="s">
        <v>39</v>
      </c>
      <c r="D555" s="213">
        <v>45356</v>
      </c>
      <c r="E555" s="191" t="s">
        <v>2590</v>
      </c>
      <c r="F555" s="191" t="s">
        <v>3</v>
      </c>
      <c r="G555" s="191">
        <v>2179289</v>
      </c>
      <c r="H555" s="68"/>
      <c r="I555" s="197" t="s">
        <v>2956</v>
      </c>
      <c r="J555" s="68"/>
      <c r="K555" s="68"/>
      <c r="L555" s="68"/>
      <c r="M555" s="68"/>
      <c r="N555" s="358"/>
      <c r="O555" s="358"/>
      <c r="P555" s="214">
        <v>0</v>
      </c>
      <c r="Q555" s="214">
        <v>314.41000000000003</v>
      </c>
      <c r="R555" s="68" t="s">
        <v>1894</v>
      </c>
      <c r="S555" s="359"/>
      <c r="T555" s="275"/>
    </row>
    <row r="556" spans="1:20" ht="51">
      <c r="A556" s="191">
        <v>601</v>
      </c>
      <c r="B556" s="68"/>
      <c r="C556" s="212" t="s">
        <v>1457</v>
      </c>
      <c r="D556" s="213">
        <v>45357</v>
      </c>
      <c r="E556" s="191" t="s">
        <v>2591</v>
      </c>
      <c r="F556" s="191" t="s">
        <v>3</v>
      </c>
      <c r="G556" s="191">
        <v>2179510</v>
      </c>
      <c r="H556" s="68"/>
      <c r="I556" s="197" t="s">
        <v>2957</v>
      </c>
      <c r="J556" s="68"/>
      <c r="K556" s="68"/>
      <c r="L556" s="68"/>
      <c r="M556" s="68"/>
      <c r="N556" s="358"/>
      <c r="O556" s="358"/>
      <c r="P556" s="214">
        <v>0</v>
      </c>
      <c r="Q556" s="214">
        <v>404</v>
      </c>
      <c r="R556" s="68" t="s">
        <v>1894</v>
      </c>
      <c r="S556" s="359"/>
      <c r="T556" s="275"/>
    </row>
    <row r="557" spans="1:20" ht="51">
      <c r="A557" s="191">
        <v>41</v>
      </c>
      <c r="B557" s="68"/>
      <c r="C557" s="212" t="s">
        <v>44</v>
      </c>
      <c r="D557" s="213">
        <v>45357</v>
      </c>
      <c r="E557" s="191" t="s">
        <v>2592</v>
      </c>
      <c r="F557" s="191" t="s">
        <v>3</v>
      </c>
      <c r="G557" s="191">
        <v>2179596</v>
      </c>
      <c r="H557" s="68"/>
      <c r="I557" s="197" t="s">
        <v>2959</v>
      </c>
      <c r="J557" s="68"/>
      <c r="K557" s="68"/>
      <c r="L557" s="68"/>
      <c r="M557" s="68"/>
      <c r="N557" s="358"/>
      <c r="O557" s="358"/>
      <c r="P557" s="214">
        <v>0</v>
      </c>
      <c r="Q557" s="214">
        <v>51940</v>
      </c>
      <c r="R557" s="68" t="s">
        <v>1894</v>
      </c>
      <c r="S557" s="359"/>
      <c r="T557" s="275"/>
    </row>
    <row r="558" spans="1:20" ht="63.75">
      <c r="A558" s="191" t="s">
        <v>542</v>
      </c>
      <c r="B558" s="68"/>
      <c r="C558" s="212" t="s">
        <v>689</v>
      </c>
      <c r="D558" s="213">
        <v>45358</v>
      </c>
      <c r="E558" s="191" t="s">
        <v>2593</v>
      </c>
      <c r="F558" s="191" t="s">
        <v>637</v>
      </c>
      <c r="G558" s="191">
        <v>7785870</v>
      </c>
      <c r="H558" s="68"/>
      <c r="I558" s="197" t="s">
        <v>2960</v>
      </c>
      <c r="J558" s="68"/>
      <c r="K558" s="68"/>
      <c r="L558" s="68"/>
      <c r="M558" s="68"/>
      <c r="N558" s="358"/>
      <c r="O558" s="358"/>
      <c r="P558" s="214">
        <v>0</v>
      </c>
      <c r="Q558" s="214">
        <v>151184.04999999999</v>
      </c>
      <c r="R558" s="68" t="s">
        <v>1894</v>
      </c>
      <c r="S558" s="359"/>
      <c r="T558" s="275"/>
    </row>
    <row r="559" spans="1:20" ht="63.75">
      <c r="A559" s="191">
        <v>597</v>
      </c>
      <c r="B559" s="68"/>
      <c r="C559" s="212" t="s">
        <v>675</v>
      </c>
      <c r="D559" s="213">
        <v>45358</v>
      </c>
      <c r="E559" s="191" t="s">
        <v>2594</v>
      </c>
      <c r="F559" s="191" t="s">
        <v>6</v>
      </c>
      <c r="G559" s="191">
        <v>2614863</v>
      </c>
      <c r="H559" s="68"/>
      <c r="I559" s="197" t="s">
        <v>2961</v>
      </c>
      <c r="J559" s="68"/>
      <c r="K559" s="68"/>
      <c r="L559" s="68"/>
      <c r="M559" s="68"/>
      <c r="N559" s="358"/>
      <c r="O559" s="358"/>
      <c r="P559" s="214">
        <v>0</v>
      </c>
      <c r="Q559" s="214">
        <v>70074.899999999994</v>
      </c>
      <c r="R559" s="68" t="s">
        <v>1894</v>
      </c>
      <c r="S559" s="359"/>
      <c r="T559" s="275"/>
    </row>
    <row r="560" spans="1:20" ht="63.75">
      <c r="A560" s="191">
        <v>597</v>
      </c>
      <c r="B560" s="68"/>
      <c r="C560" s="212" t="s">
        <v>675</v>
      </c>
      <c r="D560" s="213">
        <v>45358</v>
      </c>
      <c r="E560" s="191" t="s">
        <v>2595</v>
      </c>
      <c r="F560" s="191" t="s">
        <v>14</v>
      </c>
      <c r="G560" s="191">
        <v>2614864</v>
      </c>
      <c r="H560" s="68"/>
      <c r="I560" s="197" t="s">
        <v>2962</v>
      </c>
      <c r="J560" s="68"/>
      <c r="K560" s="68"/>
      <c r="L560" s="68"/>
      <c r="M560" s="68"/>
      <c r="N560" s="358"/>
      <c r="O560" s="358"/>
      <c r="P560" s="214">
        <v>50</v>
      </c>
      <c r="Q560" s="214">
        <v>0</v>
      </c>
      <c r="R560" s="68" t="s">
        <v>1894</v>
      </c>
      <c r="S560" s="359"/>
      <c r="T560" s="275"/>
    </row>
    <row r="561" spans="1:20" ht="76.5">
      <c r="A561" s="191" t="s">
        <v>542</v>
      </c>
      <c r="B561" s="68"/>
      <c r="C561" s="212" t="s">
        <v>689</v>
      </c>
      <c r="D561" s="213">
        <v>45358</v>
      </c>
      <c r="E561" s="191" t="s">
        <v>2598</v>
      </c>
      <c r="F561" s="191" t="s">
        <v>637</v>
      </c>
      <c r="G561" s="191">
        <v>7786260</v>
      </c>
      <c r="H561" s="68"/>
      <c r="I561" s="197" t="s">
        <v>2965</v>
      </c>
      <c r="J561" s="68"/>
      <c r="K561" s="68"/>
      <c r="L561" s="68"/>
      <c r="M561" s="68"/>
      <c r="N561" s="358"/>
      <c r="O561" s="358"/>
      <c r="P561" s="214">
        <v>0</v>
      </c>
      <c r="Q561" s="214">
        <v>48467.64</v>
      </c>
      <c r="R561" s="68" t="s">
        <v>1894</v>
      </c>
      <c r="S561" s="359"/>
      <c r="T561" s="275"/>
    </row>
    <row r="562" spans="1:20" ht="63.75">
      <c r="A562" s="191" t="s">
        <v>542</v>
      </c>
      <c r="B562" s="68"/>
      <c r="C562" s="212" t="s">
        <v>689</v>
      </c>
      <c r="D562" s="213">
        <v>45358</v>
      </c>
      <c r="E562" s="191" t="s">
        <v>2599</v>
      </c>
      <c r="F562" s="191" t="s">
        <v>637</v>
      </c>
      <c r="G562" s="191">
        <v>7786166</v>
      </c>
      <c r="H562" s="68"/>
      <c r="I562" s="197" t="s">
        <v>2966</v>
      </c>
      <c r="J562" s="68"/>
      <c r="K562" s="68"/>
      <c r="L562" s="68"/>
      <c r="M562" s="68"/>
      <c r="N562" s="358"/>
      <c r="O562" s="358"/>
      <c r="P562" s="214">
        <v>0</v>
      </c>
      <c r="Q562" s="214">
        <v>49132.01</v>
      </c>
      <c r="R562" s="68" t="s">
        <v>1894</v>
      </c>
      <c r="S562" s="359"/>
      <c r="T562" s="275"/>
    </row>
    <row r="563" spans="1:20" ht="76.5">
      <c r="A563" s="191" t="s">
        <v>542</v>
      </c>
      <c r="B563" s="68"/>
      <c r="C563" s="212" t="s">
        <v>689</v>
      </c>
      <c r="D563" s="213">
        <v>45358</v>
      </c>
      <c r="E563" s="191" t="s">
        <v>2600</v>
      </c>
      <c r="F563" s="191" t="s">
        <v>637</v>
      </c>
      <c r="G563" s="191">
        <v>7785938</v>
      </c>
      <c r="H563" s="68"/>
      <c r="I563" s="197" t="s">
        <v>2967</v>
      </c>
      <c r="J563" s="68"/>
      <c r="K563" s="68"/>
      <c r="L563" s="68"/>
      <c r="M563" s="68"/>
      <c r="N563" s="358"/>
      <c r="O563" s="358"/>
      <c r="P563" s="214">
        <v>0</v>
      </c>
      <c r="Q563" s="214">
        <v>7301378.3499999996</v>
      </c>
      <c r="R563" s="68" t="s">
        <v>1894</v>
      </c>
      <c r="S563" s="359"/>
      <c r="T563" s="275"/>
    </row>
    <row r="564" spans="1:20" ht="76.5">
      <c r="A564" s="191" t="s">
        <v>542</v>
      </c>
      <c r="B564" s="68"/>
      <c r="C564" s="212" t="s">
        <v>689</v>
      </c>
      <c r="D564" s="213">
        <v>45358</v>
      </c>
      <c r="E564" s="191" t="s">
        <v>2601</v>
      </c>
      <c r="F564" s="191" t="s">
        <v>637</v>
      </c>
      <c r="G564" s="191">
        <v>7785944</v>
      </c>
      <c r="H564" s="68"/>
      <c r="I564" s="197" t="s">
        <v>2968</v>
      </c>
      <c r="J564" s="68"/>
      <c r="K564" s="68"/>
      <c r="L564" s="68"/>
      <c r="M564" s="68"/>
      <c r="N564" s="358"/>
      <c r="O564" s="358"/>
      <c r="P564" s="214">
        <v>0</v>
      </c>
      <c r="Q564" s="214">
        <v>20597.91</v>
      </c>
      <c r="R564" s="68" t="s">
        <v>1894</v>
      </c>
      <c r="S564" s="359"/>
      <c r="T564" s="275"/>
    </row>
    <row r="565" spans="1:20" ht="63.75">
      <c r="A565" s="191" t="s">
        <v>542</v>
      </c>
      <c r="B565" s="68"/>
      <c r="C565" s="212" t="s">
        <v>689</v>
      </c>
      <c r="D565" s="213">
        <v>45358</v>
      </c>
      <c r="E565" s="191" t="s">
        <v>2602</v>
      </c>
      <c r="F565" s="191" t="s">
        <v>637</v>
      </c>
      <c r="G565" s="191">
        <v>7785940</v>
      </c>
      <c r="H565" s="68"/>
      <c r="I565" s="197" t="s">
        <v>2969</v>
      </c>
      <c r="J565" s="68"/>
      <c r="K565" s="68"/>
      <c r="L565" s="68"/>
      <c r="M565" s="68"/>
      <c r="N565" s="358"/>
      <c r="O565" s="358"/>
      <c r="P565" s="214">
        <v>0</v>
      </c>
      <c r="Q565" s="214">
        <v>180380.26</v>
      </c>
      <c r="R565" s="68" t="s">
        <v>1894</v>
      </c>
      <c r="S565" s="359"/>
      <c r="T565" s="275"/>
    </row>
    <row r="566" spans="1:20" ht="63.75">
      <c r="A566" s="191" t="s">
        <v>542</v>
      </c>
      <c r="B566" s="68"/>
      <c r="C566" s="212" t="s">
        <v>689</v>
      </c>
      <c r="D566" s="213">
        <v>45358</v>
      </c>
      <c r="E566" s="191" t="s">
        <v>2603</v>
      </c>
      <c r="F566" s="191" t="s">
        <v>637</v>
      </c>
      <c r="G566" s="191">
        <v>7785942</v>
      </c>
      <c r="H566" s="68"/>
      <c r="I566" s="197" t="s">
        <v>2970</v>
      </c>
      <c r="J566" s="68"/>
      <c r="K566" s="68"/>
      <c r="L566" s="68"/>
      <c r="M566" s="68"/>
      <c r="N566" s="358"/>
      <c r="O566" s="358"/>
      <c r="P566" s="214">
        <v>0</v>
      </c>
      <c r="Q566" s="214">
        <v>48745.53</v>
      </c>
      <c r="R566" s="68" t="s">
        <v>1894</v>
      </c>
      <c r="S566" s="359"/>
      <c r="T566" s="275"/>
    </row>
    <row r="567" spans="1:20" ht="63.75">
      <c r="A567" s="191" t="s">
        <v>542</v>
      </c>
      <c r="B567" s="68"/>
      <c r="C567" s="212" t="s">
        <v>689</v>
      </c>
      <c r="D567" s="213">
        <v>45358</v>
      </c>
      <c r="E567" s="191" t="s">
        <v>2604</v>
      </c>
      <c r="F567" s="191" t="s">
        <v>637</v>
      </c>
      <c r="G567" s="191">
        <v>7785934</v>
      </c>
      <c r="H567" s="68"/>
      <c r="I567" s="197" t="s">
        <v>2971</v>
      </c>
      <c r="J567" s="68"/>
      <c r="K567" s="68"/>
      <c r="L567" s="68"/>
      <c r="M567" s="68"/>
      <c r="N567" s="358"/>
      <c r="O567" s="358"/>
      <c r="P567" s="214">
        <v>0</v>
      </c>
      <c r="Q567" s="214">
        <v>2671736.2599999998</v>
      </c>
      <c r="R567" s="68" t="s">
        <v>1894</v>
      </c>
      <c r="S567" s="359"/>
      <c r="T567" s="275"/>
    </row>
    <row r="568" spans="1:20" ht="63.75">
      <c r="A568" s="191" t="s">
        <v>542</v>
      </c>
      <c r="B568" s="68"/>
      <c r="C568" s="212" t="s">
        <v>689</v>
      </c>
      <c r="D568" s="213">
        <v>45358</v>
      </c>
      <c r="E568" s="191" t="s">
        <v>2605</v>
      </c>
      <c r="F568" s="191" t="s">
        <v>637</v>
      </c>
      <c r="G568" s="191">
        <v>7785923</v>
      </c>
      <c r="H568" s="68"/>
      <c r="I568" s="197" t="s">
        <v>2972</v>
      </c>
      <c r="J568" s="68"/>
      <c r="K568" s="68"/>
      <c r="L568" s="68"/>
      <c r="M568" s="68"/>
      <c r="N568" s="358"/>
      <c r="O568" s="358"/>
      <c r="P568" s="214">
        <v>0</v>
      </c>
      <c r="Q568" s="214">
        <v>6314.46</v>
      </c>
      <c r="R568" s="68" t="s">
        <v>1894</v>
      </c>
      <c r="S568" s="359"/>
      <c r="T568" s="275"/>
    </row>
    <row r="569" spans="1:20" ht="63.75">
      <c r="A569" s="191" t="s">
        <v>542</v>
      </c>
      <c r="B569" s="68"/>
      <c r="C569" s="212" t="s">
        <v>689</v>
      </c>
      <c r="D569" s="213">
        <v>45358</v>
      </c>
      <c r="E569" s="191" t="s">
        <v>2606</v>
      </c>
      <c r="F569" s="191" t="s">
        <v>637</v>
      </c>
      <c r="G569" s="191">
        <v>7786179</v>
      </c>
      <c r="H569" s="68"/>
      <c r="I569" s="197" t="s">
        <v>2973</v>
      </c>
      <c r="J569" s="68"/>
      <c r="K569" s="68"/>
      <c r="L569" s="68"/>
      <c r="M569" s="68"/>
      <c r="N569" s="358"/>
      <c r="O569" s="358"/>
      <c r="P569" s="214">
        <v>0</v>
      </c>
      <c r="Q569" s="214">
        <v>87258.95</v>
      </c>
      <c r="R569" s="68" t="s">
        <v>1894</v>
      </c>
      <c r="S569" s="359"/>
      <c r="T569" s="275"/>
    </row>
    <row r="570" spans="1:20" ht="63.75">
      <c r="A570" s="191" t="s">
        <v>542</v>
      </c>
      <c r="B570" s="68"/>
      <c r="C570" s="212" t="s">
        <v>689</v>
      </c>
      <c r="D570" s="213">
        <v>45358</v>
      </c>
      <c r="E570" s="191" t="s">
        <v>2607</v>
      </c>
      <c r="F570" s="191" t="s">
        <v>637</v>
      </c>
      <c r="G570" s="191">
        <v>7785898</v>
      </c>
      <c r="H570" s="68"/>
      <c r="I570" s="197" t="s">
        <v>2974</v>
      </c>
      <c r="J570" s="68"/>
      <c r="K570" s="68"/>
      <c r="L570" s="68"/>
      <c r="M570" s="68"/>
      <c r="N570" s="358"/>
      <c r="O570" s="358"/>
      <c r="P570" s="214">
        <v>0</v>
      </c>
      <c r="Q570" s="214">
        <v>138052.29</v>
      </c>
      <c r="R570" s="68" t="s">
        <v>1894</v>
      </c>
      <c r="S570" s="359"/>
      <c r="T570" s="275"/>
    </row>
    <row r="571" spans="1:20" ht="76.5">
      <c r="A571" s="191" t="s">
        <v>542</v>
      </c>
      <c r="B571" s="68"/>
      <c r="C571" s="212" t="s">
        <v>689</v>
      </c>
      <c r="D571" s="213">
        <v>45358</v>
      </c>
      <c r="E571" s="191" t="s">
        <v>2608</v>
      </c>
      <c r="F571" s="191" t="s">
        <v>637</v>
      </c>
      <c r="G571" s="191">
        <v>7786213</v>
      </c>
      <c r="H571" s="68"/>
      <c r="I571" s="197" t="s">
        <v>2975</v>
      </c>
      <c r="J571" s="68"/>
      <c r="K571" s="68"/>
      <c r="L571" s="68"/>
      <c r="M571" s="68"/>
      <c r="N571" s="358"/>
      <c r="O571" s="358"/>
      <c r="P571" s="214">
        <v>0</v>
      </c>
      <c r="Q571" s="214">
        <v>907902.87</v>
      </c>
      <c r="R571" s="68" t="s">
        <v>1894</v>
      </c>
      <c r="S571" s="359"/>
      <c r="T571" s="275"/>
    </row>
    <row r="572" spans="1:20" ht="76.5">
      <c r="A572" s="191" t="s">
        <v>542</v>
      </c>
      <c r="B572" s="68"/>
      <c r="C572" s="212" t="s">
        <v>689</v>
      </c>
      <c r="D572" s="213">
        <v>45358</v>
      </c>
      <c r="E572" s="191" t="s">
        <v>2609</v>
      </c>
      <c r="F572" s="191" t="s">
        <v>637</v>
      </c>
      <c r="G572" s="191">
        <v>7786283</v>
      </c>
      <c r="H572" s="68"/>
      <c r="I572" s="197" t="s">
        <v>2976</v>
      </c>
      <c r="J572" s="68"/>
      <c r="K572" s="68"/>
      <c r="L572" s="68"/>
      <c r="M572" s="68"/>
      <c r="N572" s="358"/>
      <c r="O572" s="358"/>
      <c r="P572" s="214">
        <v>0</v>
      </c>
      <c r="Q572" s="214">
        <v>98490.68</v>
      </c>
      <c r="R572" s="68" t="s">
        <v>1894</v>
      </c>
      <c r="S572" s="359"/>
      <c r="T572" s="275"/>
    </row>
    <row r="573" spans="1:20" ht="63.75">
      <c r="A573" s="191" t="s">
        <v>542</v>
      </c>
      <c r="B573" s="68"/>
      <c r="C573" s="212" t="s">
        <v>689</v>
      </c>
      <c r="D573" s="213">
        <v>45358</v>
      </c>
      <c r="E573" s="191" t="s">
        <v>2610</v>
      </c>
      <c r="F573" s="191" t="s">
        <v>637</v>
      </c>
      <c r="G573" s="191">
        <v>7786298</v>
      </c>
      <c r="H573" s="68"/>
      <c r="I573" s="197" t="s">
        <v>2977</v>
      </c>
      <c r="J573" s="68"/>
      <c r="K573" s="68"/>
      <c r="L573" s="68"/>
      <c r="M573" s="68"/>
      <c r="N573" s="358"/>
      <c r="O573" s="358"/>
      <c r="P573" s="214">
        <v>0</v>
      </c>
      <c r="Q573" s="214">
        <v>127037.13</v>
      </c>
      <c r="R573" s="68" t="s">
        <v>1894</v>
      </c>
      <c r="S573" s="359"/>
      <c r="T573" s="275"/>
    </row>
    <row r="574" spans="1:20" ht="63.75">
      <c r="A574" s="191" t="s">
        <v>542</v>
      </c>
      <c r="B574" s="68"/>
      <c r="C574" s="212" t="s">
        <v>689</v>
      </c>
      <c r="D574" s="213">
        <v>45358</v>
      </c>
      <c r="E574" s="191" t="s">
        <v>2611</v>
      </c>
      <c r="F574" s="191" t="s">
        <v>637</v>
      </c>
      <c r="G574" s="191">
        <v>7786312</v>
      </c>
      <c r="H574" s="68"/>
      <c r="I574" s="197" t="s">
        <v>2978</v>
      </c>
      <c r="J574" s="68"/>
      <c r="K574" s="68"/>
      <c r="L574" s="68"/>
      <c r="M574" s="68"/>
      <c r="N574" s="358"/>
      <c r="O574" s="358"/>
      <c r="P574" s="214">
        <v>0</v>
      </c>
      <c r="Q574" s="214">
        <v>12073.78</v>
      </c>
      <c r="R574" s="68" t="s">
        <v>1894</v>
      </c>
      <c r="S574" s="359"/>
      <c r="T574" s="275"/>
    </row>
    <row r="575" spans="1:20" ht="63.75">
      <c r="A575" s="191" t="s">
        <v>542</v>
      </c>
      <c r="B575" s="68"/>
      <c r="C575" s="212" t="s">
        <v>689</v>
      </c>
      <c r="D575" s="213">
        <v>45358</v>
      </c>
      <c r="E575" s="191" t="s">
        <v>2612</v>
      </c>
      <c r="F575" s="191" t="s">
        <v>637</v>
      </c>
      <c r="G575" s="191">
        <v>7786319</v>
      </c>
      <c r="H575" s="68"/>
      <c r="I575" s="197" t="s">
        <v>2979</v>
      </c>
      <c r="J575" s="68"/>
      <c r="K575" s="68"/>
      <c r="L575" s="68"/>
      <c r="M575" s="68"/>
      <c r="N575" s="358"/>
      <c r="O575" s="358"/>
      <c r="P575" s="214">
        <v>0</v>
      </c>
      <c r="Q575" s="214">
        <v>324397.75</v>
      </c>
      <c r="R575" s="68" t="s">
        <v>1894</v>
      </c>
      <c r="S575" s="359"/>
      <c r="T575" s="275"/>
    </row>
    <row r="576" spans="1:20" ht="63.75">
      <c r="A576" s="191">
        <v>862</v>
      </c>
      <c r="B576" s="68"/>
      <c r="C576" s="212" t="s">
        <v>187</v>
      </c>
      <c r="D576" s="213">
        <v>45358</v>
      </c>
      <c r="E576" s="191" t="s">
        <v>2613</v>
      </c>
      <c r="F576" s="191" t="s">
        <v>637</v>
      </c>
      <c r="G576" s="191">
        <v>7786395</v>
      </c>
      <c r="H576" s="68"/>
      <c r="I576" s="197" t="s">
        <v>2980</v>
      </c>
      <c r="J576" s="68"/>
      <c r="K576" s="68"/>
      <c r="L576" s="68"/>
      <c r="M576" s="68"/>
      <c r="N576" s="358"/>
      <c r="O576" s="358"/>
      <c r="P576" s="214">
        <v>0</v>
      </c>
      <c r="Q576" s="214">
        <v>118.78</v>
      </c>
      <c r="R576" s="68" t="s">
        <v>1894</v>
      </c>
      <c r="S576" s="359"/>
      <c r="T576" s="275"/>
    </row>
    <row r="577" spans="1:20" ht="63.75">
      <c r="A577" s="191" t="s">
        <v>542</v>
      </c>
      <c r="B577" s="68"/>
      <c r="C577" s="212" t="s">
        <v>689</v>
      </c>
      <c r="D577" s="213">
        <v>45358</v>
      </c>
      <c r="E577" s="191" t="s">
        <v>2614</v>
      </c>
      <c r="F577" s="191" t="s">
        <v>637</v>
      </c>
      <c r="G577" s="191">
        <v>7786383</v>
      </c>
      <c r="H577" s="68"/>
      <c r="I577" s="197" t="s">
        <v>2981</v>
      </c>
      <c r="J577" s="68"/>
      <c r="K577" s="68"/>
      <c r="L577" s="68"/>
      <c r="M577" s="68"/>
      <c r="N577" s="358"/>
      <c r="O577" s="358"/>
      <c r="P577" s="214">
        <v>0</v>
      </c>
      <c r="Q577" s="214">
        <v>20214.900000000001</v>
      </c>
      <c r="R577" s="68" t="s">
        <v>1894</v>
      </c>
      <c r="S577" s="359"/>
      <c r="T577" s="275"/>
    </row>
    <row r="578" spans="1:20" ht="76.5">
      <c r="A578" s="191">
        <v>862</v>
      </c>
      <c r="B578" s="68"/>
      <c r="C578" s="212" t="s">
        <v>187</v>
      </c>
      <c r="D578" s="213">
        <v>45358</v>
      </c>
      <c r="E578" s="191" t="s">
        <v>2615</v>
      </c>
      <c r="F578" s="191" t="s">
        <v>637</v>
      </c>
      <c r="G578" s="191">
        <v>7786394</v>
      </c>
      <c r="H578" s="68"/>
      <c r="I578" s="197" t="s">
        <v>2982</v>
      </c>
      <c r="J578" s="68"/>
      <c r="K578" s="68"/>
      <c r="L578" s="68"/>
      <c r="M578" s="68"/>
      <c r="N578" s="358"/>
      <c r="O578" s="358"/>
      <c r="P578" s="214">
        <v>0</v>
      </c>
      <c r="Q578" s="214">
        <v>3025.64</v>
      </c>
      <c r="R578" s="68" t="s">
        <v>1894</v>
      </c>
      <c r="S578" s="359"/>
      <c r="T578" s="275"/>
    </row>
    <row r="579" spans="1:20" ht="63.75">
      <c r="A579" s="191" t="s">
        <v>542</v>
      </c>
      <c r="B579" s="68"/>
      <c r="C579" s="212" t="s">
        <v>689</v>
      </c>
      <c r="D579" s="213">
        <v>45358</v>
      </c>
      <c r="E579" s="191" t="s">
        <v>2616</v>
      </c>
      <c r="F579" s="191" t="s">
        <v>637</v>
      </c>
      <c r="G579" s="191">
        <v>7786350</v>
      </c>
      <c r="H579" s="68"/>
      <c r="I579" s="197" t="s">
        <v>2983</v>
      </c>
      <c r="J579" s="68"/>
      <c r="K579" s="68"/>
      <c r="L579" s="68"/>
      <c r="M579" s="68"/>
      <c r="N579" s="358"/>
      <c r="O579" s="358"/>
      <c r="P579" s="214">
        <v>0</v>
      </c>
      <c r="Q579" s="214">
        <v>255829.81</v>
      </c>
      <c r="R579" s="68" t="s">
        <v>1894</v>
      </c>
      <c r="S579" s="359"/>
      <c r="T579" s="275"/>
    </row>
    <row r="580" spans="1:20" ht="76.5">
      <c r="A580" s="191" t="s">
        <v>542</v>
      </c>
      <c r="B580" s="68"/>
      <c r="C580" s="212" t="s">
        <v>689</v>
      </c>
      <c r="D580" s="213">
        <v>45358</v>
      </c>
      <c r="E580" s="191" t="s">
        <v>2617</v>
      </c>
      <c r="F580" s="191" t="s">
        <v>637</v>
      </c>
      <c r="G580" s="191">
        <v>7786405</v>
      </c>
      <c r="H580" s="68"/>
      <c r="I580" s="197" t="s">
        <v>2984</v>
      </c>
      <c r="J580" s="68"/>
      <c r="K580" s="68"/>
      <c r="L580" s="68"/>
      <c r="M580" s="68"/>
      <c r="N580" s="358"/>
      <c r="O580" s="358"/>
      <c r="P580" s="214">
        <v>0</v>
      </c>
      <c r="Q580" s="214">
        <v>18075.18</v>
      </c>
      <c r="R580" s="68" t="s">
        <v>1894</v>
      </c>
      <c r="S580" s="359"/>
      <c r="T580" s="275"/>
    </row>
    <row r="581" spans="1:20" ht="51">
      <c r="A581" s="191" t="s">
        <v>550</v>
      </c>
      <c r="B581" s="68"/>
      <c r="C581" s="212" t="s">
        <v>589</v>
      </c>
      <c r="D581" s="213">
        <v>45358</v>
      </c>
      <c r="E581" s="191" t="s">
        <v>2618</v>
      </c>
      <c r="F581" s="191" t="s">
        <v>3</v>
      </c>
      <c r="G581" s="191">
        <v>2179811</v>
      </c>
      <c r="H581" s="68"/>
      <c r="I581" s="197" t="s">
        <v>2986</v>
      </c>
      <c r="J581" s="68"/>
      <c r="K581" s="68"/>
      <c r="L581" s="68"/>
      <c r="M581" s="68"/>
      <c r="N581" s="358"/>
      <c r="O581" s="358"/>
      <c r="P581" s="214">
        <v>0</v>
      </c>
      <c r="Q581" s="214">
        <v>7010.18</v>
      </c>
      <c r="R581" s="68" t="s">
        <v>1894</v>
      </c>
      <c r="S581" s="359"/>
      <c r="T581" s="275"/>
    </row>
    <row r="582" spans="1:20" ht="51">
      <c r="A582" s="191" t="s">
        <v>550</v>
      </c>
      <c r="B582" s="68"/>
      <c r="C582" s="212" t="s">
        <v>589</v>
      </c>
      <c r="D582" s="213">
        <v>45358</v>
      </c>
      <c r="E582" s="191" t="s">
        <v>2619</v>
      </c>
      <c r="F582" s="191" t="s">
        <v>3</v>
      </c>
      <c r="G582" s="191">
        <v>2179870</v>
      </c>
      <c r="H582" s="68"/>
      <c r="I582" s="197" t="s">
        <v>2987</v>
      </c>
      <c r="J582" s="68"/>
      <c r="K582" s="68"/>
      <c r="L582" s="68"/>
      <c r="M582" s="68"/>
      <c r="N582" s="358"/>
      <c r="O582" s="358"/>
      <c r="P582" s="214">
        <v>0</v>
      </c>
      <c r="Q582" s="214">
        <v>2631.44</v>
      </c>
      <c r="R582" s="68" t="s">
        <v>1894</v>
      </c>
      <c r="S582" s="359"/>
      <c r="T582" s="275"/>
    </row>
    <row r="583" spans="1:20" ht="63.75">
      <c r="A583" s="191">
        <v>140</v>
      </c>
      <c r="B583" s="68"/>
      <c r="C583" s="212" t="s">
        <v>1277</v>
      </c>
      <c r="D583" s="213">
        <v>45359</v>
      </c>
      <c r="E583" s="191" t="s">
        <v>2629</v>
      </c>
      <c r="F583" s="191" t="s">
        <v>3</v>
      </c>
      <c r="G583" s="191">
        <v>2180084</v>
      </c>
      <c r="H583" s="68"/>
      <c r="I583" s="197" t="s">
        <v>2997</v>
      </c>
      <c r="J583" s="68"/>
      <c r="K583" s="68"/>
      <c r="L583" s="68"/>
      <c r="M583" s="68"/>
      <c r="N583" s="358"/>
      <c r="O583" s="358"/>
      <c r="P583" s="214">
        <v>0</v>
      </c>
      <c r="Q583" s="214">
        <v>104112.15</v>
      </c>
      <c r="R583" s="68" t="s">
        <v>1894</v>
      </c>
      <c r="S583" s="359"/>
      <c r="T583" s="275"/>
    </row>
    <row r="584" spans="1:20" ht="89.25">
      <c r="A584" s="191">
        <v>15</v>
      </c>
      <c r="B584" s="68"/>
      <c r="C584" s="212" t="s">
        <v>39</v>
      </c>
      <c r="D584" s="213">
        <v>45359</v>
      </c>
      <c r="E584" s="191" t="s">
        <v>2630</v>
      </c>
      <c r="F584" s="191" t="s">
        <v>3</v>
      </c>
      <c r="G584" s="191">
        <v>2180096</v>
      </c>
      <c r="H584" s="68"/>
      <c r="I584" s="197" t="s">
        <v>2998</v>
      </c>
      <c r="J584" s="68"/>
      <c r="K584" s="68"/>
      <c r="L584" s="68"/>
      <c r="M584" s="68"/>
      <c r="N584" s="358"/>
      <c r="O584" s="358"/>
      <c r="P584" s="214">
        <v>0</v>
      </c>
      <c r="Q584" s="214">
        <v>31097.35</v>
      </c>
      <c r="R584" s="68" t="s">
        <v>1895</v>
      </c>
      <c r="S584" s="359"/>
      <c r="T584" s="275"/>
    </row>
    <row r="585" spans="1:20" ht="89.25">
      <c r="A585" s="191">
        <v>15</v>
      </c>
      <c r="B585" s="68"/>
      <c r="C585" s="212" t="s">
        <v>39</v>
      </c>
      <c r="D585" s="213">
        <v>45359</v>
      </c>
      <c r="E585" s="191" t="s">
        <v>2630</v>
      </c>
      <c r="F585" s="191" t="s">
        <v>3</v>
      </c>
      <c r="G585" s="191">
        <v>2180096</v>
      </c>
      <c r="H585" s="68"/>
      <c r="I585" s="197" t="s">
        <v>2998</v>
      </c>
      <c r="J585" s="68"/>
      <c r="K585" s="68"/>
      <c r="L585" s="68"/>
      <c r="M585" s="68"/>
      <c r="N585" s="358"/>
      <c r="O585" s="358"/>
      <c r="P585" s="214">
        <v>0</v>
      </c>
      <c r="Q585" s="214">
        <v>6597.08</v>
      </c>
      <c r="R585" s="68" t="s">
        <v>1895</v>
      </c>
      <c r="S585" s="359"/>
      <c r="T585" s="275"/>
    </row>
    <row r="586" spans="1:20" ht="89.25">
      <c r="A586" s="191">
        <v>681</v>
      </c>
      <c r="B586" s="68"/>
      <c r="C586" s="212" t="s">
        <v>180</v>
      </c>
      <c r="D586" s="213">
        <v>45359</v>
      </c>
      <c r="E586" s="191" t="s">
        <v>2630</v>
      </c>
      <c r="F586" s="191" t="s">
        <v>3</v>
      </c>
      <c r="G586" s="191">
        <v>2180096</v>
      </c>
      <c r="H586" s="68"/>
      <c r="I586" s="197" t="s">
        <v>2998</v>
      </c>
      <c r="J586" s="68"/>
      <c r="K586" s="68"/>
      <c r="L586" s="68"/>
      <c r="M586" s="68"/>
      <c r="N586" s="358"/>
      <c r="O586" s="358"/>
      <c r="P586" s="214">
        <v>0</v>
      </c>
      <c r="Q586" s="214">
        <v>464.28</v>
      </c>
      <c r="R586" s="68" t="s">
        <v>1895</v>
      </c>
      <c r="S586" s="359"/>
      <c r="T586" s="275"/>
    </row>
    <row r="587" spans="1:20" ht="89.25">
      <c r="A587" s="191">
        <v>15</v>
      </c>
      <c r="B587" s="68"/>
      <c r="C587" s="212" t="s">
        <v>39</v>
      </c>
      <c r="D587" s="213">
        <v>45359</v>
      </c>
      <c r="E587" s="191" t="s">
        <v>2630</v>
      </c>
      <c r="F587" s="191" t="s">
        <v>3</v>
      </c>
      <c r="G587" s="191">
        <v>2180096</v>
      </c>
      <c r="H587" s="68"/>
      <c r="I587" s="197" t="s">
        <v>2998</v>
      </c>
      <c r="J587" s="68"/>
      <c r="K587" s="68"/>
      <c r="L587" s="68"/>
      <c r="M587" s="68"/>
      <c r="N587" s="358"/>
      <c r="O587" s="358"/>
      <c r="P587" s="214">
        <v>0</v>
      </c>
      <c r="Q587" s="214">
        <v>1002</v>
      </c>
      <c r="R587" s="68" t="s">
        <v>1895</v>
      </c>
      <c r="S587" s="359"/>
      <c r="T587" s="275"/>
    </row>
    <row r="588" spans="1:20" ht="89.25">
      <c r="A588" s="191">
        <v>660</v>
      </c>
      <c r="B588" s="68"/>
      <c r="C588" s="212" t="s">
        <v>176</v>
      </c>
      <c r="D588" s="213">
        <v>45359</v>
      </c>
      <c r="E588" s="191" t="s">
        <v>2630</v>
      </c>
      <c r="F588" s="191" t="s">
        <v>3</v>
      </c>
      <c r="G588" s="191">
        <v>2180096</v>
      </c>
      <c r="H588" s="68"/>
      <c r="I588" s="197" t="s">
        <v>2998</v>
      </c>
      <c r="J588" s="68"/>
      <c r="K588" s="68"/>
      <c r="L588" s="68"/>
      <c r="M588" s="68"/>
      <c r="N588" s="358"/>
      <c r="O588" s="358"/>
      <c r="P588" s="214">
        <v>0</v>
      </c>
      <c r="Q588" s="214">
        <v>508.06</v>
      </c>
      <c r="R588" s="68" t="s">
        <v>1895</v>
      </c>
      <c r="S588" s="359"/>
      <c r="T588" s="275"/>
    </row>
    <row r="589" spans="1:20" ht="89.25">
      <c r="A589" s="191">
        <v>660</v>
      </c>
      <c r="B589" s="68"/>
      <c r="C589" s="212" t="s">
        <v>176</v>
      </c>
      <c r="D589" s="213">
        <v>45359</v>
      </c>
      <c r="E589" s="191" t="s">
        <v>2630</v>
      </c>
      <c r="F589" s="191" t="s">
        <v>3</v>
      </c>
      <c r="G589" s="191">
        <v>2180096</v>
      </c>
      <c r="H589" s="68"/>
      <c r="I589" s="197" t="s">
        <v>2998</v>
      </c>
      <c r="J589" s="68"/>
      <c r="K589" s="68"/>
      <c r="L589" s="68"/>
      <c r="M589" s="68"/>
      <c r="N589" s="358"/>
      <c r="O589" s="358"/>
      <c r="P589" s="214">
        <v>0</v>
      </c>
      <c r="Q589" s="214">
        <v>666.52</v>
      </c>
      <c r="R589" s="68" t="s">
        <v>1895</v>
      </c>
      <c r="S589" s="359"/>
      <c r="T589" s="275"/>
    </row>
    <row r="590" spans="1:20" ht="89.25">
      <c r="A590" s="191">
        <v>270</v>
      </c>
      <c r="B590" s="68"/>
      <c r="C590" s="212" t="s">
        <v>110</v>
      </c>
      <c r="D590" s="213">
        <v>45359</v>
      </c>
      <c r="E590" s="191" t="s">
        <v>2630</v>
      </c>
      <c r="F590" s="191" t="s">
        <v>3</v>
      </c>
      <c r="G590" s="191">
        <v>2180096</v>
      </c>
      <c r="H590" s="68"/>
      <c r="I590" s="197" t="s">
        <v>2998</v>
      </c>
      <c r="J590" s="68"/>
      <c r="K590" s="68"/>
      <c r="L590" s="68"/>
      <c r="M590" s="68"/>
      <c r="N590" s="358"/>
      <c r="O590" s="358"/>
      <c r="P590" s="214">
        <v>0</v>
      </c>
      <c r="Q590" s="214">
        <v>46495.74</v>
      </c>
      <c r="R590" s="68" t="s">
        <v>1895</v>
      </c>
      <c r="S590" s="359"/>
      <c r="T590" s="275"/>
    </row>
    <row r="591" spans="1:20" ht="89.25">
      <c r="A591" s="191">
        <v>270</v>
      </c>
      <c r="B591" s="68"/>
      <c r="C591" s="212" t="s">
        <v>110</v>
      </c>
      <c r="D591" s="213">
        <v>45359</v>
      </c>
      <c r="E591" s="191" t="s">
        <v>2630</v>
      </c>
      <c r="F591" s="191" t="s">
        <v>3</v>
      </c>
      <c r="G591" s="191">
        <v>2180096</v>
      </c>
      <c r="H591" s="68"/>
      <c r="I591" s="197" t="s">
        <v>2998</v>
      </c>
      <c r="J591" s="68"/>
      <c r="K591" s="68"/>
      <c r="L591" s="68"/>
      <c r="M591" s="68"/>
      <c r="N591" s="358"/>
      <c r="O591" s="358"/>
      <c r="P591" s="214">
        <v>0</v>
      </c>
      <c r="Q591" s="214">
        <v>56900.73</v>
      </c>
      <c r="R591" s="68" t="s">
        <v>1895</v>
      </c>
      <c r="S591" s="359"/>
      <c r="T591" s="275"/>
    </row>
    <row r="592" spans="1:20" ht="89.25">
      <c r="A592" s="191">
        <v>270</v>
      </c>
      <c r="B592" s="68"/>
      <c r="C592" s="212" t="s">
        <v>110</v>
      </c>
      <c r="D592" s="213">
        <v>45359</v>
      </c>
      <c r="E592" s="191" t="s">
        <v>2630</v>
      </c>
      <c r="F592" s="191" t="s">
        <v>3</v>
      </c>
      <c r="G592" s="191">
        <v>2180096</v>
      </c>
      <c r="H592" s="68"/>
      <c r="I592" s="197" t="s">
        <v>2998</v>
      </c>
      <c r="J592" s="68"/>
      <c r="K592" s="68"/>
      <c r="L592" s="68"/>
      <c r="M592" s="68"/>
      <c r="N592" s="358"/>
      <c r="O592" s="358"/>
      <c r="P592" s="214">
        <v>0</v>
      </c>
      <c r="Q592" s="214">
        <v>72861.350000000006</v>
      </c>
      <c r="R592" s="68" t="s">
        <v>1895</v>
      </c>
      <c r="S592" s="359"/>
      <c r="T592" s="275"/>
    </row>
    <row r="593" spans="1:20" ht="63.75">
      <c r="A593" s="191">
        <v>597</v>
      </c>
      <c r="B593" s="68"/>
      <c r="C593" s="212" t="s">
        <v>675</v>
      </c>
      <c r="D593" s="213">
        <v>45359</v>
      </c>
      <c r="E593" s="191" t="s">
        <v>2631</v>
      </c>
      <c r="F593" s="191" t="s">
        <v>3</v>
      </c>
      <c r="G593" s="191">
        <v>2180128</v>
      </c>
      <c r="H593" s="68"/>
      <c r="I593" s="197" t="s">
        <v>2999</v>
      </c>
      <c r="J593" s="68"/>
      <c r="K593" s="68"/>
      <c r="L593" s="68"/>
      <c r="M593" s="68"/>
      <c r="N593" s="358"/>
      <c r="O593" s="358"/>
      <c r="P593" s="214">
        <v>0</v>
      </c>
      <c r="Q593" s="214">
        <v>26454</v>
      </c>
      <c r="R593" s="68" t="s">
        <v>1894</v>
      </c>
      <c r="S593" s="359"/>
      <c r="T593" s="275"/>
    </row>
    <row r="594" spans="1:20" ht="51">
      <c r="A594" s="191">
        <v>15</v>
      </c>
      <c r="B594" s="68"/>
      <c r="C594" s="212" t="s">
        <v>39</v>
      </c>
      <c r="D594" s="213">
        <v>45359</v>
      </c>
      <c r="E594" s="191" t="s">
        <v>2632</v>
      </c>
      <c r="F594" s="191" t="s">
        <v>3</v>
      </c>
      <c r="G594" s="191">
        <v>2180129</v>
      </c>
      <c r="H594" s="68"/>
      <c r="I594" s="197" t="s">
        <v>3000</v>
      </c>
      <c r="J594" s="68"/>
      <c r="K594" s="68"/>
      <c r="L594" s="68"/>
      <c r="M594" s="68"/>
      <c r="N594" s="358"/>
      <c r="O594" s="358"/>
      <c r="P594" s="214">
        <v>0</v>
      </c>
      <c r="Q594" s="214">
        <v>2000</v>
      </c>
      <c r="R594" s="68" t="s">
        <v>1894</v>
      </c>
      <c r="S594" s="359"/>
      <c r="T594" s="275"/>
    </row>
    <row r="595" spans="1:20" ht="38.25">
      <c r="A595" s="191">
        <v>526</v>
      </c>
      <c r="B595" s="68"/>
      <c r="C595" s="212" t="s">
        <v>1264</v>
      </c>
      <c r="D595" s="213">
        <v>45359</v>
      </c>
      <c r="E595" s="191" t="s">
        <v>2633</v>
      </c>
      <c r="F595" s="191" t="s">
        <v>3</v>
      </c>
      <c r="G595" s="191">
        <v>2180151</v>
      </c>
      <c r="H595" s="68"/>
      <c r="I595" s="197" t="s">
        <v>3001</v>
      </c>
      <c r="J595" s="68"/>
      <c r="K595" s="68"/>
      <c r="L595" s="68"/>
      <c r="M595" s="68"/>
      <c r="N595" s="358"/>
      <c r="O595" s="358"/>
      <c r="P595" s="214">
        <v>0</v>
      </c>
      <c r="Q595" s="214">
        <v>1204.0999999999999</v>
      </c>
      <c r="R595" s="68" t="s">
        <v>1894</v>
      </c>
      <c r="S595" s="359"/>
      <c r="T595" s="275"/>
    </row>
    <row r="596" spans="1:20" ht="51">
      <c r="A596" s="191">
        <v>213</v>
      </c>
      <c r="B596" s="68"/>
      <c r="C596" s="212" t="s">
        <v>91</v>
      </c>
      <c r="D596" s="213">
        <v>45359</v>
      </c>
      <c r="E596" s="191" t="s">
        <v>2634</v>
      </c>
      <c r="F596" s="191" t="s">
        <v>3</v>
      </c>
      <c r="G596" s="191">
        <v>2180161</v>
      </c>
      <c r="H596" s="68"/>
      <c r="I596" s="197" t="s">
        <v>3002</v>
      </c>
      <c r="J596" s="68"/>
      <c r="K596" s="68"/>
      <c r="L596" s="68"/>
      <c r="M596" s="68"/>
      <c r="N596" s="358"/>
      <c r="O596" s="358"/>
      <c r="P596" s="214">
        <v>0</v>
      </c>
      <c r="Q596" s="214">
        <v>290</v>
      </c>
      <c r="R596" s="68" t="s">
        <v>1894</v>
      </c>
      <c r="S596" s="359"/>
      <c r="T596" s="275"/>
    </row>
    <row r="597" spans="1:20" ht="51">
      <c r="A597" s="191">
        <v>15</v>
      </c>
      <c r="B597" s="68"/>
      <c r="C597" s="212" t="s">
        <v>39</v>
      </c>
      <c r="D597" s="213">
        <v>45359</v>
      </c>
      <c r="E597" s="191" t="s">
        <v>2635</v>
      </c>
      <c r="F597" s="191" t="s">
        <v>3</v>
      </c>
      <c r="G597" s="191">
        <v>2180181</v>
      </c>
      <c r="H597" s="68"/>
      <c r="I597" s="197" t="s">
        <v>3003</v>
      </c>
      <c r="J597" s="68"/>
      <c r="K597" s="68"/>
      <c r="L597" s="68"/>
      <c r="M597" s="68"/>
      <c r="N597" s="358"/>
      <c r="O597" s="358"/>
      <c r="P597" s="214">
        <v>0</v>
      </c>
      <c r="Q597" s="214">
        <v>267.52</v>
      </c>
      <c r="R597" s="68" t="s">
        <v>1894</v>
      </c>
      <c r="S597" s="359"/>
      <c r="T597" s="275"/>
    </row>
    <row r="598" spans="1:20" ht="63.75">
      <c r="A598" s="191" t="s">
        <v>550</v>
      </c>
      <c r="B598" s="68"/>
      <c r="C598" s="212" t="s">
        <v>589</v>
      </c>
      <c r="D598" s="213">
        <v>45359</v>
      </c>
      <c r="E598" s="191" t="s">
        <v>2636</v>
      </c>
      <c r="F598" s="191" t="s">
        <v>3</v>
      </c>
      <c r="G598" s="191">
        <v>2180255</v>
      </c>
      <c r="H598" s="68"/>
      <c r="I598" s="197" t="s">
        <v>3004</v>
      </c>
      <c r="J598" s="68"/>
      <c r="K598" s="68"/>
      <c r="L598" s="68"/>
      <c r="M598" s="68"/>
      <c r="N598" s="358"/>
      <c r="O598" s="358"/>
      <c r="P598" s="214">
        <v>0</v>
      </c>
      <c r="Q598" s="214">
        <v>30321.279999999999</v>
      </c>
      <c r="R598" s="68" t="s">
        <v>1894</v>
      </c>
      <c r="S598" s="359"/>
      <c r="T598" s="275"/>
    </row>
    <row r="599" spans="1:20" ht="51">
      <c r="A599" s="191">
        <v>423</v>
      </c>
      <c r="B599" s="68"/>
      <c r="C599" s="212" t="s">
        <v>150</v>
      </c>
      <c r="D599" s="213">
        <v>45362</v>
      </c>
      <c r="E599" s="191" t="s">
        <v>2637</v>
      </c>
      <c r="F599" s="191" t="s">
        <v>6</v>
      </c>
      <c r="G599" s="191">
        <v>1971688</v>
      </c>
      <c r="H599" s="68"/>
      <c r="I599" s="197" t="s">
        <v>3005</v>
      </c>
      <c r="J599" s="68"/>
      <c r="K599" s="68"/>
      <c r="L599" s="68"/>
      <c r="M599" s="68"/>
      <c r="N599" s="358"/>
      <c r="O599" s="358"/>
      <c r="P599" s="214">
        <v>0</v>
      </c>
      <c r="Q599" s="214">
        <v>25056</v>
      </c>
      <c r="R599" s="68" t="s">
        <v>1894</v>
      </c>
      <c r="S599" s="359"/>
      <c r="T599" s="275"/>
    </row>
    <row r="600" spans="1:20" ht="51">
      <c r="A600" s="191">
        <v>423</v>
      </c>
      <c r="B600" s="68"/>
      <c r="C600" s="212" t="s">
        <v>150</v>
      </c>
      <c r="D600" s="213">
        <v>45362</v>
      </c>
      <c r="E600" s="191" t="s">
        <v>2638</v>
      </c>
      <c r="F600" s="191" t="s">
        <v>6</v>
      </c>
      <c r="G600" s="191">
        <v>1971691</v>
      </c>
      <c r="H600" s="68"/>
      <c r="I600" s="197" t="s">
        <v>3005</v>
      </c>
      <c r="J600" s="68"/>
      <c r="K600" s="68"/>
      <c r="L600" s="68"/>
      <c r="M600" s="68"/>
      <c r="N600" s="358"/>
      <c r="O600" s="358"/>
      <c r="P600" s="214">
        <v>0</v>
      </c>
      <c r="Q600" s="214">
        <v>29232</v>
      </c>
      <c r="R600" s="68" t="s">
        <v>1894</v>
      </c>
      <c r="S600" s="359"/>
      <c r="T600" s="275"/>
    </row>
    <row r="601" spans="1:20" ht="51">
      <c r="A601" s="191">
        <v>423</v>
      </c>
      <c r="B601" s="68"/>
      <c r="C601" s="212" t="s">
        <v>150</v>
      </c>
      <c r="D601" s="213">
        <v>45362</v>
      </c>
      <c r="E601" s="191" t="s">
        <v>2639</v>
      </c>
      <c r="F601" s="191" t="s">
        <v>6</v>
      </c>
      <c r="G601" s="191">
        <v>1971702</v>
      </c>
      <c r="H601" s="68"/>
      <c r="I601" s="197" t="s">
        <v>3005</v>
      </c>
      <c r="J601" s="68"/>
      <c r="K601" s="68"/>
      <c r="L601" s="68"/>
      <c r="M601" s="68"/>
      <c r="N601" s="358"/>
      <c r="O601" s="358"/>
      <c r="P601" s="214">
        <v>0</v>
      </c>
      <c r="Q601" s="214">
        <v>28188</v>
      </c>
      <c r="R601" s="68" t="s">
        <v>1894</v>
      </c>
      <c r="S601" s="359"/>
      <c r="T601" s="275"/>
    </row>
    <row r="602" spans="1:20" ht="51">
      <c r="A602" s="191">
        <v>423</v>
      </c>
      <c r="B602" s="68"/>
      <c r="C602" s="212" t="s">
        <v>150</v>
      </c>
      <c r="D602" s="213">
        <v>45362</v>
      </c>
      <c r="E602" s="191" t="s">
        <v>2640</v>
      </c>
      <c r="F602" s="191" t="s">
        <v>6</v>
      </c>
      <c r="G602" s="191">
        <v>1971714</v>
      </c>
      <c r="H602" s="68"/>
      <c r="I602" s="197" t="s">
        <v>3005</v>
      </c>
      <c r="J602" s="68"/>
      <c r="K602" s="68"/>
      <c r="L602" s="68"/>
      <c r="M602" s="68"/>
      <c r="N602" s="358"/>
      <c r="O602" s="358"/>
      <c r="P602" s="214">
        <v>0</v>
      </c>
      <c r="Q602" s="214">
        <v>8352</v>
      </c>
      <c r="R602" s="68" t="s">
        <v>1894</v>
      </c>
      <c r="S602" s="359"/>
      <c r="T602" s="275"/>
    </row>
    <row r="603" spans="1:20" ht="51">
      <c r="A603" s="191">
        <v>423</v>
      </c>
      <c r="B603" s="68"/>
      <c r="C603" s="212" t="s">
        <v>150</v>
      </c>
      <c r="D603" s="213">
        <v>45362</v>
      </c>
      <c r="E603" s="191" t="s">
        <v>2641</v>
      </c>
      <c r="F603" s="191" t="s">
        <v>6</v>
      </c>
      <c r="G603" s="191">
        <v>1971718</v>
      </c>
      <c r="H603" s="68"/>
      <c r="I603" s="197" t="s">
        <v>3005</v>
      </c>
      <c r="J603" s="68"/>
      <c r="K603" s="68"/>
      <c r="L603" s="68"/>
      <c r="M603" s="68"/>
      <c r="N603" s="358"/>
      <c r="O603" s="358"/>
      <c r="P603" s="214">
        <v>0</v>
      </c>
      <c r="Q603" s="214">
        <v>12528</v>
      </c>
      <c r="R603" s="68" t="s">
        <v>1894</v>
      </c>
      <c r="S603" s="359"/>
      <c r="T603" s="275"/>
    </row>
    <row r="604" spans="1:20" ht="51">
      <c r="A604" s="191">
        <v>423</v>
      </c>
      <c r="B604" s="68"/>
      <c r="C604" s="212" t="s">
        <v>150</v>
      </c>
      <c r="D604" s="213">
        <v>45362</v>
      </c>
      <c r="E604" s="191" t="s">
        <v>2642</v>
      </c>
      <c r="F604" s="191" t="s">
        <v>6</v>
      </c>
      <c r="G604" s="191">
        <v>1971763</v>
      </c>
      <c r="H604" s="68"/>
      <c r="I604" s="197" t="s">
        <v>3005</v>
      </c>
      <c r="J604" s="68"/>
      <c r="K604" s="68"/>
      <c r="L604" s="68"/>
      <c r="M604" s="68"/>
      <c r="N604" s="358"/>
      <c r="O604" s="358"/>
      <c r="P604" s="214">
        <v>0</v>
      </c>
      <c r="Q604" s="214">
        <v>8352</v>
      </c>
      <c r="R604" s="68" t="s">
        <v>1894</v>
      </c>
      <c r="S604" s="359"/>
      <c r="T604" s="275"/>
    </row>
    <row r="605" spans="1:20" ht="63.75">
      <c r="A605" s="191">
        <v>35</v>
      </c>
      <c r="B605" s="68"/>
      <c r="C605" s="212" t="s">
        <v>43</v>
      </c>
      <c r="D605" s="213">
        <v>45362</v>
      </c>
      <c r="E605" s="191" t="s">
        <v>2643</v>
      </c>
      <c r="F605" s="191" t="s">
        <v>6</v>
      </c>
      <c r="G605" s="191">
        <v>1971965</v>
      </c>
      <c r="H605" s="68"/>
      <c r="I605" s="197" t="s">
        <v>3006</v>
      </c>
      <c r="J605" s="68"/>
      <c r="K605" s="68"/>
      <c r="L605" s="68"/>
      <c r="M605" s="68"/>
      <c r="N605" s="358"/>
      <c r="O605" s="358"/>
      <c r="P605" s="214">
        <v>0</v>
      </c>
      <c r="Q605" s="214">
        <v>5655.48</v>
      </c>
      <c r="R605" s="68" t="s">
        <v>1894</v>
      </c>
      <c r="S605" s="359"/>
      <c r="T605" s="275"/>
    </row>
    <row r="606" spans="1:20" ht="63.75">
      <c r="A606" s="191">
        <v>597</v>
      </c>
      <c r="B606" s="68"/>
      <c r="C606" s="212" t="s">
        <v>675</v>
      </c>
      <c r="D606" s="213">
        <v>45362</v>
      </c>
      <c r="E606" s="191" t="s">
        <v>2644</v>
      </c>
      <c r="F606" s="191" t="s">
        <v>6</v>
      </c>
      <c r="G606" s="191">
        <v>2619337</v>
      </c>
      <c r="H606" s="68"/>
      <c r="I606" s="197" t="s">
        <v>3007</v>
      </c>
      <c r="J606" s="68"/>
      <c r="K606" s="68"/>
      <c r="L606" s="68"/>
      <c r="M606" s="68"/>
      <c r="N606" s="358"/>
      <c r="O606" s="358"/>
      <c r="P606" s="214">
        <v>0</v>
      </c>
      <c r="Q606" s="214">
        <v>864360</v>
      </c>
      <c r="R606" s="68" t="s">
        <v>1894</v>
      </c>
      <c r="S606" s="359"/>
      <c r="T606" s="275"/>
    </row>
    <row r="607" spans="1:20" ht="63.75">
      <c r="A607" s="191">
        <v>597</v>
      </c>
      <c r="B607" s="68"/>
      <c r="C607" s="212" t="s">
        <v>675</v>
      </c>
      <c r="D607" s="213">
        <v>45362</v>
      </c>
      <c r="E607" s="191" t="s">
        <v>2645</v>
      </c>
      <c r="F607" s="191" t="s">
        <v>14</v>
      </c>
      <c r="G607" s="191">
        <v>2619338</v>
      </c>
      <c r="H607" s="68"/>
      <c r="I607" s="197" t="s">
        <v>3008</v>
      </c>
      <c r="J607" s="68"/>
      <c r="K607" s="68"/>
      <c r="L607" s="68"/>
      <c r="M607" s="68"/>
      <c r="N607" s="358"/>
      <c r="O607" s="358"/>
      <c r="P607" s="214">
        <v>50</v>
      </c>
      <c r="Q607" s="214">
        <v>0</v>
      </c>
      <c r="R607" s="68" t="s">
        <v>1894</v>
      </c>
      <c r="S607" s="359"/>
      <c r="T607" s="275"/>
    </row>
    <row r="608" spans="1:20" ht="89.25">
      <c r="A608" s="191" t="s">
        <v>541</v>
      </c>
      <c r="B608" s="68"/>
      <c r="C608" s="212" t="s">
        <v>590</v>
      </c>
      <c r="D608" s="213">
        <v>45362</v>
      </c>
      <c r="E608" s="191" t="s">
        <v>2646</v>
      </c>
      <c r="F608" s="191" t="s">
        <v>6</v>
      </c>
      <c r="G608" s="191">
        <v>209</v>
      </c>
      <c r="H608" s="68"/>
      <c r="I608" s="197" t="s">
        <v>3009</v>
      </c>
      <c r="J608" s="68"/>
      <c r="K608" s="68"/>
      <c r="L608" s="68"/>
      <c r="M608" s="68"/>
      <c r="N608" s="358"/>
      <c r="O608" s="358"/>
      <c r="P608" s="214">
        <v>0</v>
      </c>
      <c r="Q608" s="214">
        <v>228.7</v>
      </c>
      <c r="R608" s="68" t="s">
        <v>1894</v>
      </c>
      <c r="S608" s="359"/>
      <c r="T608" s="275"/>
    </row>
    <row r="609" spans="1:20" ht="51">
      <c r="A609" s="191">
        <v>378</v>
      </c>
      <c r="B609" s="68"/>
      <c r="C609" s="212" t="s">
        <v>610</v>
      </c>
      <c r="D609" s="213">
        <v>45362</v>
      </c>
      <c r="E609" s="191" t="s">
        <v>2647</v>
      </c>
      <c r="F609" s="191" t="s">
        <v>3</v>
      </c>
      <c r="G609" s="191">
        <v>2180440</v>
      </c>
      <c r="H609" s="68"/>
      <c r="I609" s="197" t="s">
        <v>3010</v>
      </c>
      <c r="J609" s="68"/>
      <c r="K609" s="68"/>
      <c r="L609" s="68"/>
      <c r="M609" s="68"/>
      <c r="N609" s="358"/>
      <c r="O609" s="358"/>
      <c r="P609" s="214">
        <v>0</v>
      </c>
      <c r="Q609" s="214">
        <v>607.63</v>
      </c>
      <c r="R609" s="68" t="s">
        <v>1894</v>
      </c>
      <c r="S609" s="359"/>
      <c r="T609" s="275"/>
    </row>
    <row r="610" spans="1:20" ht="38.25">
      <c r="A610" s="191">
        <v>15</v>
      </c>
      <c r="B610" s="68"/>
      <c r="C610" s="212" t="s">
        <v>39</v>
      </c>
      <c r="D610" s="213">
        <v>45362</v>
      </c>
      <c r="E610" s="191" t="s">
        <v>2648</v>
      </c>
      <c r="F610" s="191" t="s">
        <v>3</v>
      </c>
      <c r="G610" s="191">
        <v>2180447</v>
      </c>
      <c r="H610" s="68"/>
      <c r="I610" s="197" t="s">
        <v>3011</v>
      </c>
      <c r="J610" s="68"/>
      <c r="K610" s="68"/>
      <c r="L610" s="68"/>
      <c r="M610" s="68"/>
      <c r="N610" s="358"/>
      <c r="O610" s="358"/>
      <c r="P610" s="214">
        <v>0</v>
      </c>
      <c r="Q610" s="214">
        <v>495.15</v>
      </c>
      <c r="R610" s="68" t="s">
        <v>1894</v>
      </c>
      <c r="S610" s="359"/>
      <c r="T610" s="275"/>
    </row>
    <row r="611" spans="1:20" ht="38.25">
      <c r="A611" s="191">
        <v>15</v>
      </c>
      <c r="B611" s="68"/>
      <c r="C611" s="212" t="s">
        <v>39</v>
      </c>
      <c r="D611" s="213">
        <v>45362</v>
      </c>
      <c r="E611" s="191" t="s">
        <v>2649</v>
      </c>
      <c r="F611" s="191" t="s">
        <v>3</v>
      </c>
      <c r="G611" s="191">
        <v>2180448</v>
      </c>
      <c r="H611" s="68"/>
      <c r="I611" s="197" t="s">
        <v>1872</v>
      </c>
      <c r="J611" s="68"/>
      <c r="K611" s="68"/>
      <c r="L611" s="68"/>
      <c r="M611" s="68"/>
      <c r="N611" s="358"/>
      <c r="O611" s="358"/>
      <c r="P611" s="214">
        <v>0</v>
      </c>
      <c r="Q611" s="214">
        <v>557.16</v>
      </c>
      <c r="R611" s="68" t="s">
        <v>1894</v>
      </c>
      <c r="S611" s="359"/>
      <c r="T611" s="275"/>
    </row>
    <row r="612" spans="1:20" ht="51">
      <c r="A612" s="191">
        <v>650</v>
      </c>
      <c r="B612" s="68"/>
      <c r="C612" s="212" t="s">
        <v>175</v>
      </c>
      <c r="D612" s="213">
        <v>45362</v>
      </c>
      <c r="E612" s="191" t="s">
        <v>2650</v>
      </c>
      <c r="F612" s="191" t="s">
        <v>3</v>
      </c>
      <c r="G612" s="191">
        <v>2180452</v>
      </c>
      <c r="H612" s="68"/>
      <c r="I612" s="197" t="s">
        <v>3012</v>
      </c>
      <c r="J612" s="68"/>
      <c r="K612" s="68"/>
      <c r="L612" s="68"/>
      <c r="M612" s="68"/>
      <c r="N612" s="358"/>
      <c r="O612" s="358"/>
      <c r="P612" s="214">
        <v>0</v>
      </c>
      <c r="Q612" s="214">
        <v>1847.96</v>
      </c>
      <c r="R612" s="68" t="s">
        <v>1894</v>
      </c>
      <c r="S612" s="359"/>
      <c r="T612" s="275"/>
    </row>
    <row r="613" spans="1:20" ht="51">
      <c r="A613" s="191">
        <v>41</v>
      </c>
      <c r="B613" s="68"/>
      <c r="C613" s="212" t="s">
        <v>44</v>
      </c>
      <c r="D613" s="213">
        <v>45362</v>
      </c>
      <c r="E613" s="191" t="s">
        <v>2651</v>
      </c>
      <c r="F613" s="191" t="s">
        <v>3</v>
      </c>
      <c r="G613" s="191">
        <v>2180460</v>
      </c>
      <c r="H613" s="68"/>
      <c r="I613" s="197" t="s">
        <v>3013</v>
      </c>
      <c r="J613" s="68"/>
      <c r="K613" s="68"/>
      <c r="L613" s="68"/>
      <c r="M613" s="68"/>
      <c r="N613" s="358"/>
      <c r="O613" s="358"/>
      <c r="P613" s="214">
        <v>0</v>
      </c>
      <c r="Q613" s="214">
        <v>30</v>
      </c>
      <c r="R613" s="68" t="s">
        <v>1894</v>
      </c>
      <c r="S613" s="359"/>
      <c r="T613" s="275"/>
    </row>
    <row r="614" spans="1:20" ht="63.75">
      <c r="A614" s="191" t="s">
        <v>544</v>
      </c>
      <c r="B614" s="68"/>
      <c r="C614" s="212" t="s">
        <v>681</v>
      </c>
      <c r="D614" s="213">
        <v>45363</v>
      </c>
      <c r="E614" s="191" t="s">
        <v>2652</v>
      </c>
      <c r="F614" s="191" t="s">
        <v>6</v>
      </c>
      <c r="G614" s="191">
        <v>1972542</v>
      </c>
      <c r="H614" s="68"/>
      <c r="I614" s="197" t="s">
        <v>3014</v>
      </c>
      <c r="J614" s="68"/>
      <c r="K614" s="68"/>
      <c r="L614" s="68"/>
      <c r="M614" s="68"/>
      <c r="N614" s="358"/>
      <c r="O614" s="358"/>
      <c r="P614" s="214">
        <v>0</v>
      </c>
      <c r="Q614" s="214">
        <v>14669</v>
      </c>
      <c r="R614" s="68" t="s">
        <v>1894</v>
      </c>
      <c r="S614" s="359"/>
      <c r="T614" s="275"/>
    </row>
    <row r="615" spans="1:20" ht="51">
      <c r="A615" s="191">
        <v>548</v>
      </c>
      <c r="B615" s="68"/>
      <c r="C615" s="212" t="s">
        <v>1283</v>
      </c>
      <c r="D615" s="213">
        <v>45363</v>
      </c>
      <c r="E615" s="191" t="s">
        <v>2654</v>
      </c>
      <c r="F615" s="191" t="s">
        <v>3</v>
      </c>
      <c r="G615" s="191">
        <v>2180713</v>
      </c>
      <c r="H615" s="68"/>
      <c r="I615" s="197" t="s">
        <v>3016</v>
      </c>
      <c r="J615" s="68"/>
      <c r="K615" s="68"/>
      <c r="L615" s="68"/>
      <c r="M615" s="68"/>
      <c r="N615" s="358"/>
      <c r="O615" s="358"/>
      <c r="P615" s="214">
        <v>0</v>
      </c>
      <c r="Q615" s="214">
        <v>59</v>
      </c>
      <c r="R615" s="68" t="s">
        <v>1894</v>
      </c>
      <c r="S615" s="359"/>
      <c r="T615" s="275"/>
    </row>
    <row r="616" spans="1:20" ht="51">
      <c r="A616" s="191" t="s">
        <v>550</v>
      </c>
      <c r="B616" s="68"/>
      <c r="C616" s="212" t="s">
        <v>589</v>
      </c>
      <c r="D616" s="213">
        <v>45363</v>
      </c>
      <c r="E616" s="191" t="s">
        <v>2655</v>
      </c>
      <c r="F616" s="191" t="s">
        <v>3</v>
      </c>
      <c r="G616" s="191">
        <v>2180751</v>
      </c>
      <c r="H616" s="68"/>
      <c r="I616" s="197" t="s">
        <v>3017</v>
      </c>
      <c r="J616" s="68"/>
      <c r="K616" s="68"/>
      <c r="L616" s="68"/>
      <c r="M616" s="68"/>
      <c r="N616" s="358"/>
      <c r="O616" s="358"/>
      <c r="P616" s="214">
        <v>0</v>
      </c>
      <c r="Q616" s="214">
        <v>4588.18</v>
      </c>
      <c r="R616" s="68" t="s">
        <v>1894</v>
      </c>
      <c r="S616" s="359"/>
      <c r="T616" s="275"/>
    </row>
    <row r="617" spans="1:20" ht="51">
      <c r="A617" s="191">
        <v>16</v>
      </c>
      <c r="B617" s="68"/>
      <c r="C617" s="212" t="s">
        <v>40</v>
      </c>
      <c r="D617" s="213">
        <v>45363</v>
      </c>
      <c r="E617" s="191" t="s">
        <v>2656</v>
      </c>
      <c r="F617" s="191" t="s">
        <v>3</v>
      </c>
      <c r="G617" s="191">
        <v>2180752</v>
      </c>
      <c r="H617" s="68"/>
      <c r="I617" s="197" t="s">
        <v>3018</v>
      </c>
      <c r="J617" s="68"/>
      <c r="K617" s="68"/>
      <c r="L617" s="68"/>
      <c r="M617" s="68"/>
      <c r="N617" s="358"/>
      <c r="O617" s="358"/>
      <c r="P617" s="214">
        <v>0</v>
      </c>
      <c r="Q617" s="214">
        <v>11114.01</v>
      </c>
      <c r="R617" s="68" t="s">
        <v>1894</v>
      </c>
      <c r="S617" s="359"/>
      <c r="T617" s="275"/>
    </row>
    <row r="618" spans="1:20" ht="51">
      <c r="A618" s="191" t="s">
        <v>550</v>
      </c>
      <c r="B618" s="68"/>
      <c r="C618" s="212" t="s">
        <v>589</v>
      </c>
      <c r="D618" s="213">
        <v>45363</v>
      </c>
      <c r="E618" s="191" t="s">
        <v>2657</v>
      </c>
      <c r="F618" s="191" t="s">
        <v>3</v>
      </c>
      <c r="G618" s="191">
        <v>2180754</v>
      </c>
      <c r="H618" s="68"/>
      <c r="I618" s="197" t="s">
        <v>3019</v>
      </c>
      <c r="J618" s="68"/>
      <c r="K618" s="68"/>
      <c r="L618" s="68"/>
      <c r="M618" s="68"/>
      <c r="N618" s="358"/>
      <c r="O618" s="358"/>
      <c r="P618" s="214">
        <v>0</v>
      </c>
      <c r="Q618" s="214">
        <v>4771.71</v>
      </c>
      <c r="R618" s="68" t="s">
        <v>1894</v>
      </c>
      <c r="S618" s="359"/>
      <c r="T618" s="275"/>
    </row>
    <row r="619" spans="1:20" ht="51">
      <c r="A619" s="191">
        <v>16</v>
      </c>
      <c r="B619" s="68"/>
      <c r="C619" s="212" t="s">
        <v>40</v>
      </c>
      <c r="D619" s="213">
        <v>45363</v>
      </c>
      <c r="E619" s="191" t="s">
        <v>2658</v>
      </c>
      <c r="F619" s="191" t="s">
        <v>3</v>
      </c>
      <c r="G619" s="191">
        <v>2180755</v>
      </c>
      <c r="H619" s="68"/>
      <c r="I619" s="197" t="s">
        <v>3020</v>
      </c>
      <c r="J619" s="68"/>
      <c r="K619" s="68"/>
      <c r="L619" s="68"/>
      <c r="M619" s="68"/>
      <c r="N619" s="358"/>
      <c r="O619" s="358"/>
      <c r="P619" s="214">
        <v>0</v>
      </c>
      <c r="Q619" s="214">
        <v>400.72</v>
      </c>
      <c r="R619" s="68" t="s">
        <v>1894</v>
      </c>
      <c r="S619" s="359"/>
      <c r="T619" s="275"/>
    </row>
    <row r="620" spans="1:20" ht="51">
      <c r="A620" s="191">
        <v>41</v>
      </c>
      <c r="B620" s="68"/>
      <c r="C620" s="212" t="s">
        <v>44</v>
      </c>
      <c r="D620" s="213">
        <v>45363</v>
      </c>
      <c r="E620" s="191" t="s">
        <v>2659</v>
      </c>
      <c r="F620" s="191" t="s">
        <v>3</v>
      </c>
      <c r="G620" s="191">
        <v>2180760</v>
      </c>
      <c r="H620" s="68"/>
      <c r="I620" s="197" t="s">
        <v>3021</v>
      </c>
      <c r="J620" s="68"/>
      <c r="K620" s="68"/>
      <c r="L620" s="68"/>
      <c r="M620" s="68"/>
      <c r="N620" s="358"/>
      <c r="O620" s="358"/>
      <c r="P620" s="214">
        <v>0</v>
      </c>
      <c r="Q620" s="214">
        <v>5</v>
      </c>
      <c r="R620" s="68" t="s">
        <v>1894</v>
      </c>
      <c r="S620" s="359"/>
      <c r="T620" s="275"/>
    </row>
    <row r="621" spans="1:20" ht="51">
      <c r="A621" s="191">
        <v>46</v>
      </c>
      <c r="B621" s="68"/>
      <c r="C621" s="212" t="s">
        <v>1371</v>
      </c>
      <c r="D621" s="213">
        <v>45363</v>
      </c>
      <c r="E621" s="191" t="s">
        <v>2660</v>
      </c>
      <c r="F621" s="191" t="s">
        <v>3</v>
      </c>
      <c r="G621" s="191">
        <v>2180782</v>
      </c>
      <c r="H621" s="68"/>
      <c r="I621" s="197" t="s">
        <v>3022</v>
      </c>
      <c r="J621" s="68"/>
      <c r="K621" s="68"/>
      <c r="L621" s="68"/>
      <c r="M621" s="68"/>
      <c r="N621" s="358"/>
      <c r="O621" s="358"/>
      <c r="P621" s="214">
        <v>0</v>
      </c>
      <c r="Q621" s="214">
        <v>4606.28</v>
      </c>
      <c r="R621" s="68" t="s">
        <v>1894</v>
      </c>
      <c r="S621" s="359"/>
      <c r="T621" s="275"/>
    </row>
    <row r="622" spans="1:20" ht="51">
      <c r="A622" s="191">
        <v>41</v>
      </c>
      <c r="B622" s="68"/>
      <c r="C622" s="212" t="s">
        <v>44</v>
      </c>
      <c r="D622" s="213">
        <v>45363</v>
      </c>
      <c r="E622" s="191" t="s">
        <v>2661</v>
      </c>
      <c r="F622" s="191" t="s">
        <v>3</v>
      </c>
      <c r="G622" s="191">
        <v>2180801</v>
      </c>
      <c r="H622" s="68"/>
      <c r="I622" s="197" t="s">
        <v>3023</v>
      </c>
      <c r="J622" s="68"/>
      <c r="K622" s="68"/>
      <c r="L622" s="68"/>
      <c r="M622" s="68"/>
      <c r="N622" s="358"/>
      <c r="O622" s="358"/>
      <c r="P622" s="214">
        <v>0</v>
      </c>
      <c r="Q622" s="214">
        <v>330</v>
      </c>
      <c r="R622" s="68" t="s">
        <v>1894</v>
      </c>
      <c r="S622" s="359"/>
      <c r="T622" s="275"/>
    </row>
    <row r="623" spans="1:20" ht="51">
      <c r="A623" s="191">
        <v>47</v>
      </c>
      <c r="B623" s="68"/>
      <c r="C623" s="212" t="s">
        <v>45</v>
      </c>
      <c r="D623" s="213">
        <v>45363</v>
      </c>
      <c r="E623" s="191" t="s">
        <v>2662</v>
      </c>
      <c r="F623" s="191" t="s">
        <v>3</v>
      </c>
      <c r="G623" s="191">
        <v>2180814</v>
      </c>
      <c r="H623" s="68"/>
      <c r="I623" s="197" t="s">
        <v>3024</v>
      </c>
      <c r="J623" s="68"/>
      <c r="K623" s="68"/>
      <c r="L623" s="68"/>
      <c r="M623" s="68"/>
      <c r="N623" s="358"/>
      <c r="O623" s="358"/>
      <c r="P623" s="214">
        <v>0</v>
      </c>
      <c r="Q623" s="214">
        <v>942</v>
      </c>
      <c r="R623" s="68" t="s">
        <v>1894</v>
      </c>
      <c r="S623" s="359"/>
      <c r="T623" s="275"/>
    </row>
    <row r="624" spans="1:20" ht="102">
      <c r="A624" s="191" t="s">
        <v>542</v>
      </c>
      <c r="B624" s="68"/>
      <c r="C624" s="212" t="s">
        <v>689</v>
      </c>
      <c r="D624" s="213">
        <v>45364</v>
      </c>
      <c r="E624" s="191" t="s">
        <v>2663</v>
      </c>
      <c r="F624" s="191" t="s">
        <v>10</v>
      </c>
      <c r="G624" s="191">
        <v>1086985</v>
      </c>
      <c r="H624" s="68"/>
      <c r="I624" s="197" t="s">
        <v>3026</v>
      </c>
      <c r="J624" s="68"/>
      <c r="K624" s="68"/>
      <c r="L624" s="68"/>
      <c r="M624" s="68"/>
      <c r="N624" s="358"/>
      <c r="O624" s="358"/>
      <c r="P624" s="214">
        <v>270.33999999999997</v>
      </c>
      <c r="Q624" s="214">
        <v>0</v>
      </c>
      <c r="R624" s="68" t="s">
        <v>1894</v>
      </c>
      <c r="S624" s="359"/>
      <c r="T624" s="275"/>
    </row>
    <row r="625" spans="1:20" ht="51">
      <c r="A625" s="191">
        <v>650</v>
      </c>
      <c r="B625" s="68"/>
      <c r="C625" s="212" t="s">
        <v>175</v>
      </c>
      <c r="D625" s="213">
        <v>45364</v>
      </c>
      <c r="E625" s="191" t="s">
        <v>2664</v>
      </c>
      <c r="F625" s="191" t="s">
        <v>3</v>
      </c>
      <c r="G625" s="191">
        <v>2181044</v>
      </c>
      <c r="H625" s="68"/>
      <c r="I625" s="197" t="s">
        <v>3027</v>
      </c>
      <c r="J625" s="68"/>
      <c r="K625" s="68"/>
      <c r="L625" s="68"/>
      <c r="M625" s="68"/>
      <c r="N625" s="358"/>
      <c r="O625" s="358"/>
      <c r="P625" s="214">
        <v>0</v>
      </c>
      <c r="Q625" s="214">
        <v>120</v>
      </c>
      <c r="R625" s="68" t="s">
        <v>1894</v>
      </c>
      <c r="S625" s="359"/>
      <c r="T625" s="275"/>
    </row>
    <row r="626" spans="1:20" ht="51">
      <c r="A626" s="191" t="s">
        <v>550</v>
      </c>
      <c r="B626" s="68"/>
      <c r="C626" s="212" t="s">
        <v>589</v>
      </c>
      <c r="D626" s="213">
        <v>45364</v>
      </c>
      <c r="E626" s="191" t="s">
        <v>2665</v>
      </c>
      <c r="F626" s="191" t="s">
        <v>3</v>
      </c>
      <c r="G626" s="191">
        <v>2181062</v>
      </c>
      <c r="H626" s="68"/>
      <c r="I626" s="197" t="s">
        <v>3028</v>
      </c>
      <c r="J626" s="68"/>
      <c r="K626" s="68"/>
      <c r="L626" s="68"/>
      <c r="M626" s="68"/>
      <c r="N626" s="358"/>
      <c r="O626" s="358"/>
      <c r="P626" s="214">
        <v>0</v>
      </c>
      <c r="Q626" s="214">
        <v>3505.56</v>
      </c>
      <c r="R626" s="68" t="s">
        <v>1894</v>
      </c>
      <c r="S626" s="359"/>
      <c r="T626" s="275"/>
    </row>
    <row r="627" spans="1:20" ht="51">
      <c r="A627" s="191" t="s">
        <v>550</v>
      </c>
      <c r="B627" s="68"/>
      <c r="C627" s="212" t="s">
        <v>589</v>
      </c>
      <c r="D627" s="213">
        <v>45364</v>
      </c>
      <c r="E627" s="191" t="s">
        <v>2666</v>
      </c>
      <c r="F627" s="191" t="s">
        <v>3</v>
      </c>
      <c r="G627" s="191">
        <v>2181063</v>
      </c>
      <c r="H627" s="68"/>
      <c r="I627" s="197" t="s">
        <v>3029</v>
      </c>
      <c r="J627" s="68"/>
      <c r="K627" s="68"/>
      <c r="L627" s="68"/>
      <c r="M627" s="68"/>
      <c r="N627" s="358"/>
      <c r="O627" s="358"/>
      <c r="P627" s="214">
        <v>0</v>
      </c>
      <c r="Q627" s="214">
        <v>3505.56</v>
      </c>
      <c r="R627" s="68" t="s">
        <v>1894</v>
      </c>
      <c r="S627" s="359"/>
      <c r="T627" s="275"/>
    </row>
    <row r="628" spans="1:20" ht="51">
      <c r="A628" s="191" t="s">
        <v>550</v>
      </c>
      <c r="B628" s="68"/>
      <c r="C628" s="212" t="s">
        <v>589</v>
      </c>
      <c r="D628" s="213">
        <v>45364</v>
      </c>
      <c r="E628" s="191" t="s">
        <v>2667</v>
      </c>
      <c r="F628" s="191" t="s">
        <v>3</v>
      </c>
      <c r="G628" s="191">
        <v>2181065</v>
      </c>
      <c r="H628" s="68"/>
      <c r="I628" s="197" t="s">
        <v>3030</v>
      </c>
      <c r="J628" s="68"/>
      <c r="K628" s="68"/>
      <c r="L628" s="68"/>
      <c r="M628" s="68"/>
      <c r="N628" s="358"/>
      <c r="O628" s="358"/>
      <c r="P628" s="214">
        <v>0</v>
      </c>
      <c r="Q628" s="214">
        <v>3505.56</v>
      </c>
      <c r="R628" s="68" t="s">
        <v>1894</v>
      </c>
      <c r="S628" s="359"/>
      <c r="T628" s="275"/>
    </row>
    <row r="629" spans="1:20" ht="51">
      <c r="A629" s="191" t="s">
        <v>550</v>
      </c>
      <c r="B629" s="68"/>
      <c r="C629" s="212" t="s">
        <v>589</v>
      </c>
      <c r="D629" s="213">
        <v>45364</v>
      </c>
      <c r="E629" s="191" t="s">
        <v>2668</v>
      </c>
      <c r="F629" s="191" t="s">
        <v>3</v>
      </c>
      <c r="G629" s="191">
        <v>2181066</v>
      </c>
      <c r="H629" s="68"/>
      <c r="I629" s="197" t="s">
        <v>3031</v>
      </c>
      <c r="J629" s="68"/>
      <c r="K629" s="68"/>
      <c r="L629" s="68"/>
      <c r="M629" s="68"/>
      <c r="N629" s="358"/>
      <c r="O629" s="358"/>
      <c r="P629" s="214">
        <v>0</v>
      </c>
      <c r="Q629" s="214">
        <v>3505.56</v>
      </c>
      <c r="R629" s="68" t="s">
        <v>1894</v>
      </c>
      <c r="S629" s="359"/>
      <c r="T629" s="275"/>
    </row>
    <row r="630" spans="1:20" ht="51">
      <c r="A630" s="191" t="s">
        <v>550</v>
      </c>
      <c r="B630" s="68"/>
      <c r="C630" s="212" t="s">
        <v>589</v>
      </c>
      <c r="D630" s="213">
        <v>45364</v>
      </c>
      <c r="E630" s="191" t="s">
        <v>2669</v>
      </c>
      <c r="F630" s="191" t="s">
        <v>3</v>
      </c>
      <c r="G630" s="191">
        <v>2181067</v>
      </c>
      <c r="H630" s="68"/>
      <c r="I630" s="197" t="s">
        <v>3032</v>
      </c>
      <c r="J630" s="68"/>
      <c r="K630" s="68"/>
      <c r="L630" s="68"/>
      <c r="M630" s="68"/>
      <c r="N630" s="358"/>
      <c r="O630" s="358"/>
      <c r="P630" s="214">
        <v>0</v>
      </c>
      <c r="Q630" s="214">
        <v>3505.56</v>
      </c>
      <c r="R630" s="68" t="s">
        <v>1894</v>
      </c>
      <c r="S630" s="359"/>
      <c r="T630" s="275"/>
    </row>
    <row r="631" spans="1:20" ht="51">
      <c r="A631" s="191" t="s">
        <v>550</v>
      </c>
      <c r="B631" s="68"/>
      <c r="C631" s="212" t="s">
        <v>589</v>
      </c>
      <c r="D631" s="213">
        <v>45364</v>
      </c>
      <c r="E631" s="191" t="s">
        <v>2670</v>
      </c>
      <c r="F631" s="191" t="s">
        <v>3</v>
      </c>
      <c r="G631" s="191">
        <v>2181068</v>
      </c>
      <c r="H631" s="68"/>
      <c r="I631" s="197" t="s">
        <v>3033</v>
      </c>
      <c r="J631" s="68"/>
      <c r="K631" s="68"/>
      <c r="L631" s="68"/>
      <c r="M631" s="68"/>
      <c r="N631" s="358"/>
      <c r="O631" s="358"/>
      <c r="P631" s="214">
        <v>0</v>
      </c>
      <c r="Q631" s="214">
        <v>3505.56</v>
      </c>
      <c r="R631" s="68" t="s">
        <v>1894</v>
      </c>
      <c r="S631" s="359"/>
      <c r="T631" s="275"/>
    </row>
    <row r="632" spans="1:20" ht="51">
      <c r="A632" s="191" t="s">
        <v>550</v>
      </c>
      <c r="B632" s="68"/>
      <c r="C632" s="212" t="s">
        <v>589</v>
      </c>
      <c r="D632" s="213">
        <v>45364</v>
      </c>
      <c r="E632" s="191" t="s">
        <v>2671</v>
      </c>
      <c r="F632" s="191" t="s">
        <v>3</v>
      </c>
      <c r="G632" s="191">
        <v>2181070</v>
      </c>
      <c r="H632" s="68"/>
      <c r="I632" s="197" t="s">
        <v>3034</v>
      </c>
      <c r="J632" s="68"/>
      <c r="K632" s="68"/>
      <c r="L632" s="68"/>
      <c r="M632" s="68"/>
      <c r="N632" s="358"/>
      <c r="O632" s="358"/>
      <c r="P632" s="214">
        <v>0</v>
      </c>
      <c r="Q632" s="214">
        <v>3505.56</v>
      </c>
      <c r="R632" s="68" t="s">
        <v>1894</v>
      </c>
      <c r="S632" s="359"/>
      <c r="T632" s="275"/>
    </row>
    <row r="633" spans="1:20" ht="51">
      <c r="A633" s="191">
        <v>15</v>
      </c>
      <c r="B633" s="68"/>
      <c r="C633" s="212" t="s">
        <v>39</v>
      </c>
      <c r="D633" s="213">
        <v>45364</v>
      </c>
      <c r="E633" s="191" t="s">
        <v>2672</v>
      </c>
      <c r="F633" s="191" t="s">
        <v>3</v>
      </c>
      <c r="G633" s="191">
        <v>2181075</v>
      </c>
      <c r="H633" s="68"/>
      <c r="I633" s="197" t="s">
        <v>3035</v>
      </c>
      <c r="J633" s="68"/>
      <c r="K633" s="68"/>
      <c r="L633" s="68"/>
      <c r="M633" s="68"/>
      <c r="N633" s="358"/>
      <c r="O633" s="358"/>
      <c r="P633" s="214">
        <v>0</v>
      </c>
      <c r="Q633" s="214">
        <v>100</v>
      </c>
      <c r="R633" s="68" t="s">
        <v>1894</v>
      </c>
      <c r="S633" s="359"/>
      <c r="T633" s="275"/>
    </row>
    <row r="634" spans="1:20" ht="51">
      <c r="A634" s="191" t="s">
        <v>550</v>
      </c>
      <c r="B634" s="68"/>
      <c r="C634" s="212" t="s">
        <v>589</v>
      </c>
      <c r="D634" s="213">
        <v>45364</v>
      </c>
      <c r="E634" s="191" t="s">
        <v>2673</v>
      </c>
      <c r="F634" s="191" t="s">
        <v>3</v>
      </c>
      <c r="G634" s="191">
        <v>2181082</v>
      </c>
      <c r="H634" s="68"/>
      <c r="I634" s="197" t="s">
        <v>3036</v>
      </c>
      <c r="J634" s="68"/>
      <c r="K634" s="68"/>
      <c r="L634" s="68"/>
      <c r="M634" s="68"/>
      <c r="N634" s="358"/>
      <c r="O634" s="358"/>
      <c r="P634" s="214">
        <v>0</v>
      </c>
      <c r="Q634" s="214">
        <v>5458.68</v>
      </c>
      <c r="R634" s="68" t="s">
        <v>1894</v>
      </c>
      <c r="S634" s="359"/>
      <c r="T634" s="275"/>
    </row>
    <row r="635" spans="1:20" ht="51">
      <c r="A635" s="191" t="s">
        <v>550</v>
      </c>
      <c r="B635" s="68"/>
      <c r="C635" s="212" t="s">
        <v>589</v>
      </c>
      <c r="D635" s="213">
        <v>45364</v>
      </c>
      <c r="E635" s="191" t="s">
        <v>2674</v>
      </c>
      <c r="F635" s="191" t="s">
        <v>3</v>
      </c>
      <c r="G635" s="191">
        <v>2181083</v>
      </c>
      <c r="H635" s="68"/>
      <c r="I635" s="197" t="s">
        <v>3037</v>
      </c>
      <c r="J635" s="68"/>
      <c r="K635" s="68"/>
      <c r="L635" s="68"/>
      <c r="M635" s="68"/>
      <c r="N635" s="358"/>
      <c r="O635" s="358"/>
      <c r="P635" s="214">
        <v>0</v>
      </c>
      <c r="Q635" s="214">
        <v>2059.17</v>
      </c>
      <c r="R635" s="68" t="s">
        <v>1894</v>
      </c>
      <c r="S635" s="359"/>
      <c r="T635" s="275"/>
    </row>
    <row r="636" spans="1:20" ht="51">
      <c r="A636" s="191" t="s">
        <v>550</v>
      </c>
      <c r="B636" s="68"/>
      <c r="C636" s="212" t="s">
        <v>589</v>
      </c>
      <c r="D636" s="213">
        <v>45364</v>
      </c>
      <c r="E636" s="191" t="s">
        <v>2675</v>
      </c>
      <c r="F636" s="191" t="s">
        <v>3</v>
      </c>
      <c r="G636" s="191">
        <v>2181086</v>
      </c>
      <c r="H636" s="68"/>
      <c r="I636" s="197" t="s">
        <v>3038</v>
      </c>
      <c r="J636" s="68"/>
      <c r="K636" s="68"/>
      <c r="L636" s="68"/>
      <c r="M636" s="68"/>
      <c r="N636" s="358"/>
      <c r="O636" s="358"/>
      <c r="P636" s="214">
        <v>0</v>
      </c>
      <c r="Q636" s="214">
        <v>480.49</v>
      </c>
      <c r="R636" s="68" t="s">
        <v>1894</v>
      </c>
      <c r="S636" s="359"/>
      <c r="T636" s="275"/>
    </row>
    <row r="637" spans="1:20" ht="51">
      <c r="A637" s="191" t="s">
        <v>550</v>
      </c>
      <c r="B637" s="68"/>
      <c r="C637" s="212" t="s">
        <v>589</v>
      </c>
      <c r="D637" s="213">
        <v>45364</v>
      </c>
      <c r="E637" s="191" t="s">
        <v>2676</v>
      </c>
      <c r="F637" s="191" t="s">
        <v>3</v>
      </c>
      <c r="G637" s="191">
        <v>2181087</v>
      </c>
      <c r="H637" s="68"/>
      <c r="I637" s="197" t="s">
        <v>3039</v>
      </c>
      <c r="J637" s="68"/>
      <c r="K637" s="68"/>
      <c r="L637" s="68"/>
      <c r="M637" s="68"/>
      <c r="N637" s="358"/>
      <c r="O637" s="358"/>
      <c r="P637" s="214">
        <v>0</v>
      </c>
      <c r="Q637" s="214">
        <v>440.44</v>
      </c>
      <c r="R637" s="68" t="s">
        <v>1894</v>
      </c>
      <c r="S637" s="359"/>
      <c r="T637" s="275"/>
    </row>
    <row r="638" spans="1:20" ht="51">
      <c r="A638" s="191" t="s">
        <v>550</v>
      </c>
      <c r="B638" s="68"/>
      <c r="C638" s="212" t="s">
        <v>589</v>
      </c>
      <c r="D638" s="213">
        <v>45364</v>
      </c>
      <c r="E638" s="191" t="s">
        <v>2677</v>
      </c>
      <c r="F638" s="191" t="s">
        <v>3</v>
      </c>
      <c r="G638" s="191">
        <v>2181089</v>
      </c>
      <c r="H638" s="68"/>
      <c r="I638" s="197" t="s">
        <v>3040</v>
      </c>
      <c r="J638" s="68"/>
      <c r="K638" s="68"/>
      <c r="L638" s="68"/>
      <c r="M638" s="68"/>
      <c r="N638" s="358"/>
      <c r="O638" s="358"/>
      <c r="P638" s="214">
        <v>0</v>
      </c>
      <c r="Q638" s="214">
        <v>3308.25</v>
      </c>
      <c r="R638" s="68" t="s">
        <v>1894</v>
      </c>
      <c r="S638" s="359"/>
      <c r="T638" s="275"/>
    </row>
    <row r="639" spans="1:20" ht="51">
      <c r="A639" s="191" t="s">
        <v>550</v>
      </c>
      <c r="B639" s="68"/>
      <c r="C639" s="212" t="s">
        <v>589</v>
      </c>
      <c r="D639" s="213">
        <v>45364</v>
      </c>
      <c r="E639" s="191" t="s">
        <v>2678</v>
      </c>
      <c r="F639" s="191" t="s">
        <v>3</v>
      </c>
      <c r="G639" s="191">
        <v>2181090</v>
      </c>
      <c r="H639" s="68"/>
      <c r="I639" s="197" t="s">
        <v>3041</v>
      </c>
      <c r="J639" s="68"/>
      <c r="K639" s="68"/>
      <c r="L639" s="68"/>
      <c r="M639" s="68"/>
      <c r="N639" s="358"/>
      <c r="O639" s="358"/>
      <c r="P639" s="214">
        <v>0</v>
      </c>
      <c r="Q639" s="214">
        <v>5505.81</v>
      </c>
      <c r="R639" s="68" t="s">
        <v>1894</v>
      </c>
      <c r="S639" s="359"/>
      <c r="T639" s="275"/>
    </row>
    <row r="640" spans="1:20" ht="51">
      <c r="A640" s="191" t="s">
        <v>550</v>
      </c>
      <c r="B640" s="68"/>
      <c r="C640" s="212" t="s">
        <v>589</v>
      </c>
      <c r="D640" s="213">
        <v>45364</v>
      </c>
      <c r="E640" s="191" t="s">
        <v>2679</v>
      </c>
      <c r="F640" s="191" t="s">
        <v>3</v>
      </c>
      <c r="G640" s="191">
        <v>2181091</v>
      </c>
      <c r="H640" s="68"/>
      <c r="I640" s="197" t="s">
        <v>3042</v>
      </c>
      <c r="J640" s="68"/>
      <c r="K640" s="68"/>
      <c r="L640" s="68"/>
      <c r="M640" s="68"/>
      <c r="N640" s="358"/>
      <c r="O640" s="358"/>
      <c r="P640" s="214">
        <v>0</v>
      </c>
      <c r="Q640" s="214">
        <v>4467.59</v>
      </c>
      <c r="R640" s="68" t="s">
        <v>1894</v>
      </c>
      <c r="S640" s="359"/>
      <c r="T640" s="275"/>
    </row>
    <row r="641" spans="1:20" ht="89.25">
      <c r="A641" s="191">
        <v>269</v>
      </c>
      <c r="B641" s="68"/>
      <c r="C641" s="212" t="s">
        <v>109</v>
      </c>
      <c r="D641" s="213">
        <v>45364</v>
      </c>
      <c r="E641" s="191" t="s">
        <v>2680</v>
      </c>
      <c r="F641" s="191" t="s">
        <v>3</v>
      </c>
      <c r="G641" s="191">
        <v>2181113</v>
      </c>
      <c r="H641" s="68"/>
      <c r="I641" s="197" t="s">
        <v>3043</v>
      </c>
      <c r="J641" s="68"/>
      <c r="K641" s="68"/>
      <c r="L641" s="68"/>
      <c r="M641" s="68"/>
      <c r="N641" s="358"/>
      <c r="O641" s="358"/>
      <c r="P641" s="214">
        <v>0</v>
      </c>
      <c r="Q641" s="214">
        <v>11307.49</v>
      </c>
      <c r="R641" s="68" t="s">
        <v>1894</v>
      </c>
      <c r="S641" s="359"/>
      <c r="T641" s="275"/>
    </row>
    <row r="642" spans="1:20" ht="89.25">
      <c r="A642" s="191">
        <v>269</v>
      </c>
      <c r="B642" s="68"/>
      <c r="C642" s="212" t="s">
        <v>109</v>
      </c>
      <c r="D642" s="213">
        <v>45364</v>
      </c>
      <c r="E642" s="191" t="s">
        <v>2680</v>
      </c>
      <c r="F642" s="191" t="s">
        <v>3</v>
      </c>
      <c r="G642" s="191">
        <v>2181113</v>
      </c>
      <c r="H642" s="68"/>
      <c r="I642" s="197" t="s">
        <v>3043</v>
      </c>
      <c r="J642" s="68"/>
      <c r="K642" s="68"/>
      <c r="L642" s="68"/>
      <c r="M642" s="68"/>
      <c r="N642" s="358"/>
      <c r="O642" s="358"/>
      <c r="P642" s="214">
        <v>0</v>
      </c>
      <c r="Q642" s="214">
        <v>8026.2</v>
      </c>
      <c r="R642" s="68" t="s">
        <v>1894</v>
      </c>
      <c r="S642" s="359"/>
      <c r="T642" s="275"/>
    </row>
    <row r="643" spans="1:20" ht="89.25">
      <c r="A643" s="191">
        <v>269</v>
      </c>
      <c r="B643" s="68"/>
      <c r="C643" s="212" t="s">
        <v>109</v>
      </c>
      <c r="D643" s="213">
        <v>45364</v>
      </c>
      <c r="E643" s="191" t="s">
        <v>2680</v>
      </c>
      <c r="F643" s="191" t="s">
        <v>3</v>
      </c>
      <c r="G643" s="191">
        <v>2181113</v>
      </c>
      <c r="H643" s="68"/>
      <c r="I643" s="197" t="s">
        <v>3043</v>
      </c>
      <c r="J643" s="68"/>
      <c r="K643" s="68"/>
      <c r="L643" s="68"/>
      <c r="M643" s="68"/>
      <c r="N643" s="358"/>
      <c r="O643" s="358"/>
      <c r="P643" s="214">
        <v>0</v>
      </c>
      <c r="Q643" s="214">
        <v>18191.61</v>
      </c>
      <c r="R643" s="68" t="s">
        <v>1894</v>
      </c>
      <c r="S643" s="359"/>
      <c r="T643" s="275"/>
    </row>
    <row r="644" spans="1:20" ht="89.25">
      <c r="A644" s="191">
        <v>269</v>
      </c>
      <c r="B644" s="68"/>
      <c r="C644" s="212" t="s">
        <v>109</v>
      </c>
      <c r="D644" s="213">
        <v>45364</v>
      </c>
      <c r="E644" s="191" t="s">
        <v>2680</v>
      </c>
      <c r="F644" s="191" t="s">
        <v>3</v>
      </c>
      <c r="G644" s="191">
        <v>2181113</v>
      </c>
      <c r="H644" s="68"/>
      <c r="I644" s="197" t="s">
        <v>3043</v>
      </c>
      <c r="J644" s="68"/>
      <c r="K644" s="68"/>
      <c r="L644" s="68"/>
      <c r="M644" s="68"/>
      <c r="N644" s="358"/>
      <c r="O644" s="358"/>
      <c r="P644" s="214">
        <v>0</v>
      </c>
      <c r="Q644" s="214">
        <v>22170.12</v>
      </c>
      <c r="R644" s="68" t="s">
        <v>1894</v>
      </c>
      <c r="S644" s="359"/>
      <c r="T644" s="275"/>
    </row>
    <row r="645" spans="1:20" ht="89.25">
      <c r="A645" s="191">
        <v>269</v>
      </c>
      <c r="B645" s="68"/>
      <c r="C645" s="212" t="s">
        <v>109</v>
      </c>
      <c r="D645" s="213">
        <v>45364</v>
      </c>
      <c r="E645" s="191" t="s">
        <v>2680</v>
      </c>
      <c r="F645" s="191" t="s">
        <v>3</v>
      </c>
      <c r="G645" s="191">
        <v>2181113</v>
      </c>
      <c r="H645" s="68"/>
      <c r="I645" s="197" t="s">
        <v>3043</v>
      </c>
      <c r="J645" s="68"/>
      <c r="K645" s="68"/>
      <c r="L645" s="68"/>
      <c r="M645" s="68"/>
      <c r="N645" s="358"/>
      <c r="O645" s="358"/>
      <c r="P645" s="214">
        <v>0</v>
      </c>
      <c r="Q645" s="214">
        <v>13483.26</v>
      </c>
      <c r="R645" s="68" t="s">
        <v>1894</v>
      </c>
      <c r="S645" s="359"/>
      <c r="T645" s="275"/>
    </row>
    <row r="646" spans="1:20" ht="76.5">
      <c r="A646" s="191">
        <v>902</v>
      </c>
      <c r="B646" s="68"/>
      <c r="C646" s="212" t="s">
        <v>191</v>
      </c>
      <c r="D646" s="213">
        <v>45364</v>
      </c>
      <c r="E646" s="191" t="s">
        <v>2681</v>
      </c>
      <c r="F646" s="191" t="s">
        <v>3</v>
      </c>
      <c r="G646" s="191">
        <v>2181114</v>
      </c>
      <c r="H646" s="68"/>
      <c r="I646" s="197" t="s">
        <v>3044</v>
      </c>
      <c r="J646" s="68"/>
      <c r="K646" s="68"/>
      <c r="L646" s="68"/>
      <c r="M646" s="68"/>
      <c r="N646" s="358"/>
      <c r="O646" s="358"/>
      <c r="P646" s="214">
        <v>0</v>
      </c>
      <c r="Q646" s="214">
        <v>42294.01</v>
      </c>
      <c r="R646" s="68" t="s">
        <v>1895</v>
      </c>
      <c r="S646" s="359"/>
      <c r="T646" s="275"/>
    </row>
    <row r="647" spans="1:20" ht="76.5">
      <c r="A647" s="191">
        <v>902</v>
      </c>
      <c r="B647" s="68"/>
      <c r="C647" s="212" t="s">
        <v>191</v>
      </c>
      <c r="D647" s="213">
        <v>45364</v>
      </c>
      <c r="E647" s="191" t="s">
        <v>2681</v>
      </c>
      <c r="F647" s="191" t="s">
        <v>3</v>
      </c>
      <c r="G647" s="191">
        <v>2181114</v>
      </c>
      <c r="H647" s="68"/>
      <c r="I647" s="197" t="s">
        <v>3044</v>
      </c>
      <c r="J647" s="68"/>
      <c r="K647" s="68"/>
      <c r="L647" s="68"/>
      <c r="M647" s="68"/>
      <c r="N647" s="358"/>
      <c r="O647" s="358"/>
      <c r="P647" s="214">
        <v>0</v>
      </c>
      <c r="Q647" s="214">
        <v>48564.53</v>
      </c>
      <c r="R647" s="68" t="s">
        <v>1895</v>
      </c>
      <c r="S647" s="359"/>
      <c r="T647" s="275"/>
    </row>
    <row r="648" spans="1:20" ht="76.5">
      <c r="A648" s="191">
        <v>902</v>
      </c>
      <c r="B648" s="68"/>
      <c r="C648" s="212" t="s">
        <v>191</v>
      </c>
      <c r="D648" s="213">
        <v>45364</v>
      </c>
      <c r="E648" s="191" t="s">
        <v>2681</v>
      </c>
      <c r="F648" s="191" t="s">
        <v>3</v>
      </c>
      <c r="G648" s="191">
        <v>2181114</v>
      </c>
      <c r="H648" s="68"/>
      <c r="I648" s="197" t="s">
        <v>3044</v>
      </c>
      <c r="J648" s="68"/>
      <c r="K648" s="68"/>
      <c r="L648" s="68"/>
      <c r="M648" s="68"/>
      <c r="N648" s="358"/>
      <c r="O648" s="358"/>
      <c r="P648" s="214">
        <v>0</v>
      </c>
      <c r="Q648" s="214">
        <v>54169.760000000002</v>
      </c>
      <c r="R648" s="68" t="s">
        <v>1895</v>
      </c>
      <c r="S648" s="359"/>
      <c r="T648" s="275"/>
    </row>
    <row r="649" spans="1:20" ht="76.5">
      <c r="A649" s="191">
        <v>902</v>
      </c>
      <c r="B649" s="68"/>
      <c r="C649" s="212" t="s">
        <v>191</v>
      </c>
      <c r="D649" s="213">
        <v>45364</v>
      </c>
      <c r="E649" s="191" t="s">
        <v>2681</v>
      </c>
      <c r="F649" s="191" t="s">
        <v>3</v>
      </c>
      <c r="G649" s="191">
        <v>2181114</v>
      </c>
      <c r="H649" s="68"/>
      <c r="I649" s="197" t="s">
        <v>3044</v>
      </c>
      <c r="J649" s="68"/>
      <c r="K649" s="68"/>
      <c r="L649" s="68"/>
      <c r="M649" s="68"/>
      <c r="N649" s="358"/>
      <c r="O649" s="358"/>
      <c r="P649" s="214">
        <v>0</v>
      </c>
      <c r="Q649" s="214">
        <v>84401.8</v>
      </c>
      <c r="R649" s="68" t="s">
        <v>1895</v>
      </c>
      <c r="S649" s="359"/>
      <c r="T649" s="275"/>
    </row>
    <row r="650" spans="1:20" ht="76.5">
      <c r="A650" s="191">
        <v>902</v>
      </c>
      <c r="B650" s="68"/>
      <c r="C650" s="212" t="s">
        <v>191</v>
      </c>
      <c r="D650" s="213">
        <v>45364</v>
      </c>
      <c r="E650" s="191" t="s">
        <v>2681</v>
      </c>
      <c r="F650" s="191" t="s">
        <v>3</v>
      </c>
      <c r="G650" s="191">
        <v>2181114</v>
      </c>
      <c r="H650" s="68"/>
      <c r="I650" s="197" t="s">
        <v>3044</v>
      </c>
      <c r="J650" s="68"/>
      <c r="K650" s="68"/>
      <c r="L650" s="68"/>
      <c r="M650" s="68"/>
      <c r="N650" s="358"/>
      <c r="O650" s="358"/>
      <c r="P650" s="214">
        <v>0</v>
      </c>
      <c r="Q650" s="214">
        <v>25157.37</v>
      </c>
      <c r="R650" s="68" t="s">
        <v>1895</v>
      </c>
      <c r="S650" s="359"/>
      <c r="T650" s="275"/>
    </row>
    <row r="651" spans="1:20" ht="76.5">
      <c r="A651" s="191">
        <v>905</v>
      </c>
      <c r="B651" s="68"/>
      <c r="C651" s="212" t="s">
        <v>194</v>
      </c>
      <c r="D651" s="213">
        <v>45364</v>
      </c>
      <c r="E651" s="191" t="s">
        <v>2682</v>
      </c>
      <c r="F651" s="191" t="s">
        <v>3</v>
      </c>
      <c r="G651" s="191">
        <v>2181116</v>
      </c>
      <c r="H651" s="68"/>
      <c r="I651" s="197" t="s">
        <v>3045</v>
      </c>
      <c r="J651" s="68"/>
      <c r="K651" s="68"/>
      <c r="L651" s="68"/>
      <c r="M651" s="68"/>
      <c r="N651" s="358"/>
      <c r="O651" s="358"/>
      <c r="P651" s="214">
        <v>0</v>
      </c>
      <c r="Q651" s="214">
        <v>50331.34</v>
      </c>
      <c r="R651" s="68" t="s">
        <v>1895</v>
      </c>
      <c r="S651" s="359"/>
      <c r="T651" s="275"/>
    </row>
    <row r="652" spans="1:20" ht="76.5">
      <c r="A652" s="191">
        <v>681</v>
      </c>
      <c r="B652" s="68"/>
      <c r="C652" s="212" t="s">
        <v>180</v>
      </c>
      <c r="D652" s="213">
        <v>45364</v>
      </c>
      <c r="E652" s="191" t="s">
        <v>2682</v>
      </c>
      <c r="F652" s="191" t="s">
        <v>3</v>
      </c>
      <c r="G652" s="191">
        <v>2181116</v>
      </c>
      <c r="H652" s="68"/>
      <c r="I652" s="197" t="s">
        <v>3045</v>
      </c>
      <c r="J652" s="68"/>
      <c r="K652" s="68"/>
      <c r="L652" s="68"/>
      <c r="M652" s="68"/>
      <c r="N652" s="358"/>
      <c r="O652" s="358"/>
      <c r="P652" s="214">
        <v>0</v>
      </c>
      <c r="Q652" s="214">
        <v>6691.59</v>
      </c>
      <c r="R652" s="68" t="s">
        <v>1895</v>
      </c>
      <c r="S652" s="359"/>
      <c r="T652" s="275"/>
    </row>
    <row r="653" spans="1:20" ht="76.5">
      <c r="A653" s="191">
        <v>15</v>
      </c>
      <c r="B653" s="68"/>
      <c r="C653" s="212" t="s">
        <v>39</v>
      </c>
      <c r="D653" s="213">
        <v>45364</v>
      </c>
      <c r="E653" s="191" t="s">
        <v>2682</v>
      </c>
      <c r="F653" s="191" t="s">
        <v>3</v>
      </c>
      <c r="G653" s="191">
        <v>2181116</v>
      </c>
      <c r="H653" s="68"/>
      <c r="I653" s="197" t="s">
        <v>3045</v>
      </c>
      <c r="J653" s="68"/>
      <c r="K653" s="68"/>
      <c r="L653" s="68"/>
      <c r="M653" s="68"/>
      <c r="N653" s="358"/>
      <c r="O653" s="358"/>
      <c r="P653" s="214">
        <v>0</v>
      </c>
      <c r="Q653" s="214">
        <v>19670.82</v>
      </c>
      <c r="R653" s="68" t="s">
        <v>1895</v>
      </c>
      <c r="S653" s="359"/>
      <c r="T653" s="275"/>
    </row>
    <row r="654" spans="1:20" ht="76.5">
      <c r="A654" s="191">
        <v>660</v>
      </c>
      <c r="B654" s="68"/>
      <c r="C654" s="212" t="s">
        <v>176</v>
      </c>
      <c r="D654" s="213">
        <v>45364</v>
      </c>
      <c r="E654" s="191" t="s">
        <v>2682</v>
      </c>
      <c r="F654" s="191" t="s">
        <v>3</v>
      </c>
      <c r="G654" s="191">
        <v>2181116</v>
      </c>
      <c r="H654" s="68"/>
      <c r="I654" s="197" t="s">
        <v>3045</v>
      </c>
      <c r="J654" s="68"/>
      <c r="K654" s="68"/>
      <c r="L654" s="68"/>
      <c r="M654" s="68"/>
      <c r="N654" s="358"/>
      <c r="O654" s="358"/>
      <c r="P654" s="214">
        <v>0</v>
      </c>
      <c r="Q654" s="214">
        <v>11300.84</v>
      </c>
      <c r="R654" s="68" t="s">
        <v>1895</v>
      </c>
      <c r="S654" s="359"/>
      <c r="T654" s="275"/>
    </row>
    <row r="655" spans="1:20" ht="76.5">
      <c r="A655" s="191">
        <v>15</v>
      </c>
      <c r="B655" s="68"/>
      <c r="C655" s="212" t="s">
        <v>39</v>
      </c>
      <c r="D655" s="213">
        <v>45364</v>
      </c>
      <c r="E655" s="191" t="s">
        <v>2682</v>
      </c>
      <c r="F655" s="191" t="s">
        <v>3</v>
      </c>
      <c r="G655" s="191">
        <v>2181116</v>
      </c>
      <c r="H655" s="68"/>
      <c r="I655" s="197" t="s">
        <v>3045</v>
      </c>
      <c r="J655" s="68"/>
      <c r="K655" s="68"/>
      <c r="L655" s="68"/>
      <c r="M655" s="68"/>
      <c r="N655" s="358"/>
      <c r="O655" s="358"/>
      <c r="P655" s="214">
        <v>0</v>
      </c>
      <c r="Q655" s="214">
        <v>20591.900000000001</v>
      </c>
      <c r="R655" s="68" t="s">
        <v>1895</v>
      </c>
      <c r="S655" s="359"/>
      <c r="T655" s="275"/>
    </row>
    <row r="656" spans="1:20" ht="76.5">
      <c r="A656" s="191">
        <v>681</v>
      </c>
      <c r="B656" s="68"/>
      <c r="C656" s="212" t="s">
        <v>180</v>
      </c>
      <c r="D656" s="213">
        <v>45364</v>
      </c>
      <c r="E656" s="191" t="s">
        <v>2682</v>
      </c>
      <c r="F656" s="191" t="s">
        <v>3</v>
      </c>
      <c r="G656" s="191">
        <v>2181116</v>
      </c>
      <c r="H656" s="68"/>
      <c r="I656" s="197" t="s">
        <v>3045</v>
      </c>
      <c r="J656" s="68"/>
      <c r="K656" s="68"/>
      <c r="L656" s="68"/>
      <c r="M656" s="68"/>
      <c r="N656" s="358"/>
      <c r="O656" s="358"/>
      <c r="P656" s="214">
        <v>0</v>
      </c>
      <c r="Q656" s="214">
        <v>2193.91</v>
      </c>
      <c r="R656" s="68" t="s">
        <v>1895</v>
      </c>
      <c r="S656" s="359"/>
      <c r="T656" s="275"/>
    </row>
    <row r="657" spans="1:20" ht="76.5">
      <c r="A657" s="191">
        <v>660</v>
      </c>
      <c r="B657" s="68"/>
      <c r="C657" s="212" t="s">
        <v>176</v>
      </c>
      <c r="D657" s="213">
        <v>45364</v>
      </c>
      <c r="E657" s="191" t="s">
        <v>2682</v>
      </c>
      <c r="F657" s="191" t="s">
        <v>3</v>
      </c>
      <c r="G657" s="191">
        <v>2181116</v>
      </c>
      <c r="H657" s="68"/>
      <c r="I657" s="197" t="s">
        <v>3045</v>
      </c>
      <c r="J657" s="68"/>
      <c r="K657" s="68"/>
      <c r="L657" s="68"/>
      <c r="M657" s="68"/>
      <c r="N657" s="358"/>
      <c r="O657" s="358"/>
      <c r="P657" s="214">
        <v>0</v>
      </c>
      <c r="Q657" s="214">
        <v>446.31</v>
      </c>
      <c r="R657" s="68" t="s">
        <v>1895</v>
      </c>
      <c r="S657" s="359"/>
      <c r="T657" s="275"/>
    </row>
    <row r="658" spans="1:20" ht="76.5">
      <c r="A658" s="191">
        <v>15</v>
      </c>
      <c r="B658" s="68"/>
      <c r="C658" s="212" t="s">
        <v>39</v>
      </c>
      <c r="D658" s="213">
        <v>45364</v>
      </c>
      <c r="E658" s="191" t="s">
        <v>2682</v>
      </c>
      <c r="F658" s="191" t="s">
        <v>3</v>
      </c>
      <c r="G658" s="191">
        <v>2181116</v>
      </c>
      <c r="H658" s="68"/>
      <c r="I658" s="197" t="s">
        <v>3045</v>
      </c>
      <c r="J658" s="68"/>
      <c r="K658" s="68"/>
      <c r="L658" s="68"/>
      <c r="M658" s="68"/>
      <c r="N658" s="358"/>
      <c r="O658" s="358"/>
      <c r="P658" s="214">
        <v>0</v>
      </c>
      <c r="Q658" s="214">
        <v>8170.74</v>
      </c>
      <c r="R658" s="68" t="s">
        <v>1895</v>
      </c>
      <c r="S658" s="359"/>
      <c r="T658" s="275"/>
    </row>
    <row r="659" spans="1:20" ht="76.5">
      <c r="A659" s="191">
        <v>905</v>
      </c>
      <c r="B659" s="68"/>
      <c r="C659" s="212" t="s">
        <v>194</v>
      </c>
      <c r="D659" s="213">
        <v>45364</v>
      </c>
      <c r="E659" s="191" t="s">
        <v>2682</v>
      </c>
      <c r="F659" s="191" t="s">
        <v>3</v>
      </c>
      <c r="G659" s="191">
        <v>2181116</v>
      </c>
      <c r="H659" s="68"/>
      <c r="I659" s="197" t="s">
        <v>3045</v>
      </c>
      <c r="J659" s="68"/>
      <c r="K659" s="68"/>
      <c r="L659" s="68"/>
      <c r="M659" s="68"/>
      <c r="N659" s="358"/>
      <c r="O659" s="358"/>
      <c r="P659" s="214">
        <v>0</v>
      </c>
      <c r="Q659" s="214">
        <v>98866.01</v>
      </c>
      <c r="R659" s="68" t="s">
        <v>1895</v>
      </c>
      <c r="S659" s="359"/>
      <c r="T659" s="275"/>
    </row>
    <row r="660" spans="1:20" ht="76.5">
      <c r="A660" s="191">
        <v>681</v>
      </c>
      <c r="B660" s="68"/>
      <c r="C660" s="212" t="s">
        <v>180</v>
      </c>
      <c r="D660" s="213">
        <v>45364</v>
      </c>
      <c r="E660" s="191" t="s">
        <v>2682</v>
      </c>
      <c r="F660" s="191" t="s">
        <v>3</v>
      </c>
      <c r="G660" s="191">
        <v>2181116</v>
      </c>
      <c r="H660" s="68"/>
      <c r="I660" s="197" t="s">
        <v>3045</v>
      </c>
      <c r="J660" s="68"/>
      <c r="K660" s="68"/>
      <c r="L660" s="68"/>
      <c r="M660" s="68"/>
      <c r="N660" s="358"/>
      <c r="O660" s="358"/>
      <c r="P660" s="214">
        <v>0</v>
      </c>
      <c r="Q660" s="214">
        <v>2054.5</v>
      </c>
      <c r="R660" s="68" t="s">
        <v>1895</v>
      </c>
      <c r="S660" s="359"/>
      <c r="T660" s="275"/>
    </row>
    <row r="661" spans="1:20" ht="76.5">
      <c r="A661" s="191">
        <v>660</v>
      </c>
      <c r="B661" s="68"/>
      <c r="C661" s="212" t="s">
        <v>176</v>
      </c>
      <c r="D661" s="213">
        <v>45364</v>
      </c>
      <c r="E661" s="191" t="s">
        <v>2682</v>
      </c>
      <c r="F661" s="191" t="s">
        <v>3</v>
      </c>
      <c r="G661" s="191">
        <v>2181116</v>
      </c>
      <c r="H661" s="68"/>
      <c r="I661" s="197" t="s">
        <v>3045</v>
      </c>
      <c r="J661" s="68"/>
      <c r="K661" s="68"/>
      <c r="L661" s="68"/>
      <c r="M661" s="68"/>
      <c r="N661" s="358"/>
      <c r="O661" s="358"/>
      <c r="P661" s="214">
        <v>0</v>
      </c>
      <c r="Q661" s="214">
        <v>15158.44</v>
      </c>
      <c r="R661" s="68" t="s">
        <v>1895</v>
      </c>
      <c r="S661" s="359"/>
      <c r="T661" s="275"/>
    </row>
    <row r="662" spans="1:20" ht="76.5">
      <c r="A662" s="191">
        <v>15</v>
      </c>
      <c r="B662" s="68"/>
      <c r="C662" s="212" t="s">
        <v>39</v>
      </c>
      <c r="D662" s="213">
        <v>45364</v>
      </c>
      <c r="E662" s="191" t="s">
        <v>2682</v>
      </c>
      <c r="F662" s="191" t="s">
        <v>3</v>
      </c>
      <c r="G662" s="191">
        <v>2181116</v>
      </c>
      <c r="H662" s="68"/>
      <c r="I662" s="197" t="s">
        <v>3045</v>
      </c>
      <c r="J662" s="68"/>
      <c r="K662" s="68"/>
      <c r="L662" s="68"/>
      <c r="M662" s="68"/>
      <c r="N662" s="358"/>
      <c r="O662" s="358"/>
      <c r="P662" s="214">
        <v>0</v>
      </c>
      <c r="Q662" s="214">
        <v>3103.92</v>
      </c>
      <c r="R662" s="68" t="s">
        <v>1895</v>
      </c>
      <c r="S662" s="359"/>
      <c r="T662" s="275"/>
    </row>
    <row r="663" spans="1:20" ht="76.5">
      <c r="A663" s="191">
        <v>15</v>
      </c>
      <c r="B663" s="68"/>
      <c r="C663" s="212" t="s">
        <v>39</v>
      </c>
      <c r="D663" s="213">
        <v>45364</v>
      </c>
      <c r="E663" s="191" t="s">
        <v>2682</v>
      </c>
      <c r="F663" s="191" t="s">
        <v>3</v>
      </c>
      <c r="G663" s="191">
        <v>2181116</v>
      </c>
      <c r="H663" s="68"/>
      <c r="I663" s="197" t="s">
        <v>3045</v>
      </c>
      <c r="J663" s="68"/>
      <c r="K663" s="68"/>
      <c r="L663" s="68"/>
      <c r="M663" s="68"/>
      <c r="N663" s="358"/>
      <c r="O663" s="358"/>
      <c r="P663" s="214">
        <v>0</v>
      </c>
      <c r="Q663" s="214">
        <v>400.88</v>
      </c>
      <c r="R663" s="68" t="s">
        <v>1895</v>
      </c>
      <c r="S663" s="359"/>
      <c r="T663" s="275"/>
    </row>
    <row r="664" spans="1:20" ht="76.5">
      <c r="A664" s="191">
        <v>681</v>
      </c>
      <c r="B664" s="68"/>
      <c r="C664" s="212" t="s">
        <v>180</v>
      </c>
      <c r="D664" s="213">
        <v>45364</v>
      </c>
      <c r="E664" s="191" t="s">
        <v>2682</v>
      </c>
      <c r="F664" s="191" t="s">
        <v>3</v>
      </c>
      <c r="G664" s="191">
        <v>2181116</v>
      </c>
      <c r="H664" s="68"/>
      <c r="I664" s="197" t="s">
        <v>3045</v>
      </c>
      <c r="J664" s="68"/>
      <c r="K664" s="68"/>
      <c r="L664" s="68"/>
      <c r="M664" s="68"/>
      <c r="N664" s="358"/>
      <c r="O664" s="358"/>
      <c r="P664" s="214">
        <v>0</v>
      </c>
      <c r="Q664" s="214">
        <v>2397.2399999999998</v>
      </c>
      <c r="R664" s="68" t="s">
        <v>1895</v>
      </c>
      <c r="S664" s="359"/>
      <c r="T664" s="275"/>
    </row>
    <row r="665" spans="1:20" ht="76.5">
      <c r="A665" s="191">
        <v>681</v>
      </c>
      <c r="B665" s="68"/>
      <c r="C665" s="212" t="s">
        <v>180</v>
      </c>
      <c r="D665" s="213">
        <v>45364</v>
      </c>
      <c r="E665" s="191" t="s">
        <v>2682</v>
      </c>
      <c r="F665" s="191" t="s">
        <v>3</v>
      </c>
      <c r="G665" s="191">
        <v>2181116</v>
      </c>
      <c r="H665" s="68"/>
      <c r="I665" s="197" t="s">
        <v>3045</v>
      </c>
      <c r="J665" s="68"/>
      <c r="K665" s="68"/>
      <c r="L665" s="68"/>
      <c r="M665" s="68"/>
      <c r="N665" s="358"/>
      <c r="O665" s="358"/>
      <c r="P665" s="214">
        <v>0</v>
      </c>
      <c r="Q665" s="214">
        <v>372.84</v>
      </c>
      <c r="R665" s="68" t="s">
        <v>1895</v>
      </c>
      <c r="S665" s="359"/>
      <c r="T665" s="275"/>
    </row>
    <row r="666" spans="1:20" ht="76.5">
      <c r="A666" s="191">
        <v>905</v>
      </c>
      <c r="B666" s="68"/>
      <c r="C666" s="212" t="s">
        <v>194</v>
      </c>
      <c r="D666" s="213">
        <v>45364</v>
      </c>
      <c r="E666" s="191" t="s">
        <v>2682</v>
      </c>
      <c r="F666" s="191" t="s">
        <v>3</v>
      </c>
      <c r="G666" s="191">
        <v>2181116</v>
      </c>
      <c r="H666" s="68"/>
      <c r="I666" s="197" t="s">
        <v>3045</v>
      </c>
      <c r="J666" s="68"/>
      <c r="K666" s="68"/>
      <c r="L666" s="68"/>
      <c r="M666" s="68"/>
      <c r="N666" s="358"/>
      <c r="O666" s="358"/>
      <c r="P666" s="214">
        <v>0</v>
      </c>
      <c r="Q666" s="214">
        <v>62971.03</v>
      </c>
      <c r="R666" s="68" t="s">
        <v>1895</v>
      </c>
      <c r="S666" s="359"/>
      <c r="T666" s="275"/>
    </row>
    <row r="667" spans="1:20" ht="76.5">
      <c r="A667" s="191">
        <v>681</v>
      </c>
      <c r="B667" s="68"/>
      <c r="C667" s="212" t="s">
        <v>180</v>
      </c>
      <c r="D667" s="213">
        <v>45364</v>
      </c>
      <c r="E667" s="191" t="s">
        <v>2682</v>
      </c>
      <c r="F667" s="191" t="s">
        <v>3</v>
      </c>
      <c r="G667" s="191">
        <v>2181116</v>
      </c>
      <c r="H667" s="68"/>
      <c r="I667" s="197" t="s">
        <v>3045</v>
      </c>
      <c r="J667" s="68"/>
      <c r="K667" s="68"/>
      <c r="L667" s="68"/>
      <c r="M667" s="68"/>
      <c r="N667" s="358"/>
      <c r="O667" s="358"/>
      <c r="P667" s="214">
        <v>0</v>
      </c>
      <c r="Q667" s="214">
        <v>33398.370000000003</v>
      </c>
      <c r="R667" s="68" t="s">
        <v>1895</v>
      </c>
      <c r="S667" s="359"/>
      <c r="T667" s="275"/>
    </row>
    <row r="668" spans="1:20" ht="76.5">
      <c r="A668" s="191">
        <v>47</v>
      </c>
      <c r="B668" s="68"/>
      <c r="C668" s="212" t="s">
        <v>45</v>
      </c>
      <c r="D668" s="213">
        <v>45364</v>
      </c>
      <c r="E668" s="191" t="s">
        <v>2683</v>
      </c>
      <c r="F668" s="191" t="s">
        <v>3</v>
      </c>
      <c r="G668" s="191">
        <v>2181117</v>
      </c>
      <c r="H668" s="68"/>
      <c r="I668" s="197" t="s">
        <v>3046</v>
      </c>
      <c r="J668" s="68"/>
      <c r="K668" s="68"/>
      <c r="L668" s="68"/>
      <c r="M668" s="68"/>
      <c r="N668" s="358"/>
      <c r="O668" s="358"/>
      <c r="P668" s="214">
        <v>0</v>
      </c>
      <c r="Q668" s="214">
        <v>12489.75</v>
      </c>
      <c r="R668" s="68" t="s">
        <v>1895</v>
      </c>
      <c r="S668" s="359"/>
      <c r="T668" s="275"/>
    </row>
    <row r="669" spans="1:20" ht="76.5">
      <c r="A669" s="191">
        <v>660</v>
      </c>
      <c r="B669" s="68"/>
      <c r="C669" s="212" t="s">
        <v>176</v>
      </c>
      <c r="D669" s="213">
        <v>45364</v>
      </c>
      <c r="E669" s="191" t="s">
        <v>2683</v>
      </c>
      <c r="F669" s="191" t="s">
        <v>3</v>
      </c>
      <c r="G669" s="191">
        <v>2181117</v>
      </c>
      <c r="H669" s="68"/>
      <c r="I669" s="197" t="s">
        <v>3046</v>
      </c>
      <c r="J669" s="68"/>
      <c r="K669" s="68"/>
      <c r="L669" s="68"/>
      <c r="M669" s="68"/>
      <c r="N669" s="358"/>
      <c r="O669" s="358"/>
      <c r="P669" s="214">
        <v>0</v>
      </c>
      <c r="Q669" s="214">
        <v>20149.98</v>
      </c>
      <c r="R669" s="68" t="s">
        <v>1895</v>
      </c>
      <c r="S669" s="359"/>
      <c r="T669" s="275"/>
    </row>
    <row r="670" spans="1:20" ht="76.5">
      <c r="A670" s="191">
        <v>660</v>
      </c>
      <c r="B670" s="68"/>
      <c r="C670" s="212" t="s">
        <v>176</v>
      </c>
      <c r="D670" s="213">
        <v>45364</v>
      </c>
      <c r="E670" s="191" t="s">
        <v>2683</v>
      </c>
      <c r="F670" s="191" t="s">
        <v>3</v>
      </c>
      <c r="G670" s="191">
        <v>2181117</v>
      </c>
      <c r="H670" s="68"/>
      <c r="I670" s="197" t="s">
        <v>3046</v>
      </c>
      <c r="J670" s="68"/>
      <c r="K670" s="68"/>
      <c r="L670" s="68"/>
      <c r="M670" s="68"/>
      <c r="N670" s="358"/>
      <c r="O670" s="358"/>
      <c r="P670" s="214">
        <v>0</v>
      </c>
      <c r="Q670" s="214">
        <v>17687.379999999997</v>
      </c>
      <c r="R670" s="68" t="s">
        <v>1895</v>
      </c>
      <c r="S670" s="359"/>
      <c r="T670" s="275"/>
    </row>
    <row r="671" spans="1:20" ht="76.5">
      <c r="A671" s="191">
        <v>47</v>
      </c>
      <c r="B671" s="68"/>
      <c r="C671" s="212" t="s">
        <v>45</v>
      </c>
      <c r="D671" s="213">
        <v>45364</v>
      </c>
      <c r="E671" s="191" t="s">
        <v>2683</v>
      </c>
      <c r="F671" s="191" t="s">
        <v>3</v>
      </c>
      <c r="G671" s="191">
        <v>2181117</v>
      </c>
      <c r="H671" s="68"/>
      <c r="I671" s="197" t="s">
        <v>3046</v>
      </c>
      <c r="J671" s="68"/>
      <c r="K671" s="68"/>
      <c r="L671" s="68"/>
      <c r="M671" s="68"/>
      <c r="N671" s="358"/>
      <c r="O671" s="358"/>
      <c r="P671" s="214">
        <v>0</v>
      </c>
      <c r="Q671" s="214">
        <v>17533.61</v>
      </c>
      <c r="R671" s="68" t="s">
        <v>1895</v>
      </c>
      <c r="S671" s="359"/>
      <c r="T671" s="275"/>
    </row>
    <row r="672" spans="1:20" ht="76.5">
      <c r="A672" s="191">
        <v>47</v>
      </c>
      <c r="B672" s="68"/>
      <c r="C672" s="212" t="s">
        <v>45</v>
      </c>
      <c r="D672" s="213">
        <v>45364</v>
      </c>
      <c r="E672" s="191" t="s">
        <v>2683</v>
      </c>
      <c r="F672" s="191" t="s">
        <v>3</v>
      </c>
      <c r="G672" s="191">
        <v>2181117</v>
      </c>
      <c r="H672" s="68"/>
      <c r="I672" s="197" t="s">
        <v>3046</v>
      </c>
      <c r="J672" s="68"/>
      <c r="K672" s="68"/>
      <c r="L672" s="68"/>
      <c r="M672" s="68"/>
      <c r="N672" s="358"/>
      <c r="O672" s="358"/>
      <c r="P672" s="214">
        <v>0</v>
      </c>
      <c r="Q672" s="214">
        <v>8176.5</v>
      </c>
      <c r="R672" s="68" t="s">
        <v>1895</v>
      </c>
      <c r="S672" s="359"/>
      <c r="T672" s="275"/>
    </row>
    <row r="673" spans="1:20" ht="76.5">
      <c r="A673" s="191">
        <v>660</v>
      </c>
      <c r="B673" s="68"/>
      <c r="C673" s="212" t="s">
        <v>176</v>
      </c>
      <c r="D673" s="213">
        <v>45364</v>
      </c>
      <c r="E673" s="191" t="s">
        <v>2684</v>
      </c>
      <c r="F673" s="191" t="s">
        <v>3</v>
      </c>
      <c r="G673" s="191">
        <v>2181119</v>
      </c>
      <c r="H673" s="68"/>
      <c r="I673" s="197" t="s">
        <v>3047</v>
      </c>
      <c r="J673" s="68"/>
      <c r="K673" s="68"/>
      <c r="L673" s="68"/>
      <c r="M673" s="68"/>
      <c r="N673" s="358"/>
      <c r="O673" s="358"/>
      <c r="P673" s="214">
        <v>0</v>
      </c>
      <c r="Q673" s="214">
        <v>15997.979999999996</v>
      </c>
      <c r="R673" s="68" t="s">
        <v>1895</v>
      </c>
      <c r="S673" s="359"/>
      <c r="T673" s="275"/>
    </row>
    <row r="674" spans="1:20" ht="76.5">
      <c r="A674" s="191">
        <v>15</v>
      </c>
      <c r="B674" s="68"/>
      <c r="C674" s="212" t="s">
        <v>39</v>
      </c>
      <c r="D674" s="213">
        <v>45364</v>
      </c>
      <c r="E674" s="191" t="s">
        <v>2684</v>
      </c>
      <c r="F674" s="191" t="s">
        <v>3</v>
      </c>
      <c r="G674" s="191">
        <v>2181119</v>
      </c>
      <c r="H674" s="68"/>
      <c r="I674" s="197" t="s">
        <v>3047</v>
      </c>
      <c r="J674" s="68"/>
      <c r="K674" s="68"/>
      <c r="L674" s="68"/>
      <c r="M674" s="68"/>
      <c r="N674" s="358"/>
      <c r="O674" s="358"/>
      <c r="P674" s="214">
        <v>0</v>
      </c>
      <c r="Q674" s="214">
        <v>3121.59</v>
      </c>
      <c r="R674" s="68" t="s">
        <v>1895</v>
      </c>
      <c r="S674" s="359"/>
      <c r="T674" s="275"/>
    </row>
    <row r="675" spans="1:20" ht="76.5">
      <c r="A675" s="191">
        <v>681</v>
      </c>
      <c r="B675" s="68"/>
      <c r="C675" s="212" t="s">
        <v>180</v>
      </c>
      <c r="D675" s="213">
        <v>45364</v>
      </c>
      <c r="E675" s="191" t="s">
        <v>2684</v>
      </c>
      <c r="F675" s="191" t="s">
        <v>3</v>
      </c>
      <c r="G675" s="191">
        <v>2181119</v>
      </c>
      <c r="H675" s="68"/>
      <c r="I675" s="197" t="s">
        <v>3047</v>
      </c>
      <c r="J675" s="68"/>
      <c r="K675" s="68"/>
      <c r="L675" s="68"/>
      <c r="M675" s="68"/>
      <c r="N675" s="358"/>
      <c r="O675" s="358"/>
      <c r="P675" s="214">
        <v>0</v>
      </c>
      <c r="Q675" s="214">
        <v>29270.48</v>
      </c>
      <c r="R675" s="68" t="s">
        <v>1895</v>
      </c>
      <c r="S675" s="359"/>
      <c r="T675" s="275"/>
    </row>
    <row r="676" spans="1:20" ht="76.5">
      <c r="A676" s="191">
        <v>512</v>
      </c>
      <c r="B676" s="68"/>
      <c r="C676" s="212" t="s">
        <v>691</v>
      </c>
      <c r="D676" s="213">
        <v>45364</v>
      </c>
      <c r="E676" s="191" t="s">
        <v>2684</v>
      </c>
      <c r="F676" s="191" t="s">
        <v>3</v>
      </c>
      <c r="G676" s="191">
        <v>2181119</v>
      </c>
      <c r="H676" s="68"/>
      <c r="I676" s="197" t="s">
        <v>3047</v>
      </c>
      <c r="J676" s="68"/>
      <c r="K676" s="68"/>
      <c r="L676" s="68"/>
      <c r="M676" s="68"/>
      <c r="N676" s="358"/>
      <c r="O676" s="358"/>
      <c r="P676" s="214">
        <v>0</v>
      </c>
      <c r="Q676" s="214">
        <v>3986.48</v>
      </c>
      <c r="R676" s="68" t="s">
        <v>1895</v>
      </c>
      <c r="S676" s="359"/>
      <c r="T676" s="275"/>
    </row>
    <row r="677" spans="1:20" ht="76.5">
      <c r="A677" s="191">
        <v>15</v>
      </c>
      <c r="B677" s="68"/>
      <c r="C677" s="212" t="s">
        <v>39</v>
      </c>
      <c r="D677" s="213">
        <v>45364</v>
      </c>
      <c r="E677" s="191" t="s">
        <v>2684</v>
      </c>
      <c r="F677" s="191" t="s">
        <v>3</v>
      </c>
      <c r="G677" s="191">
        <v>2181119</v>
      </c>
      <c r="H677" s="68"/>
      <c r="I677" s="197" t="s">
        <v>3047</v>
      </c>
      <c r="J677" s="68"/>
      <c r="K677" s="68"/>
      <c r="L677" s="68"/>
      <c r="M677" s="68"/>
      <c r="N677" s="358"/>
      <c r="O677" s="358"/>
      <c r="P677" s="214">
        <v>0</v>
      </c>
      <c r="Q677" s="214">
        <v>1073.56</v>
      </c>
      <c r="R677" s="68" t="s">
        <v>1895</v>
      </c>
      <c r="S677" s="359"/>
      <c r="T677" s="275"/>
    </row>
    <row r="678" spans="1:20" ht="76.5">
      <c r="A678" s="191">
        <v>522</v>
      </c>
      <c r="B678" s="68"/>
      <c r="C678" s="212" t="s">
        <v>163</v>
      </c>
      <c r="D678" s="213">
        <v>45364</v>
      </c>
      <c r="E678" s="191" t="s">
        <v>2684</v>
      </c>
      <c r="F678" s="191" t="s">
        <v>3</v>
      </c>
      <c r="G678" s="191">
        <v>2181119</v>
      </c>
      <c r="H678" s="68"/>
      <c r="I678" s="197" t="s">
        <v>3047</v>
      </c>
      <c r="J678" s="68"/>
      <c r="K678" s="68"/>
      <c r="L678" s="68"/>
      <c r="M678" s="68"/>
      <c r="N678" s="358"/>
      <c r="O678" s="358"/>
      <c r="P678" s="214">
        <v>0</v>
      </c>
      <c r="Q678" s="214">
        <v>588</v>
      </c>
      <c r="R678" s="68" t="s">
        <v>1895</v>
      </c>
      <c r="S678" s="359"/>
      <c r="T678" s="275"/>
    </row>
    <row r="679" spans="1:20" ht="63.75">
      <c r="A679" s="191">
        <v>35</v>
      </c>
      <c r="B679" s="68"/>
      <c r="C679" s="212" t="s">
        <v>43</v>
      </c>
      <c r="D679" s="213">
        <v>45364</v>
      </c>
      <c r="E679" s="191" t="s">
        <v>2685</v>
      </c>
      <c r="F679" s="191" t="s">
        <v>3</v>
      </c>
      <c r="G679" s="191">
        <v>2181138</v>
      </c>
      <c r="H679" s="68"/>
      <c r="I679" s="197" t="s">
        <v>3049</v>
      </c>
      <c r="J679" s="68"/>
      <c r="K679" s="68"/>
      <c r="L679" s="68"/>
      <c r="M679" s="68"/>
      <c r="N679" s="358"/>
      <c r="O679" s="358"/>
      <c r="P679" s="214">
        <v>0</v>
      </c>
      <c r="Q679" s="214">
        <v>16926</v>
      </c>
      <c r="R679" s="68" t="s">
        <v>1894</v>
      </c>
      <c r="S679" s="359"/>
      <c r="T679" s="275"/>
    </row>
    <row r="680" spans="1:20" ht="51">
      <c r="A680" s="191" t="s">
        <v>550</v>
      </c>
      <c r="B680" s="68"/>
      <c r="C680" s="212" t="s">
        <v>589</v>
      </c>
      <c r="D680" s="213">
        <v>45364</v>
      </c>
      <c r="E680" s="191" t="s">
        <v>2686</v>
      </c>
      <c r="F680" s="191" t="s">
        <v>3</v>
      </c>
      <c r="G680" s="191">
        <v>2181176</v>
      </c>
      <c r="H680" s="68"/>
      <c r="I680" s="197" t="s">
        <v>3050</v>
      </c>
      <c r="J680" s="68"/>
      <c r="K680" s="68"/>
      <c r="L680" s="68"/>
      <c r="M680" s="68"/>
      <c r="N680" s="358"/>
      <c r="O680" s="358"/>
      <c r="P680" s="214">
        <v>0</v>
      </c>
      <c r="Q680" s="214">
        <v>5662.71</v>
      </c>
      <c r="R680" s="68" t="s">
        <v>1894</v>
      </c>
      <c r="S680" s="359"/>
      <c r="T680" s="275"/>
    </row>
    <row r="681" spans="1:20" ht="51">
      <c r="A681" s="191" t="s">
        <v>550</v>
      </c>
      <c r="B681" s="68"/>
      <c r="C681" s="212" t="s">
        <v>589</v>
      </c>
      <c r="D681" s="213">
        <v>45364</v>
      </c>
      <c r="E681" s="191" t="s">
        <v>2687</v>
      </c>
      <c r="F681" s="191" t="s">
        <v>3</v>
      </c>
      <c r="G681" s="191">
        <v>2181183</v>
      </c>
      <c r="H681" s="68"/>
      <c r="I681" s="197" t="s">
        <v>3051</v>
      </c>
      <c r="J681" s="68"/>
      <c r="K681" s="68"/>
      <c r="L681" s="68"/>
      <c r="M681" s="68"/>
      <c r="N681" s="358"/>
      <c r="O681" s="358"/>
      <c r="P681" s="214">
        <v>0</v>
      </c>
      <c r="Q681" s="214">
        <v>120</v>
      </c>
      <c r="R681" s="68" t="s">
        <v>1894</v>
      </c>
      <c r="S681" s="359"/>
      <c r="T681" s="275"/>
    </row>
    <row r="682" spans="1:20" ht="63.75">
      <c r="A682" s="191" t="s">
        <v>542</v>
      </c>
      <c r="B682" s="68"/>
      <c r="C682" s="212" t="s">
        <v>689</v>
      </c>
      <c r="D682" s="213">
        <v>45365</v>
      </c>
      <c r="E682" s="191" t="s">
        <v>2688</v>
      </c>
      <c r="F682" s="191" t="s">
        <v>10</v>
      </c>
      <c r="G682" s="191">
        <v>18407</v>
      </c>
      <c r="H682" s="68"/>
      <c r="I682" s="197" t="s">
        <v>3052</v>
      </c>
      <c r="J682" s="68"/>
      <c r="K682" s="68"/>
      <c r="L682" s="68"/>
      <c r="M682" s="68"/>
      <c r="N682" s="358"/>
      <c r="O682" s="358"/>
      <c r="P682" s="214">
        <v>1564.96</v>
      </c>
      <c r="Q682" s="214">
        <v>0</v>
      </c>
      <c r="R682" s="68" t="s">
        <v>1894</v>
      </c>
      <c r="S682" s="359"/>
      <c r="T682" s="275"/>
    </row>
    <row r="683" spans="1:20" ht="63.75">
      <c r="A683" s="191">
        <v>597</v>
      </c>
      <c r="B683" s="68"/>
      <c r="C683" s="212" t="s">
        <v>675</v>
      </c>
      <c r="D683" s="213">
        <v>45365</v>
      </c>
      <c r="E683" s="191" t="s">
        <v>2689</v>
      </c>
      <c r="F683" s="191" t="s">
        <v>6</v>
      </c>
      <c r="G683" s="191">
        <v>2624116</v>
      </c>
      <c r="H683" s="68"/>
      <c r="I683" s="197" t="s">
        <v>3053</v>
      </c>
      <c r="J683" s="68"/>
      <c r="K683" s="68"/>
      <c r="L683" s="68"/>
      <c r="M683" s="68"/>
      <c r="N683" s="358"/>
      <c r="O683" s="358"/>
      <c r="P683" s="214">
        <v>0</v>
      </c>
      <c r="Q683" s="214">
        <v>1522920</v>
      </c>
      <c r="R683" s="68" t="s">
        <v>1894</v>
      </c>
      <c r="S683" s="359"/>
      <c r="T683" s="275"/>
    </row>
    <row r="684" spans="1:20" ht="63.75">
      <c r="A684" s="191">
        <v>597</v>
      </c>
      <c r="B684" s="68"/>
      <c r="C684" s="212" t="s">
        <v>675</v>
      </c>
      <c r="D684" s="213">
        <v>45365</v>
      </c>
      <c r="E684" s="191" t="s">
        <v>2690</v>
      </c>
      <c r="F684" s="191" t="s">
        <v>14</v>
      </c>
      <c r="G684" s="191">
        <v>2624117</v>
      </c>
      <c r="H684" s="68"/>
      <c r="I684" s="197" t="s">
        <v>3054</v>
      </c>
      <c r="J684" s="68"/>
      <c r="K684" s="68"/>
      <c r="L684" s="68"/>
      <c r="M684" s="68"/>
      <c r="N684" s="358"/>
      <c r="O684" s="358"/>
      <c r="P684" s="214">
        <v>50</v>
      </c>
      <c r="Q684" s="214">
        <v>0</v>
      </c>
      <c r="R684" s="68" t="s">
        <v>1894</v>
      </c>
      <c r="S684" s="359"/>
      <c r="T684" s="275"/>
    </row>
    <row r="685" spans="1:20" ht="63.75">
      <c r="A685" s="191">
        <v>576</v>
      </c>
      <c r="B685" s="68"/>
      <c r="C685" s="212" t="s">
        <v>1245</v>
      </c>
      <c r="D685" s="213">
        <v>45365</v>
      </c>
      <c r="E685" s="191" t="s">
        <v>2691</v>
      </c>
      <c r="F685" s="191" t="s">
        <v>3</v>
      </c>
      <c r="G685" s="191">
        <v>2181386</v>
      </c>
      <c r="H685" s="68"/>
      <c r="I685" s="197" t="s">
        <v>3055</v>
      </c>
      <c r="J685" s="68"/>
      <c r="K685" s="68"/>
      <c r="L685" s="68"/>
      <c r="M685" s="68"/>
      <c r="N685" s="358"/>
      <c r="O685" s="358"/>
      <c r="P685" s="214">
        <v>0</v>
      </c>
      <c r="Q685" s="214">
        <v>2506.64</v>
      </c>
      <c r="R685" s="68" t="s">
        <v>1894</v>
      </c>
      <c r="S685" s="359"/>
      <c r="T685" s="275"/>
    </row>
    <row r="686" spans="1:20" ht="51">
      <c r="A686" s="191" t="s">
        <v>550</v>
      </c>
      <c r="B686" s="68"/>
      <c r="C686" s="212" t="s">
        <v>589</v>
      </c>
      <c r="D686" s="213">
        <v>45365</v>
      </c>
      <c r="E686" s="191" t="s">
        <v>2692</v>
      </c>
      <c r="F686" s="191" t="s">
        <v>3</v>
      </c>
      <c r="G686" s="191">
        <v>2181419</v>
      </c>
      <c r="H686" s="68"/>
      <c r="I686" s="197" t="s">
        <v>3056</v>
      </c>
      <c r="J686" s="68"/>
      <c r="K686" s="68"/>
      <c r="L686" s="68"/>
      <c r="M686" s="68"/>
      <c r="N686" s="358"/>
      <c r="O686" s="358"/>
      <c r="P686" s="214">
        <v>0</v>
      </c>
      <c r="Q686" s="214">
        <v>411.83</v>
      </c>
      <c r="R686" s="68" t="s">
        <v>1894</v>
      </c>
      <c r="S686" s="359"/>
      <c r="T686" s="275"/>
    </row>
    <row r="687" spans="1:20" ht="63.75">
      <c r="A687" s="191">
        <v>348</v>
      </c>
      <c r="B687" s="68"/>
      <c r="C687" s="212" t="s">
        <v>143</v>
      </c>
      <c r="D687" s="213">
        <v>45365</v>
      </c>
      <c r="E687" s="191" t="s">
        <v>2693</v>
      </c>
      <c r="F687" s="191" t="s">
        <v>3</v>
      </c>
      <c r="G687" s="191">
        <v>2181450</v>
      </c>
      <c r="H687" s="68"/>
      <c r="I687" s="197" t="s">
        <v>3057</v>
      </c>
      <c r="J687" s="68"/>
      <c r="K687" s="68"/>
      <c r="L687" s="68"/>
      <c r="M687" s="68"/>
      <c r="N687" s="358"/>
      <c r="O687" s="358"/>
      <c r="P687" s="214">
        <v>0</v>
      </c>
      <c r="Q687" s="214">
        <v>968.81</v>
      </c>
      <c r="R687" s="68" t="s">
        <v>1894</v>
      </c>
      <c r="S687" s="359"/>
      <c r="T687" s="275"/>
    </row>
    <row r="688" spans="1:20" ht="51">
      <c r="A688" s="191" t="s">
        <v>550</v>
      </c>
      <c r="B688" s="68"/>
      <c r="C688" s="212" t="s">
        <v>589</v>
      </c>
      <c r="D688" s="213">
        <v>45365</v>
      </c>
      <c r="E688" s="191" t="s">
        <v>2694</v>
      </c>
      <c r="F688" s="191" t="s">
        <v>3</v>
      </c>
      <c r="G688" s="191">
        <v>2181456</v>
      </c>
      <c r="H688" s="68"/>
      <c r="I688" s="197" t="s">
        <v>3058</v>
      </c>
      <c r="J688" s="68"/>
      <c r="K688" s="68"/>
      <c r="L688" s="68"/>
      <c r="M688" s="68"/>
      <c r="N688" s="358"/>
      <c r="O688" s="358"/>
      <c r="P688" s="214">
        <v>0</v>
      </c>
      <c r="Q688" s="214">
        <v>69.5</v>
      </c>
      <c r="R688" s="68" t="s">
        <v>1894</v>
      </c>
      <c r="S688" s="359"/>
      <c r="T688" s="275"/>
    </row>
    <row r="689" spans="1:20" ht="51">
      <c r="A689" s="191" t="s">
        <v>550</v>
      </c>
      <c r="B689" s="68"/>
      <c r="C689" s="212" t="s">
        <v>589</v>
      </c>
      <c r="D689" s="213">
        <v>45365</v>
      </c>
      <c r="E689" s="191" t="s">
        <v>2695</v>
      </c>
      <c r="F689" s="191" t="s">
        <v>3</v>
      </c>
      <c r="G689" s="191">
        <v>2181458</v>
      </c>
      <c r="H689" s="68"/>
      <c r="I689" s="197" t="s">
        <v>3059</v>
      </c>
      <c r="J689" s="68"/>
      <c r="K689" s="68"/>
      <c r="L689" s="68"/>
      <c r="M689" s="68"/>
      <c r="N689" s="358"/>
      <c r="O689" s="358"/>
      <c r="P689" s="214">
        <v>0</v>
      </c>
      <c r="Q689" s="214">
        <v>278</v>
      </c>
      <c r="R689" s="68" t="s">
        <v>1894</v>
      </c>
      <c r="S689" s="359"/>
      <c r="T689" s="275"/>
    </row>
    <row r="690" spans="1:20" ht="51">
      <c r="A690" s="191" t="s">
        <v>550</v>
      </c>
      <c r="B690" s="68"/>
      <c r="C690" s="212" t="s">
        <v>589</v>
      </c>
      <c r="D690" s="213">
        <v>45365</v>
      </c>
      <c r="E690" s="191" t="s">
        <v>2696</v>
      </c>
      <c r="F690" s="191" t="s">
        <v>3</v>
      </c>
      <c r="G690" s="191">
        <v>2181459</v>
      </c>
      <c r="H690" s="68"/>
      <c r="I690" s="197" t="s">
        <v>3060</v>
      </c>
      <c r="J690" s="68"/>
      <c r="K690" s="68"/>
      <c r="L690" s="68"/>
      <c r="M690" s="68"/>
      <c r="N690" s="358"/>
      <c r="O690" s="358"/>
      <c r="P690" s="214">
        <v>0</v>
      </c>
      <c r="Q690" s="214">
        <v>69.5</v>
      </c>
      <c r="R690" s="68" t="s">
        <v>1894</v>
      </c>
      <c r="S690" s="359"/>
      <c r="T690" s="275"/>
    </row>
    <row r="691" spans="1:20" ht="51">
      <c r="A691" s="191">
        <v>423</v>
      </c>
      <c r="B691" s="68"/>
      <c r="C691" s="212" t="s">
        <v>150</v>
      </c>
      <c r="D691" s="213">
        <v>45365</v>
      </c>
      <c r="E691" s="191" t="s">
        <v>2697</v>
      </c>
      <c r="F691" s="191" t="s">
        <v>3</v>
      </c>
      <c r="G691" s="191">
        <v>2181482</v>
      </c>
      <c r="H691" s="68"/>
      <c r="I691" s="197" t="s">
        <v>3061</v>
      </c>
      <c r="J691" s="68"/>
      <c r="K691" s="68"/>
      <c r="L691" s="68"/>
      <c r="M691" s="68"/>
      <c r="N691" s="358"/>
      <c r="O691" s="358"/>
      <c r="P691" s="214">
        <v>0</v>
      </c>
      <c r="Q691" s="214">
        <v>1113</v>
      </c>
      <c r="R691" s="68" t="s">
        <v>1894</v>
      </c>
      <c r="S691" s="359"/>
      <c r="T691" s="275"/>
    </row>
    <row r="692" spans="1:20" ht="51">
      <c r="A692" s="191" t="s">
        <v>550</v>
      </c>
      <c r="B692" s="68"/>
      <c r="C692" s="212" t="s">
        <v>589</v>
      </c>
      <c r="D692" s="213">
        <v>45365</v>
      </c>
      <c r="E692" s="191" t="s">
        <v>2698</v>
      </c>
      <c r="F692" s="191" t="s">
        <v>3</v>
      </c>
      <c r="G692" s="191">
        <v>2181497</v>
      </c>
      <c r="H692" s="68"/>
      <c r="I692" s="197" t="s">
        <v>3062</v>
      </c>
      <c r="J692" s="68"/>
      <c r="K692" s="68"/>
      <c r="L692" s="68"/>
      <c r="M692" s="68"/>
      <c r="N692" s="358"/>
      <c r="O692" s="358"/>
      <c r="P692" s="214">
        <v>0</v>
      </c>
      <c r="Q692" s="214">
        <v>15798.01</v>
      </c>
      <c r="R692" s="68" t="s">
        <v>1894</v>
      </c>
      <c r="S692" s="359"/>
      <c r="T692" s="275"/>
    </row>
    <row r="693" spans="1:20" ht="63.75">
      <c r="A693" s="191">
        <v>597</v>
      </c>
      <c r="B693" s="68"/>
      <c r="C693" s="212" t="s">
        <v>675</v>
      </c>
      <c r="D693" s="213">
        <v>45366</v>
      </c>
      <c r="E693" s="191" t="s">
        <v>2699</v>
      </c>
      <c r="F693" s="191" t="s">
        <v>6</v>
      </c>
      <c r="G693" s="191">
        <v>2625279</v>
      </c>
      <c r="H693" s="68"/>
      <c r="I693" s="197" t="s">
        <v>3063</v>
      </c>
      <c r="J693" s="68"/>
      <c r="K693" s="68"/>
      <c r="L693" s="68"/>
      <c r="M693" s="68"/>
      <c r="N693" s="358"/>
      <c r="O693" s="358"/>
      <c r="P693" s="214">
        <v>0</v>
      </c>
      <c r="Q693" s="214">
        <v>926.1</v>
      </c>
      <c r="R693" s="68" t="s">
        <v>1894</v>
      </c>
      <c r="S693" s="359"/>
      <c r="T693" s="275"/>
    </row>
    <row r="694" spans="1:20" ht="63.75">
      <c r="A694" s="191">
        <v>597</v>
      </c>
      <c r="B694" s="68"/>
      <c r="C694" s="212" t="s">
        <v>675</v>
      </c>
      <c r="D694" s="213">
        <v>45366</v>
      </c>
      <c r="E694" s="191" t="s">
        <v>2700</v>
      </c>
      <c r="F694" s="191" t="s">
        <v>6</v>
      </c>
      <c r="G694" s="191">
        <v>2625281</v>
      </c>
      <c r="H694" s="68"/>
      <c r="I694" s="197" t="s">
        <v>3064</v>
      </c>
      <c r="J694" s="68"/>
      <c r="K694" s="68"/>
      <c r="L694" s="68"/>
      <c r="M694" s="68"/>
      <c r="N694" s="358"/>
      <c r="O694" s="358"/>
      <c r="P694" s="214">
        <v>0</v>
      </c>
      <c r="Q694" s="214">
        <v>857.5</v>
      </c>
      <c r="R694" s="68" t="s">
        <v>1894</v>
      </c>
      <c r="S694" s="359"/>
      <c r="T694" s="275"/>
    </row>
    <row r="695" spans="1:20" ht="63.75">
      <c r="A695" s="191">
        <v>597</v>
      </c>
      <c r="B695" s="68"/>
      <c r="C695" s="212" t="s">
        <v>675</v>
      </c>
      <c r="D695" s="213">
        <v>45366</v>
      </c>
      <c r="E695" s="191" t="s">
        <v>2701</v>
      </c>
      <c r="F695" s="191" t="s">
        <v>14</v>
      </c>
      <c r="G695" s="191">
        <v>2625280</v>
      </c>
      <c r="H695" s="68"/>
      <c r="I695" s="197" t="s">
        <v>3065</v>
      </c>
      <c r="J695" s="68"/>
      <c r="K695" s="68"/>
      <c r="L695" s="68"/>
      <c r="M695" s="68"/>
      <c r="N695" s="358"/>
      <c r="O695" s="358"/>
      <c r="P695" s="214">
        <v>50</v>
      </c>
      <c r="Q695" s="214">
        <v>0</v>
      </c>
      <c r="R695" s="68" t="s">
        <v>1894</v>
      </c>
      <c r="S695" s="359"/>
      <c r="T695" s="275"/>
    </row>
    <row r="696" spans="1:20" ht="63.75">
      <c r="A696" s="191">
        <v>597</v>
      </c>
      <c r="B696" s="68"/>
      <c r="C696" s="212" t="s">
        <v>675</v>
      </c>
      <c r="D696" s="213">
        <v>45366</v>
      </c>
      <c r="E696" s="191" t="s">
        <v>2702</v>
      </c>
      <c r="F696" s="191" t="s">
        <v>14</v>
      </c>
      <c r="G696" s="191">
        <v>2625282</v>
      </c>
      <c r="H696" s="68"/>
      <c r="I696" s="197" t="s">
        <v>3066</v>
      </c>
      <c r="J696" s="68"/>
      <c r="K696" s="68"/>
      <c r="L696" s="68"/>
      <c r="M696" s="68"/>
      <c r="N696" s="358"/>
      <c r="O696" s="358"/>
      <c r="P696" s="214">
        <v>50</v>
      </c>
      <c r="Q696" s="214">
        <v>0</v>
      </c>
      <c r="R696" s="68" t="s">
        <v>1894</v>
      </c>
      <c r="S696" s="359"/>
      <c r="T696" s="275"/>
    </row>
    <row r="697" spans="1:20" ht="51">
      <c r="A697" s="191" t="s">
        <v>542</v>
      </c>
      <c r="B697" s="68"/>
      <c r="C697" s="212" t="s">
        <v>689</v>
      </c>
      <c r="D697" s="213">
        <v>45366</v>
      </c>
      <c r="E697" s="191" t="s">
        <v>2703</v>
      </c>
      <c r="F697" s="191" t="s">
        <v>10</v>
      </c>
      <c r="G697" s="191">
        <v>18424</v>
      </c>
      <c r="H697" s="68"/>
      <c r="I697" s="197" t="s">
        <v>3067</v>
      </c>
      <c r="J697" s="68"/>
      <c r="K697" s="68"/>
      <c r="L697" s="68"/>
      <c r="M697" s="68"/>
      <c r="N697" s="358"/>
      <c r="O697" s="358"/>
      <c r="P697" s="214">
        <v>568</v>
      </c>
      <c r="Q697" s="214">
        <v>0</v>
      </c>
      <c r="R697" s="68" t="s">
        <v>1894</v>
      </c>
      <c r="S697" s="359"/>
      <c r="T697" s="275"/>
    </row>
    <row r="698" spans="1:20" ht="63.75">
      <c r="A698" s="191" t="s">
        <v>542</v>
      </c>
      <c r="B698" s="68"/>
      <c r="C698" s="212" t="s">
        <v>689</v>
      </c>
      <c r="D698" s="213">
        <v>45366</v>
      </c>
      <c r="E698" s="191" t="s">
        <v>2704</v>
      </c>
      <c r="F698" s="191" t="s">
        <v>10</v>
      </c>
      <c r="G698" s="191">
        <v>18601</v>
      </c>
      <c r="H698" s="68"/>
      <c r="I698" s="197" t="s">
        <v>3068</v>
      </c>
      <c r="J698" s="68"/>
      <c r="K698" s="68"/>
      <c r="L698" s="68"/>
      <c r="M698" s="68"/>
      <c r="N698" s="358"/>
      <c r="O698" s="358"/>
      <c r="P698" s="214">
        <v>5348.46</v>
      </c>
      <c r="Q698" s="214">
        <v>0</v>
      </c>
      <c r="R698" s="68" t="s">
        <v>1894</v>
      </c>
      <c r="S698" s="359"/>
      <c r="T698" s="275"/>
    </row>
    <row r="699" spans="1:20" ht="51">
      <c r="A699" s="191" t="s">
        <v>542</v>
      </c>
      <c r="B699" s="68"/>
      <c r="C699" s="212" t="s">
        <v>689</v>
      </c>
      <c r="D699" s="213">
        <v>45366</v>
      </c>
      <c r="E699" s="191" t="s">
        <v>2705</v>
      </c>
      <c r="F699" s="191" t="s">
        <v>19</v>
      </c>
      <c r="G699" s="191">
        <v>18601</v>
      </c>
      <c r="H699" s="68"/>
      <c r="I699" s="197" t="s">
        <v>3069</v>
      </c>
      <c r="J699" s="68"/>
      <c r="K699" s="68"/>
      <c r="L699" s="68"/>
      <c r="M699" s="68"/>
      <c r="N699" s="358"/>
      <c r="O699" s="358"/>
      <c r="P699" s="214">
        <v>7360688.3799999999</v>
      </c>
      <c r="Q699" s="214">
        <v>0</v>
      </c>
      <c r="R699" s="68" t="s">
        <v>1894</v>
      </c>
      <c r="S699" s="359"/>
      <c r="T699" s="275"/>
    </row>
    <row r="700" spans="1:20" ht="63.75">
      <c r="A700" s="191" t="s">
        <v>542</v>
      </c>
      <c r="B700" s="68"/>
      <c r="C700" s="212" t="s">
        <v>689</v>
      </c>
      <c r="D700" s="213">
        <v>45366</v>
      </c>
      <c r="E700" s="191" t="s">
        <v>2706</v>
      </c>
      <c r="F700" s="191" t="s">
        <v>10</v>
      </c>
      <c r="G700" s="191">
        <v>18559</v>
      </c>
      <c r="H700" s="68"/>
      <c r="I700" s="197" t="s">
        <v>3070</v>
      </c>
      <c r="J700" s="68"/>
      <c r="K700" s="68"/>
      <c r="L700" s="68"/>
      <c r="M700" s="68"/>
      <c r="N700" s="358"/>
      <c r="O700" s="358"/>
      <c r="P700" s="214">
        <v>28107.4</v>
      </c>
      <c r="Q700" s="214">
        <v>0</v>
      </c>
      <c r="R700" s="68" t="s">
        <v>1894</v>
      </c>
      <c r="S700" s="359"/>
      <c r="T700" s="275"/>
    </row>
    <row r="701" spans="1:20" ht="51">
      <c r="A701" s="191" t="s">
        <v>542</v>
      </c>
      <c r="B701" s="68"/>
      <c r="C701" s="212" t="s">
        <v>689</v>
      </c>
      <c r="D701" s="213">
        <v>45366</v>
      </c>
      <c r="E701" s="191" t="s">
        <v>2707</v>
      </c>
      <c r="F701" s="191" t="s">
        <v>19</v>
      </c>
      <c r="G701" s="191">
        <v>18559</v>
      </c>
      <c r="H701" s="68"/>
      <c r="I701" s="197" t="s">
        <v>3071</v>
      </c>
      <c r="J701" s="68"/>
      <c r="K701" s="68"/>
      <c r="L701" s="68"/>
      <c r="M701" s="68"/>
      <c r="N701" s="358"/>
      <c r="O701" s="358"/>
      <c r="P701" s="214">
        <v>40347429.509999998</v>
      </c>
      <c r="Q701" s="214">
        <v>0</v>
      </c>
      <c r="R701" s="68" t="s">
        <v>1894</v>
      </c>
      <c r="S701" s="359"/>
      <c r="T701" s="275"/>
    </row>
    <row r="702" spans="1:20" ht="63.75">
      <c r="A702" s="191" t="s">
        <v>542</v>
      </c>
      <c r="B702" s="68"/>
      <c r="C702" s="212" t="s">
        <v>689</v>
      </c>
      <c r="D702" s="213">
        <v>45366</v>
      </c>
      <c r="E702" s="191" t="s">
        <v>2708</v>
      </c>
      <c r="F702" s="191" t="s">
        <v>10</v>
      </c>
      <c r="G702" s="191">
        <v>18560</v>
      </c>
      <c r="H702" s="68"/>
      <c r="I702" s="197" t="s">
        <v>3072</v>
      </c>
      <c r="J702" s="68"/>
      <c r="K702" s="68"/>
      <c r="L702" s="68"/>
      <c r="M702" s="68"/>
      <c r="N702" s="358"/>
      <c r="O702" s="358"/>
      <c r="P702" s="214">
        <v>14639.02</v>
      </c>
      <c r="Q702" s="214">
        <v>0</v>
      </c>
      <c r="R702" s="68" t="s">
        <v>1894</v>
      </c>
      <c r="S702" s="359"/>
      <c r="T702" s="275"/>
    </row>
    <row r="703" spans="1:20" ht="51">
      <c r="A703" s="191" t="s">
        <v>542</v>
      </c>
      <c r="B703" s="68"/>
      <c r="C703" s="212" t="s">
        <v>689</v>
      </c>
      <c r="D703" s="213">
        <v>45366</v>
      </c>
      <c r="E703" s="191" t="s">
        <v>2709</v>
      </c>
      <c r="F703" s="191" t="s">
        <v>19</v>
      </c>
      <c r="G703" s="191">
        <v>18560</v>
      </c>
      <c r="H703" s="68"/>
      <c r="I703" s="197" t="s">
        <v>3073</v>
      </c>
      <c r="J703" s="68"/>
      <c r="K703" s="68"/>
      <c r="L703" s="68"/>
      <c r="M703" s="68"/>
      <c r="N703" s="358"/>
      <c r="O703" s="358"/>
      <c r="P703" s="214">
        <v>20826457.07</v>
      </c>
      <c r="Q703" s="214">
        <v>0</v>
      </c>
      <c r="R703" s="68" t="s">
        <v>1894</v>
      </c>
      <c r="S703" s="359"/>
      <c r="T703" s="275"/>
    </row>
    <row r="704" spans="1:20" ht="63.75">
      <c r="A704" s="191" t="s">
        <v>542</v>
      </c>
      <c r="B704" s="68"/>
      <c r="C704" s="212" t="s">
        <v>689</v>
      </c>
      <c r="D704" s="213">
        <v>45366</v>
      </c>
      <c r="E704" s="191" t="s">
        <v>2710</v>
      </c>
      <c r="F704" s="191" t="s">
        <v>10</v>
      </c>
      <c r="G704" s="191">
        <v>18562</v>
      </c>
      <c r="H704" s="68"/>
      <c r="I704" s="197" t="s">
        <v>3074</v>
      </c>
      <c r="J704" s="68"/>
      <c r="K704" s="68"/>
      <c r="L704" s="68"/>
      <c r="M704" s="68"/>
      <c r="N704" s="358"/>
      <c r="O704" s="358"/>
      <c r="P704" s="214">
        <v>13809.38</v>
      </c>
      <c r="Q704" s="214">
        <v>0</v>
      </c>
      <c r="R704" s="68" t="s">
        <v>1894</v>
      </c>
      <c r="S704" s="359"/>
      <c r="T704" s="275"/>
    </row>
    <row r="705" spans="1:20" ht="63.75">
      <c r="A705" s="191" t="s">
        <v>542</v>
      </c>
      <c r="B705" s="68"/>
      <c r="C705" s="212" t="s">
        <v>689</v>
      </c>
      <c r="D705" s="213">
        <v>45366</v>
      </c>
      <c r="E705" s="191" t="s">
        <v>2711</v>
      </c>
      <c r="F705" s="191" t="s">
        <v>10</v>
      </c>
      <c r="G705" s="191">
        <v>18567</v>
      </c>
      <c r="H705" s="68"/>
      <c r="I705" s="197" t="s">
        <v>3075</v>
      </c>
      <c r="J705" s="68"/>
      <c r="K705" s="68"/>
      <c r="L705" s="68"/>
      <c r="M705" s="68"/>
      <c r="N705" s="358"/>
      <c r="O705" s="358"/>
      <c r="P705" s="214">
        <v>12972.94</v>
      </c>
      <c r="Q705" s="214">
        <v>0</v>
      </c>
      <c r="R705" s="68" t="s">
        <v>1894</v>
      </c>
      <c r="S705" s="359"/>
      <c r="T705" s="275"/>
    </row>
    <row r="706" spans="1:20" ht="51">
      <c r="A706" s="191" t="s">
        <v>542</v>
      </c>
      <c r="B706" s="68"/>
      <c r="C706" s="212" t="s">
        <v>689</v>
      </c>
      <c r="D706" s="213">
        <v>45366</v>
      </c>
      <c r="E706" s="191" t="s">
        <v>2712</v>
      </c>
      <c r="F706" s="191" t="s">
        <v>19</v>
      </c>
      <c r="G706" s="191">
        <v>18567</v>
      </c>
      <c r="H706" s="68"/>
      <c r="I706" s="197" t="s">
        <v>3076</v>
      </c>
      <c r="J706" s="68"/>
      <c r="K706" s="68"/>
      <c r="L706" s="68"/>
      <c r="M706" s="68"/>
      <c r="N706" s="358"/>
      <c r="O706" s="358"/>
      <c r="P706" s="214">
        <v>18411584.219999999</v>
      </c>
      <c r="Q706" s="214">
        <v>0</v>
      </c>
      <c r="R706" s="68" t="s">
        <v>1894</v>
      </c>
      <c r="S706" s="359"/>
      <c r="T706" s="275"/>
    </row>
    <row r="707" spans="1:20" ht="63.75">
      <c r="A707" s="191" t="s">
        <v>542</v>
      </c>
      <c r="B707" s="68"/>
      <c r="C707" s="212" t="s">
        <v>689</v>
      </c>
      <c r="D707" s="213">
        <v>45366</v>
      </c>
      <c r="E707" s="191" t="s">
        <v>2713</v>
      </c>
      <c r="F707" s="191" t="s">
        <v>19</v>
      </c>
      <c r="G707" s="191">
        <v>18562</v>
      </c>
      <c r="H707" s="68"/>
      <c r="I707" s="197" t="s">
        <v>3077</v>
      </c>
      <c r="J707" s="68"/>
      <c r="K707" s="68"/>
      <c r="L707" s="68"/>
      <c r="M707" s="68"/>
      <c r="N707" s="358"/>
      <c r="O707" s="358"/>
      <c r="P707" s="214">
        <v>19623952.390000001</v>
      </c>
      <c r="Q707" s="214">
        <v>0</v>
      </c>
      <c r="R707" s="68" t="s">
        <v>1894</v>
      </c>
      <c r="S707" s="359"/>
      <c r="T707" s="275"/>
    </row>
    <row r="708" spans="1:20" ht="63.75">
      <c r="A708" s="191" t="s">
        <v>542</v>
      </c>
      <c r="B708" s="68"/>
      <c r="C708" s="212" t="s">
        <v>689</v>
      </c>
      <c r="D708" s="213">
        <v>45366</v>
      </c>
      <c r="E708" s="191" t="s">
        <v>2714</v>
      </c>
      <c r="F708" s="191" t="s">
        <v>6</v>
      </c>
      <c r="G708" s="191">
        <v>1087210</v>
      </c>
      <c r="H708" s="68"/>
      <c r="I708" s="197" t="s">
        <v>3078</v>
      </c>
      <c r="J708" s="68"/>
      <c r="K708" s="68"/>
      <c r="L708" s="68"/>
      <c r="M708" s="68"/>
      <c r="N708" s="358"/>
      <c r="O708" s="358"/>
      <c r="P708" s="214">
        <v>0</v>
      </c>
      <c r="Q708" s="214">
        <v>1304333.93</v>
      </c>
      <c r="R708" s="68" t="s">
        <v>1894</v>
      </c>
      <c r="S708" s="359"/>
      <c r="T708" s="275"/>
    </row>
    <row r="709" spans="1:20" ht="63.75">
      <c r="A709" s="191">
        <v>35</v>
      </c>
      <c r="B709" s="68"/>
      <c r="C709" s="212" t="s">
        <v>43</v>
      </c>
      <c r="D709" s="213">
        <v>45366</v>
      </c>
      <c r="E709" s="191" t="s">
        <v>2715</v>
      </c>
      <c r="F709" s="191" t="s">
        <v>3</v>
      </c>
      <c r="G709" s="191">
        <v>2181718</v>
      </c>
      <c r="H709" s="68"/>
      <c r="I709" s="197" t="s">
        <v>3079</v>
      </c>
      <c r="J709" s="68"/>
      <c r="K709" s="68"/>
      <c r="L709" s="68"/>
      <c r="M709" s="68"/>
      <c r="N709" s="358"/>
      <c r="O709" s="358"/>
      <c r="P709" s="214">
        <v>0</v>
      </c>
      <c r="Q709" s="214">
        <v>165495.93</v>
      </c>
      <c r="R709" s="68" t="s">
        <v>1894</v>
      </c>
      <c r="S709" s="359"/>
      <c r="T709" s="275"/>
    </row>
    <row r="710" spans="1:20" ht="51">
      <c r="A710" s="191" t="s">
        <v>550</v>
      </c>
      <c r="B710" s="68"/>
      <c r="C710" s="212" t="s">
        <v>589</v>
      </c>
      <c r="D710" s="213">
        <v>45366</v>
      </c>
      <c r="E710" s="191" t="s">
        <v>2716</v>
      </c>
      <c r="F710" s="191" t="s">
        <v>3</v>
      </c>
      <c r="G710" s="191">
        <v>2181742</v>
      </c>
      <c r="H710" s="68"/>
      <c r="I710" s="197" t="s">
        <v>4408</v>
      </c>
      <c r="J710" s="68"/>
      <c r="K710" s="68"/>
      <c r="L710" s="68"/>
      <c r="M710" s="68"/>
      <c r="N710" s="358"/>
      <c r="O710" s="358"/>
      <c r="P710" s="214">
        <v>0</v>
      </c>
      <c r="Q710" s="214">
        <v>2059.16</v>
      </c>
      <c r="R710" s="68" t="s">
        <v>1894</v>
      </c>
      <c r="S710" s="359"/>
      <c r="T710" s="275"/>
    </row>
    <row r="711" spans="1:20" ht="51">
      <c r="A711" s="191" t="s">
        <v>550</v>
      </c>
      <c r="B711" s="68"/>
      <c r="C711" s="212" t="s">
        <v>589</v>
      </c>
      <c r="D711" s="213">
        <v>45366</v>
      </c>
      <c r="E711" s="191" t="s">
        <v>2717</v>
      </c>
      <c r="F711" s="191" t="s">
        <v>3</v>
      </c>
      <c r="G711" s="191">
        <v>2181743</v>
      </c>
      <c r="H711" s="68"/>
      <c r="I711" s="197" t="s">
        <v>4409</v>
      </c>
      <c r="J711" s="68"/>
      <c r="K711" s="68"/>
      <c r="L711" s="68"/>
      <c r="M711" s="68"/>
      <c r="N711" s="358"/>
      <c r="O711" s="358"/>
      <c r="P711" s="214">
        <v>0</v>
      </c>
      <c r="Q711" s="214">
        <v>2059.16</v>
      </c>
      <c r="R711" s="68" t="s">
        <v>1894</v>
      </c>
      <c r="S711" s="359"/>
      <c r="T711" s="275"/>
    </row>
    <row r="712" spans="1:20" ht="51">
      <c r="A712" s="191" t="s">
        <v>550</v>
      </c>
      <c r="B712" s="68"/>
      <c r="C712" s="212" t="s">
        <v>589</v>
      </c>
      <c r="D712" s="213">
        <v>45366</v>
      </c>
      <c r="E712" s="191" t="s">
        <v>2718</v>
      </c>
      <c r="F712" s="191" t="s">
        <v>3</v>
      </c>
      <c r="G712" s="191">
        <v>2181744</v>
      </c>
      <c r="H712" s="68"/>
      <c r="I712" s="197" t="s">
        <v>3080</v>
      </c>
      <c r="J712" s="68"/>
      <c r="K712" s="68"/>
      <c r="L712" s="68"/>
      <c r="M712" s="68"/>
      <c r="N712" s="358"/>
      <c r="O712" s="358"/>
      <c r="P712" s="214">
        <v>0</v>
      </c>
      <c r="Q712" s="214">
        <v>1228.24</v>
      </c>
      <c r="R712" s="68" t="s">
        <v>1894</v>
      </c>
      <c r="S712" s="359"/>
      <c r="T712" s="275"/>
    </row>
    <row r="713" spans="1:20" ht="51">
      <c r="A713" s="191" t="s">
        <v>550</v>
      </c>
      <c r="B713" s="68"/>
      <c r="C713" s="212" t="s">
        <v>589</v>
      </c>
      <c r="D713" s="213">
        <v>45366</v>
      </c>
      <c r="E713" s="191" t="s">
        <v>2719</v>
      </c>
      <c r="F713" s="191" t="s">
        <v>3</v>
      </c>
      <c r="G713" s="191">
        <v>2181791</v>
      </c>
      <c r="H713" s="68"/>
      <c r="I713" s="197" t="s">
        <v>3081</v>
      </c>
      <c r="J713" s="68"/>
      <c r="K713" s="68"/>
      <c r="L713" s="68"/>
      <c r="M713" s="68"/>
      <c r="N713" s="358"/>
      <c r="O713" s="358"/>
      <c r="P713" s="214">
        <v>0</v>
      </c>
      <c r="Q713" s="214">
        <v>5726.05</v>
      </c>
      <c r="R713" s="68" t="s">
        <v>1894</v>
      </c>
      <c r="S713" s="359"/>
      <c r="T713" s="275"/>
    </row>
    <row r="714" spans="1:20" ht="38.25">
      <c r="A714" s="191" t="s">
        <v>550</v>
      </c>
      <c r="B714" s="68"/>
      <c r="C714" s="212" t="s">
        <v>589</v>
      </c>
      <c r="D714" s="213">
        <v>45366</v>
      </c>
      <c r="E714" s="191" t="s">
        <v>2720</v>
      </c>
      <c r="F714" s="191" t="s">
        <v>3</v>
      </c>
      <c r="G714" s="191">
        <v>2181820</v>
      </c>
      <c r="H714" s="68"/>
      <c r="I714" s="197" t="s">
        <v>3082</v>
      </c>
      <c r="J714" s="68"/>
      <c r="K714" s="68"/>
      <c r="L714" s="68"/>
      <c r="M714" s="68"/>
      <c r="N714" s="358"/>
      <c r="O714" s="358"/>
      <c r="P714" s="214">
        <v>0</v>
      </c>
      <c r="Q714" s="214">
        <v>5034.1400000000003</v>
      </c>
      <c r="R714" s="68" t="s">
        <v>1894</v>
      </c>
      <c r="S714" s="359"/>
      <c r="T714" s="275"/>
    </row>
    <row r="715" spans="1:20" ht="51">
      <c r="A715" s="191" t="s">
        <v>550</v>
      </c>
      <c r="B715" s="68"/>
      <c r="C715" s="212" t="s">
        <v>589</v>
      </c>
      <c r="D715" s="213">
        <v>45366</v>
      </c>
      <c r="E715" s="191" t="s">
        <v>2721</v>
      </c>
      <c r="F715" s="191" t="s">
        <v>3</v>
      </c>
      <c r="G715" s="191">
        <v>2181825</v>
      </c>
      <c r="H715" s="68"/>
      <c r="I715" s="197" t="s">
        <v>1815</v>
      </c>
      <c r="J715" s="68"/>
      <c r="K715" s="68"/>
      <c r="L715" s="68"/>
      <c r="M715" s="68"/>
      <c r="N715" s="358"/>
      <c r="O715" s="358"/>
      <c r="P715" s="214">
        <v>0</v>
      </c>
      <c r="Q715" s="214">
        <v>200</v>
      </c>
      <c r="R715" s="68" t="s">
        <v>1894</v>
      </c>
      <c r="S715" s="359"/>
      <c r="T715" s="275"/>
    </row>
    <row r="716" spans="1:20" ht="63.75">
      <c r="A716" s="191">
        <v>10</v>
      </c>
      <c r="B716" s="68"/>
      <c r="C716" s="212" t="s">
        <v>38</v>
      </c>
      <c r="D716" s="213">
        <v>45366</v>
      </c>
      <c r="E716" s="191" t="s">
        <v>2722</v>
      </c>
      <c r="F716" s="191" t="s">
        <v>3</v>
      </c>
      <c r="G716" s="191">
        <v>2181859</v>
      </c>
      <c r="H716" s="68"/>
      <c r="I716" s="197" t="s">
        <v>3083</v>
      </c>
      <c r="J716" s="68"/>
      <c r="K716" s="68"/>
      <c r="L716" s="68"/>
      <c r="M716" s="68"/>
      <c r="N716" s="358"/>
      <c r="O716" s="358"/>
      <c r="P716" s="214">
        <v>0</v>
      </c>
      <c r="Q716" s="214">
        <v>4866.3599999999997</v>
      </c>
      <c r="R716" s="68" t="s">
        <v>1894</v>
      </c>
      <c r="S716" s="359"/>
      <c r="T716" s="275"/>
    </row>
    <row r="717" spans="1:20" ht="51">
      <c r="A717" s="191">
        <v>650</v>
      </c>
      <c r="B717" s="68"/>
      <c r="C717" s="212" t="s">
        <v>175</v>
      </c>
      <c r="D717" s="213">
        <v>45366</v>
      </c>
      <c r="E717" s="191" t="s">
        <v>2723</v>
      </c>
      <c r="F717" s="191" t="s">
        <v>3</v>
      </c>
      <c r="G717" s="191">
        <v>2181883</v>
      </c>
      <c r="H717" s="68"/>
      <c r="I717" s="197" t="s">
        <v>3084</v>
      </c>
      <c r="J717" s="68"/>
      <c r="K717" s="68"/>
      <c r="L717" s="68"/>
      <c r="M717" s="68"/>
      <c r="N717" s="358"/>
      <c r="O717" s="358"/>
      <c r="P717" s="214">
        <v>0</v>
      </c>
      <c r="Q717" s="214">
        <v>2000</v>
      </c>
      <c r="R717" s="68" t="s">
        <v>1894</v>
      </c>
      <c r="S717" s="359"/>
      <c r="T717" s="275"/>
    </row>
    <row r="718" spans="1:20" ht="63.75">
      <c r="A718" s="191" t="s">
        <v>542</v>
      </c>
      <c r="B718" s="68"/>
      <c r="C718" s="212" t="s">
        <v>689</v>
      </c>
      <c r="D718" s="213">
        <v>45369</v>
      </c>
      <c r="E718" s="191" t="s">
        <v>2724</v>
      </c>
      <c r="F718" s="191" t="s">
        <v>10</v>
      </c>
      <c r="G718" s="191">
        <v>18494</v>
      </c>
      <c r="H718" s="68"/>
      <c r="I718" s="197" t="s">
        <v>3085</v>
      </c>
      <c r="J718" s="68"/>
      <c r="K718" s="68"/>
      <c r="L718" s="68"/>
      <c r="M718" s="68"/>
      <c r="N718" s="358"/>
      <c r="O718" s="358"/>
      <c r="P718" s="214">
        <v>1422.75</v>
      </c>
      <c r="Q718" s="214">
        <v>0</v>
      </c>
      <c r="R718" s="68" t="s">
        <v>1894</v>
      </c>
      <c r="S718" s="359"/>
      <c r="T718" s="275"/>
    </row>
    <row r="719" spans="1:20" ht="63.75">
      <c r="A719" s="191" t="s">
        <v>541</v>
      </c>
      <c r="B719" s="68"/>
      <c r="C719" s="212" t="s">
        <v>590</v>
      </c>
      <c r="D719" s="213">
        <v>45369</v>
      </c>
      <c r="E719" s="191" t="s">
        <v>2725</v>
      </c>
      <c r="F719" s="191" t="s">
        <v>6</v>
      </c>
      <c r="G719" s="191">
        <v>1976183</v>
      </c>
      <c r="H719" s="68"/>
      <c r="I719" s="197" t="s">
        <v>3086</v>
      </c>
      <c r="J719" s="68"/>
      <c r="K719" s="68"/>
      <c r="L719" s="68"/>
      <c r="M719" s="68"/>
      <c r="N719" s="358"/>
      <c r="O719" s="358"/>
      <c r="P719" s="214">
        <v>0</v>
      </c>
      <c r="Q719" s="214">
        <v>103358.65</v>
      </c>
      <c r="R719" s="68" t="s">
        <v>1894</v>
      </c>
      <c r="S719" s="359"/>
      <c r="T719" s="275"/>
    </row>
    <row r="720" spans="1:20" ht="51">
      <c r="A720" s="191" t="s">
        <v>541</v>
      </c>
      <c r="B720" s="68"/>
      <c r="C720" s="212" t="s">
        <v>590</v>
      </c>
      <c r="D720" s="213">
        <v>45369</v>
      </c>
      <c r="E720" s="191" t="s">
        <v>2726</v>
      </c>
      <c r="F720" s="191" t="s">
        <v>6</v>
      </c>
      <c r="G720" s="191">
        <v>1976185</v>
      </c>
      <c r="H720" s="68"/>
      <c r="I720" s="197" t="s">
        <v>3087</v>
      </c>
      <c r="J720" s="68"/>
      <c r="K720" s="68"/>
      <c r="L720" s="68"/>
      <c r="M720" s="68"/>
      <c r="N720" s="358"/>
      <c r="O720" s="358"/>
      <c r="P720" s="214">
        <v>0</v>
      </c>
      <c r="Q720" s="214">
        <v>1843643.15</v>
      </c>
      <c r="R720" s="68" t="s">
        <v>1894</v>
      </c>
      <c r="S720" s="359"/>
      <c r="T720" s="275"/>
    </row>
    <row r="721" spans="1:20" ht="63.75">
      <c r="A721" s="191" t="s">
        <v>542</v>
      </c>
      <c r="B721" s="68"/>
      <c r="C721" s="212" t="s">
        <v>689</v>
      </c>
      <c r="D721" s="213">
        <v>45369</v>
      </c>
      <c r="E721" s="191" t="s">
        <v>2727</v>
      </c>
      <c r="F721" s="191" t="s">
        <v>6</v>
      </c>
      <c r="G721" s="191">
        <v>2627651</v>
      </c>
      <c r="H721" s="68"/>
      <c r="I721" s="197" t="s">
        <v>3088</v>
      </c>
      <c r="J721" s="68"/>
      <c r="K721" s="68"/>
      <c r="L721" s="68"/>
      <c r="M721" s="68"/>
      <c r="N721" s="358"/>
      <c r="O721" s="358"/>
      <c r="P721" s="214">
        <v>0</v>
      </c>
      <c r="Q721" s="214">
        <v>402910.5</v>
      </c>
      <c r="R721" s="68" t="s">
        <v>1894</v>
      </c>
      <c r="S721" s="359"/>
      <c r="T721" s="275"/>
    </row>
    <row r="722" spans="1:20" ht="89.25">
      <c r="A722" s="191">
        <v>10</v>
      </c>
      <c r="B722" s="68"/>
      <c r="C722" s="212" t="s">
        <v>38</v>
      </c>
      <c r="D722" s="213">
        <v>45369</v>
      </c>
      <c r="E722" s="191" t="s">
        <v>2728</v>
      </c>
      <c r="F722" s="191" t="s">
        <v>12</v>
      </c>
      <c r="G722" s="191">
        <v>1087380</v>
      </c>
      <c r="H722" s="68"/>
      <c r="I722" s="197" t="s">
        <v>3089</v>
      </c>
      <c r="J722" s="68"/>
      <c r="K722" s="68"/>
      <c r="L722" s="68"/>
      <c r="M722" s="68"/>
      <c r="N722" s="358"/>
      <c r="O722" s="358"/>
      <c r="P722" s="214">
        <v>417.6</v>
      </c>
      <c r="Q722" s="214">
        <v>0</v>
      </c>
      <c r="R722" s="68" t="s">
        <v>1894</v>
      </c>
      <c r="S722" s="359"/>
      <c r="T722" s="275"/>
    </row>
    <row r="723" spans="1:20" ht="51">
      <c r="A723" s="191" t="s">
        <v>550</v>
      </c>
      <c r="B723" s="68"/>
      <c r="C723" s="212" t="s">
        <v>589</v>
      </c>
      <c r="D723" s="213">
        <v>45369</v>
      </c>
      <c r="E723" s="191" t="s">
        <v>2729</v>
      </c>
      <c r="F723" s="191" t="s">
        <v>3</v>
      </c>
      <c r="G723" s="191">
        <v>2182115</v>
      </c>
      <c r="H723" s="68"/>
      <c r="I723" s="197" t="s">
        <v>3090</v>
      </c>
      <c r="J723" s="68"/>
      <c r="K723" s="68"/>
      <c r="L723" s="68"/>
      <c r="M723" s="68"/>
      <c r="N723" s="358"/>
      <c r="O723" s="358"/>
      <c r="P723" s="214">
        <v>0</v>
      </c>
      <c r="Q723" s="214">
        <v>773</v>
      </c>
      <c r="R723" s="68" t="s">
        <v>1894</v>
      </c>
      <c r="S723" s="359"/>
      <c r="T723" s="275"/>
    </row>
    <row r="724" spans="1:20" ht="51">
      <c r="A724" s="191" t="s">
        <v>550</v>
      </c>
      <c r="B724" s="68"/>
      <c r="C724" s="212" t="s">
        <v>589</v>
      </c>
      <c r="D724" s="213">
        <v>45369</v>
      </c>
      <c r="E724" s="191" t="s">
        <v>2730</v>
      </c>
      <c r="F724" s="191" t="s">
        <v>3</v>
      </c>
      <c r="G724" s="191">
        <v>2182134</v>
      </c>
      <c r="H724" s="68"/>
      <c r="I724" s="197" t="s">
        <v>3091</v>
      </c>
      <c r="J724" s="68"/>
      <c r="K724" s="68"/>
      <c r="L724" s="68"/>
      <c r="M724" s="68"/>
      <c r="N724" s="358"/>
      <c r="O724" s="358"/>
      <c r="P724" s="214">
        <v>0</v>
      </c>
      <c r="Q724" s="214">
        <v>4736.71</v>
      </c>
      <c r="R724" s="68" t="s">
        <v>1894</v>
      </c>
      <c r="S724" s="359"/>
      <c r="T724" s="275"/>
    </row>
    <row r="725" spans="1:20" ht="51">
      <c r="A725" s="191" t="s">
        <v>550</v>
      </c>
      <c r="B725" s="68"/>
      <c r="C725" s="212" t="s">
        <v>589</v>
      </c>
      <c r="D725" s="213">
        <v>45369</v>
      </c>
      <c r="E725" s="191" t="s">
        <v>2731</v>
      </c>
      <c r="F725" s="191" t="s">
        <v>3</v>
      </c>
      <c r="G725" s="191">
        <v>2182135</v>
      </c>
      <c r="H725" s="68"/>
      <c r="I725" s="197" t="s">
        <v>3092</v>
      </c>
      <c r="J725" s="68"/>
      <c r="K725" s="68"/>
      <c r="L725" s="68"/>
      <c r="M725" s="68"/>
      <c r="N725" s="358"/>
      <c r="O725" s="358"/>
      <c r="P725" s="214">
        <v>0</v>
      </c>
      <c r="Q725" s="214">
        <v>6423.46</v>
      </c>
      <c r="R725" s="68" t="s">
        <v>1894</v>
      </c>
      <c r="S725" s="359"/>
      <c r="T725" s="275"/>
    </row>
    <row r="726" spans="1:20" ht="51">
      <c r="A726" s="191">
        <v>311</v>
      </c>
      <c r="B726" s="68"/>
      <c r="C726" s="212" t="s">
        <v>132</v>
      </c>
      <c r="D726" s="213">
        <v>45369</v>
      </c>
      <c r="E726" s="191" t="s">
        <v>2732</v>
      </c>
      <c r="F726" s="191" t="s">
        <v>3</v>
      </c>
      <c r="G726" s="191">
        <v>2182180</v>
      </c>
      <c r="H726" s="68"/>
      <c r="I726" s="197" t="s">
        <v>3093</v>
      </c>
      <c r="J726" s="68"/>
      <c r="K726" s="68"/>
      <c r="L726" s="68"/>
      <c r="M726" s="68"/>
      <c r="N726" s="358"/>
      <c r="O726" s="358"/>
      <c r="P726" s="214">
        <v>0</v>
      </c>
      <c r="Q726" s="214">
        <v>927.5</v>
      </c>
      <c r="R726" s="68" t="s">
        <v>1894</v>
      </c>
      <c r="S726" s="359"/>
      <c r="T726" s="275"/>
    </row>
    <row r="727" spans="1:20" ht="38.25">
      <c r="A727" s="191" t="s">
        <v>550</v>
      </c>
      <c r="B727" s="68"/>
      <c r="C727" s="212" t="s">
        <v>589</v>
      </c>
      <c r="D727" s="213">
        <v>45369</v>
      </c>
      <c r="E727" s="191" t="s">
        <v>2733</v>
      </c>
      <c r="F727" s="191" t="s">
        <v>3</v>
      </c>
      <c r="G727" s="191">
        <v>2182201</v>
      </c>
      <c r="H727" s="68"/>
      <c r="I727" s="197" t="s">
        <v>3094</v>
      </c>
      <c r="J727" s="68"/>
      <c r="K727" s="68"/>
      <c r="L727" s="68"/>
      <c r="M727" s="68"/>
      <c r="N727" s="358"/>
      <c r="O727" s="358"/>
      <c r="P727" s="214">
        <v>0</v>
      </c>
      <c r="Q727" s="214">
        <v>5138.75</v>
      </c>
      <c r="R727" s="68" t="s">
        <v>1894</v>
      </c>
      <c r="S727" s="359"/>
      <c r="T727" s="275"/>
    </row>
    <row r="728" spans="1:20" ht="102">
      <c r="A728" s="191" t="s">
        <v>542</v>
      </c>
      <c r="B728" s="68"/>
      <c r="C728" s="212" t="s">
        <v>689</v>
      </c>
      <c r="D728" s="213">
        <v>45370</v>
      </c>
      <c r="E728" s="191" t="s">
        <v>2734</v>
      </c>
      <c r="F728" s="191" t="s">
        <v>10</v>
      </c>
      <c r="G728" s="191">
        <v>1087513</v>
      </c>
      <c r="H728" s="68"/>
      <c r="I728" s="197" t="s">
        <v>3095</v>
      </c>
      <c r="J728" s="68"/>
      <c r="K728" s="68"/>
      <c r="L728" s="68"/>
      <c r="M728" s="68"/>
      <c r="N728" s="358"/>
      <c r="O728" s="358"/>
      <c r="P728" s="214">
        <v>50</v>
      </c>
      <c r="Q728" s="214">
        <v>0</v>
      </c>
      <c r="R728" s="68" t="s">
        <v>1894</v>
      </c>
      <c r="S728" s="359"/>
      <c r="T728" s="275"/>
    </row>
    <row r="729" spans="1:20" ht="51">
      <c r="A729" s="191">
        <v>41</v>
      </c>
      <c r="B729" s="68"/>
      <c r="C729" s="212" t="s">
        <v>44</v>
      </c>
      <c r="D729" s="213">
        <v>45370</v>
      </c>
      <c r="E729" s="191" t="s">
        <v>2735</v>
      </c>
      <c r="F729" s="191" t="s">
        <v>3</v>
      </c>
      <c r="G729" s="191">
        <v>2182428</v>
      </c>
      <c r="H729" s="68"/>
      <c r="I729" s="197" t="s">
        <v>3096</v>
      </c>
      <c r="J729" s="68"/>
      <c r="K729" s="68"/>
      <c r="L729" s="68"/>
      <c r="M729" s="68"/>
      <c r="N729" s="358"/>
      <c r="O729" s="358"/>
      <c r="P729" s="214">
        <v>0</v>
      </c>
      <c r="Q729" s="214">
        <v>60</v>
      </c>
      <c r="R729" s="68" t="s">
        <v>1894</v>
      </c>
      <c r="S729" s="359"/>
      <c r="T729" s="275"/>
    </row>
    <row r="730" spans="1:20" ht="51">
      <c r="A730" s="191">
        <v>16</v>
      </c>
      <c r="B730" s="68"/>
      <c r="C730" s="212" t="s">
        <v>40</v>
      </c>
      <c r="D730" s="213">
        <v>45370</v>
      </c>
      <c r="E730" s="191" t="s">
        <v>2736</v>
      </c>
      <c r="F730" s="191" t="s">
        <v>3</v>
      </c>
      <c r="G730" s="191">
        <v>2182434</v>
      </c>
      <c r="H730" s="68"/>
      <c r="I730" s="197" t="s">
        <v>3097</v>
      </c>
      <c r="J730" s="68"/>
      <c r="K730" s="68"/>
      <c r="L730" s="68"/>
      <c r="M730" s="68"/>
      <c r="N730" s="358"/>
      <c r="O730" s="358"/>
      <c r="P730" s="214">
        <v>0</v>
      </c>
      <c r="Q730" s="214">
        <v>4925.7</v>
      </c>
      <c r="R730" s="68" t="s">
        <v>1894</v>
      </c>
      <c r="S730" s="359"/>
      <c r="T730" s="275"/>
    </row>
    <row r="731" spans="1:20" ht="51">
      <c r="A731" s="191">
        <v>16</v>
      </c>
      <c r="B731" s="68"/>
      <c r="C731" s="212" t="s">
        <v>40</v>
      </c>
      <c r="D731" s="213">
        <v>45370</v>
      </c>
      <c r="E731" s="191" t="s">
        <v>2737</v>
      </c>
      <c r="F731" s="191" t="s">
        <v>3</v>
      </c>
      <c r="G731" s="191">
        <v>2182435</v>
      </c>
      <c r="H731" s="68"/>
      <c r="I731" s="197" t="s">
        <v>3098</v>
      </c>
      <c r="J731" s="68"/>
      <c r="K731" s="68"/>
      <c r="L731" s="68"/>
      <c r="M731" s="68"/>
      <c r="N731" s="358"/>
      <c r="O731" s="358"/>
      <c r="P731" s="214">
        <v>0</v>
      </c>
      <c r="Q731" s="214">
        <v>4925.7</v>
      </c>
      <c r="R731" s="68" t="s">
        <v>1894</v>
      </c>
      <c r="S731" s="359"/>
      <c r="T731" s="275"/>
    </row>
    <row r="732" spans="1:20" ht="51">
      <c r="A732" s="191">
        <v>16</v>
      </c>
      <c r="B732" s="68"/>
      <c r="C732" s="212" t="s">
        <v>40</v>
      </c>
      <c r="D732" s="213">
        <v>45370</v>
      </c>
      <c r="E732" s="191" t="s">
        <v>2738</v>
      </c>
      <c r="F732" s="191" t="s">
        <v>3</v>
      </c>
      <c r="G732" s="191">
        <v>2182436</v>
      </c>
      <c r="H732" s="68"/>
      <c r="I732" s="197" t="s">
        <v>3099</v>
      </c>
      <c r="J732" s="68"/>
      <c r="K732" s="68"/>
      <c r="L732" s="68"/>
      <c r="M732" s="68"/>
      <c r="N732" s="358"/>
      <c r="O732" s="358"/>
      <c r="P732" s="214">
        <v>0</v>
      </c>
      <c r="Q732" s="214">
        <v>4925.7</v>
      </c>
      <c r="R732" s="68" t="s">
        <v>1894</v>
      </c>
      <c r="S732" s="359"/>
      <c r="T732" s="275"/>
    </row>
    <row r="733" spans="1:20" ht="51">
      <c r="A733" s="191" t="s">
        <v>550</v>
      </c>
      <c r="B733" s="68"/>
      <c r="C733" s="212" t="s">
        <v>589</v>
      </c>
      <c r="D733" s="213">
        <v>45370</v>
      </c>
      <c r="E733" s="191" t="s">
        <v>2739</v>
      </c>
      <c r="F733" s="191" t="s">
        <v>3</v>
      </c>
      <c r="G733" s="191">
        <v>2182453</v>
      </c>
      <c r="H733" s="68"/>
      <c r="I733" s="197" t="s">
        <v>3100</v>
      </c>
      <c r="J733" s="68"/>
      <c r="K733" s="68"/>
      <c r="L733" s="68"/>
      <c r="M733" s="68"/>
      <c r="N733" s="358"/>
      <c r="O733" s="358"/>
      <c r="P733" s="214">
        <v>0</v>
      </c>
      <c r="Q733" s="214">
        <v>4602.18</v>
      </c>
      <c r="R733" s="68" t="s">
        <v>1894</v>
      </c>
      <c r="S733" s="359"/>
      <c r="T733" s="275"/>
    </row>
    <row r="734" spans="1:20" ht="51">
      <c r="A734" s="191">
        <v>266</v>
      </c>
      <c r="B734" s="68"/>
      <c r="C734" s="212" t="s">
        <v>1266</v>
      </c>
      <c r="D734" s="213">
        <v>45370</v>
      </c>
      <c r="E734" s="191" t="s">
        <v>2740</v>
      </c>
      <c r="F734" s="191" t="s">
        <v>3</v>
      </c>
      <c r="G734" s="191">
        <v>2182455</v>
      </c>
      <c r="H734" s="68"/>
      <c r="I734" s="197" t="s">
        <v>3101</v>
      </c>
      <c r="J734" s="68"/>
      <c r="K734" s="68"/>
      <c r="L734" s="68"/>
      <c r="M734" s="68"/>
      <c r="N734" s="358"/>
      <c r="O734" s="358"/>
      <c r="P734" s="214">
        <v>0</v>
      </c>
      <c r="Q734" s="214">
        <v>4955.24</v>
      </c>
      <c r="R734" s="68" t="s">
        <v>1894</v>
      </c>
      <c r="S734" s="359"/>
      <c r="T734" s="275"/>
    </row>
    <row r="735" spans="1:20" ht="51">
      <c r="A735" s="191" t="s">
        <v>550</v>
      </c>
      <c r="B735" s="68"/>
      <c r="C735" s="212" t="s">
        <v>589</v>
      </c>
      <c r="D735" s="213">
        <v>45370</v>
      </c>
      <c r="E735" s="191" t="s">
        <v>2741</v>
      </c>
      <c r="F735" s="191" t="s">
        <v>3</v>
      </c>
      <c r="G735" s="191">
        <v>2182456</v>
      </c>
      <c r="H735" s="68"/>
      <c r="I735" s="197" t="s">
        <v>3102</v>
      </c>
      <c r="J735" s="68"/>
      <c r="K735" s="68"/>
      <c r="L735" s="68"/>
      <c r="M735" s="68"/>
      <c r="N735" s="358"/>
      <c r="O735" s="358"/>
      <c r="P735" s="214">
        <v>0</v>
      </c>
      <c r="Q735" s="214">
        <v>2000</v>
      </c>
      <c r="R735" s="68" t="s">
        <v>1894</v>
      </c>
      <c r="S735" s="359"/>
      <c r="T735" s="275"/>
    </row>
    <row r="736" spans="1:20" ht="63.75">
      <c r="A736" s="191">
        <v>597</v>
      </c>
      <c r="B736" s="68"/>
      <c r="C736" s="212" t="s">
        <v>675</v>
      </c>
      <c r="D736" s="213">
        <v>45370</v>
      </c>
      <c r="E736" s="191" t="s">
        <v>2742</v>
      </c>
      <c r="F736" s="191" t="s">
        <v>3</v>
      </c>
      <c r="G736" s="191">
        <v>2182477</v>
      </c>
      <c r="H736" s="68"/>
      <c r="I736" s="197" t="s">
        <v>3103</v>
      </c>
      <c r="J736" s="68"/>
      <c r="K736" s="68"/>
      <c r="L736" s="68"/>
      <c r="M736" s="68"/>
      <c r="N736" s="358"/>
      <c r="O736" s="358"/>
      <c r="P736" s="214">
        <v>0</v>
      </c>
      <c r="Q736" s="214">
        <v>1112.6300000000001</v>
      </c>
      <c r="R736" s="68" t="s">
        <v>1894</v>
      </c>
      <c r="S736" s="359"/>
      <c r="T736" s="275"/>
    </row>
    <row r="737" spans="1:20" ht="63.75">
      <c r="A737" s="191">
        <v>597</v>
      </c>
      <c r="B737" s="68"/>
      <c r="C737" s="212" t="s">
        <v>675</v>
      </c>
      <c r="D737" s="213">
        <v>45370</v>
      </c>
      <c r="E737" s="191" t="s">
        <v>2743</v>
      </c>
      <c r="F737" s="191" t="s">
        <v>3</v>
      </c>
      <c r="G737" s="191">
        <v>2182493</v>
      </c>
      <c r="H737" s="68"/>
      <c r="I737" s="197" t="s">
        <v>3103</v>
      </c>
      <c r="J737" s="68"/>
      <c r="K737" s="68"/>
      <c r="L737" s="68"/>
      <c r="M737" s="68"/>
      <c r="N737" s="358"/>
      <c r="O737" s="358"/>
      <c r="P737" s="214">
        <v>0</v>
      </c>
      <c r="Q737" s="214">
        <v>7627.97</v>
      </c>
      <c r="R737" s="68" t="s">
        <v>1894</v>
      </c>
      <c r="S737" s="359"/>
      <c r="T737" s="275"/>
    </row>
    <row r="738" spans="1:20" ht="76.5">
      <c r="A738" s="191" t="s">
        <v>542</v>
      </c>
      <c r="B738" s="68"/>
      <c r="C738" s="212" t="s">
        <v>689</v>
      </c>
      <c r="D738" s="213">
        <v>45371</v>
      </c>
      <c r="E738" s="191" t="s">
        <v>2744</v>
      </c>
      <c r="F738" s="191" t="s">
        <v>10</v>
      </c>
      <c r="G738" s="191">
        <v>1087608</v>
      </c>
      <c r="H738" s="68"/>
      <c r="I738" s="197" t="s">
        <v>3104</v>
      </c>
      <c r="J738" s="68"/>
      <c r="K738" s="68"/>
      <c r="L738" s="68"/>
      <c r="M738" s="68"/>
      <c r="N738" s="358"/>
      <c r="O738" s="358"/>
      <c r="P738" s="214">
        <v>2827</v>
      </c>
      <c r="Q738" s="214">
        <v>0</v>
      </c>
      <c r="R738" s="68" t="s">
        <v>1894</v>
      </c>
      <c r="S738" s="359"/>
      <c r="T738" s="275"/>
    </row>
    <row r="739" spans="1:20" ht="63.75">
      <c r="A739" s="191">
        <v>35</v>
      </c>
      <c r="B739" s="68"/>
      <c r="C739" s="212" t="s">
        <v>43</v>
      </c>
      <c r="D739" s="213">
        <v>45371</v>
      </c>
      <c r="E739" s="191" t="s">
        <v>2745</v>
      </c>
      <c r="F739" s="191" t="s">
        <v>3</v>
      </c>
      <c r="G739" s="191">
        <v>2182729</v>
      </c>
      <c r="H739" s="68"/>
      <c r="I739" s="197" t="s">
        <v>3105</v>
      </c>
      <c r="J739" s="68"/>
      <c r="K739" s="68"/>
      <c r="L739" s="68"/>
      <c r="M739" s="68"/>
      <c r="N739" s="358"/>
      <c r="O739" s="358"/>
      <c r="P739" s="214">
        <v>0</v>
      </c>
      <c r="Q739" s="214">
        <v>307560.86</v>
      </c>
      <c r="R739" s="68" t="s">
        <v>1894</v>
      </c>
      <c r="S739" s="359"/>
      <c r="T739" s="275"/>
    </row>
    <row r="740" spans="1:20" ht="63.75">
      <c r="A740" s="191">
        <v>86</v>
      </c>
      <c r="B740" s="68"/>
      <c r="C740" s="212" t="s">
        <v>50</v>
      </c>
      <c r="D740" s="213">
        <v>45371</v>
      </c>
      <c r="E740" s="191" t="s">
        <v>2746</v>
      </c>
      <c r="F740" s="191" t="s">
        <v>3</v>
      </c>
      <c r="G740" s="191">
        <v>2182745</v>
      </c>
      <c r="H740" s="68"/>
      <c r="I740" s="197" t="s">
        <v>3106</v>
      </c>
      <c r="J740" s="68"/>
      <c r="K740" s="68"/>
      <c r="L740" s="68"/>
      <c r="M740" s="68"/>
      <c r="N740" s="358"/>
      <c r="O740" s="358"/>
      <c r="P740" s="214">
        <v>0</v>
      </c>
      <c r="Q740" s="214">
        <v>1926505.36</v>
      </c>
      <c r="R740" s="68" t="s">
        <v>1894</v>
      </c>
      <c r="S740" s="359"/>
      <c r="T740" s="275"/>
    </row>
    <row r="741" spans="1:20" ht="51">
      <c r="A741" s="191">
        <v>46</v>
      </c>
      <c r="B741" s="68"/>
      <c r="C741" s="212" t="s">
        <v>1371</v>
      </c>
      <c r="D741" s="213">
        <v>45371</v>
      </c>
      <c r="E741" s="191" t="s">
        <v>2747</v>
      </c>
      <c r="F741" s="191" t="s">
        <v>3</v>
      </c>
      <c r="G741" s="191">
        <v>2182768</v>
      </c>
      <c r="H741" s="68"/>
      <c r="I741" s="197" t="s">
        <v>3107</v>
      </c>
      <c r="J741" s="68"/>
      <c r="K741" s="68"/>
      <c r="L741" s="68"/>
      <c r="M741" s="68"/>
      <c r="N741" s="358"/>
      <c r="O741" s="358"/>
      <c r="P741" s="214">
        <v>0</v>
      </c>
      <c r="Q741" s="214">
        <v>0.06</v>
      </c>
      <c r="R741" s="68" t="s">
        <v>1895</v>
      </c>
      <c r="S741" s="359"/>
      <c r="T741" s="275"/>
    </row>
    <row r="742" spans="1:20" ht="51">
      <c r="A742" s="191">
        <v>46</v>
      </c>
      <c r="B742" s="68"/>
      <c r="C742" s="212" t="s">
        <v>1371</v>
      </c>
      <c r="D742" s="213">
        <v>45371</v>
      </c>
      <c r="E742" s="191" t="s">
        <v>2748</v>
      </c>
      <c r="F742" s="191" t="s">
        <v>3</v>
      </c>
      <c r="G742" s="191">
        <v>2182770</v>
      </c>
      <c r="H742" s="68"/>
      <c r="I742" s="197" t="s">
        <v>3108</v>
      </c>
      <c r="J742" s="68"/>
      <c r="K742" s="68"/>
      <c r="L742" s="68"/>
      <c r="M742" s="68"/>
      <c r="N742" s="358"/>
      <c r="O742" s="358"/>
      <c r="P742" s="214">
        <v>0</v>
      </c>
      <c r="Q742" s="214">
        <v>0.09</v>
      </c>
      <c r="R742" s="68" t="s">
        <v>1895</v>
      </c>
      <c r="S742" s="359"/>
      <c r="T742" s="275"/>
    </row>
    <row r="743" spans="1:20" ht="51">
      <c r="A743" s="191" t="s">
        <v>550</v>
      </c>
      <c r="B743" s="68"/>
      <c r="C743" s="212" t="s">
        <v>589</v>
      </c>
      <c r="D743" s="213">
        <v>45371</v>
      </c>
      <c r="E743" s="191" t="s">
        <v>2749</v>
      </c>
      <c r="F743" s="191" t="s">
        <v>3</v>
      </c>
      <c r="G743" s="191">
        <v>2182809</v>
      </c>
      <c r="H743" s="68"/>
      <c r="I743" s="197" t="s">
        <v>3109</v>
      </c>
      <c r="J743" s="68"/>
      <c r="K743" s="68"/>
      <c r="L743" s="68"/>
      <c r="M743" s="68"/>
      <c r="N743" s="358"/>
      <c r="O743" s="358"/>
      <c r="P743" s="214">
        <v>0</v>
      </c>
      <c r="Q743" s="214">
        <v>310.89999999999998</v>
      </c>
      <c r="R743" s="68" t="s">
        <v>1894</v>
      </c>
      <c r="S743" s="359"/>
      <c r="T743" s="275"/>
    </row>
    <row r="744" spans="1:20" ht="51">
      <c r="A744" s="191">
        <v>548</v>
      </c>
      <c r="B744" s="68"/>
      <c r="C744" s="212" t="s">
        <v>1283</v>
      </c>
      <c r="D744" s="213">
        <v>45371</v>
      </c>
      <c r="E744" s="191" t="s">
        <v>2750</v>
      </c>
      <c r="F744" s="191" t="s">
        <v>3</v>
      </c>
      <c r="G744" s="191">
        <v>2182811</v>
      </c>
      <c r="H744" s="68"/>
      <c r="I744" s="197" t="s">
        <v>3016</v>
      </c>
      <c r="J744" s="68"/>
      <c r="K744" s="68"/>
      <c r="L744" s="68"/>
      <c r="M744" s="68"/>
      <c r="N744" s="358"/>
      <c r="O744" s="358"/>
      <c r="P744" s="214">
        <v>0</v>
      </c>
      <c r="Q744" s="214">
        <v>59</v>
      </c>
      <c r="R744" s="68" t="s">
        <v>1894</v>
      </c>
      <c r="S744" s="359"/>
      <c r="T744" s="275"/>
    </row>
    <row r="745" spans="1:20" ht="51">
      <c r="A745" s="191">
        <v>203</v>
      </c>
      <c r="B745" s="68"/>
      <c r="C745" s="212" t="s">
        <v>86</v>
      </c>
      <c r="D745" s="213">
        <v>45371</v>
      </c>
      <c r="E745" s="191" t="s">
        <v>2751</v>
      </c>
      <c r="F745" s="191" t="s">
        <v>3</v>
      </c>
      <c r="G745" s="191">
        <v>2182819</v>
      </c>
      <c r="H745" s="68"/>
      <c r="I745" s="197" t="s">
        <v>3110</v>
      </c>
      <c r="J745" s="68"/>
      <c r="K745" s="68"/>
      <c r="L745" s="68"/>
      <c r="M745" s="68"/>
      <c r="N745" s="358"/>
      <c r="O745" s="358"/>
      <c r="P745" s="214">
        <v>0</v>
      </c>
      <c r="Q745" s="214">
        <v>68</v>
      </c>
      <c r="R745" s="68" t="s">
        <v>1894</v>
      </c>
      <c r="S745" s="359"/>
      <c r="T745" s="275"/>
    </row>
    <row r="746" spans="1:20" ht="38.25">
      <c r="A746" s="191" t="s">
        <v>550</v>
      </c>
      <c r="B746" s="68"/>
      <c r="C746" s="212" t="s">
        <v>589</v>
      </c>
      <c r="D746" s="213">
        <v>45371</v>
      </c>
      <c r="E746" s="191" t="s">
        <v>2752</v>
      </c>
      <c r="F746" s="191" t="s">
        <v>3</v>
      </c>
      <c r="G746" s="191">
        <v>2182858</v>
      </c>
      <c r="H746" s="68"/>
      <c r="I746" s="197" t="s">
        <v>3111</v>
      </c>
      <c r="J746" s="68"/>
      <c r="K746" s="68"/>
      <c r="L746" s="68"/>
      <c r="M746" s="68"/>
      <c r="N746" s="358"/>
      <c r="O746" s="358"/>
      <c r="P746" s="214">
        <v>0</v>
      </c>
      <c r="Q746" s="214">
        <v>7646.2</v>
      </c>
      <c r="R746" s="68" t="s">
        <v>1894</v>
      </c>
      <c r="S746" s="359"/>
      <c r="T746" s="275"/>
    </row>
    <row r="747" spans="1:20" ht="38.25">
      <c r="A747" s="191" t="s">
        <v>550</v>
      </c>
      <c r="B747" s="68"/>
      <c r="C747" s="212" t="s">
        <v>589</v>
      </c>
      <c r="D747" s="213">
        <v>45371</v>
      </c>
      <c r="E747" s="191" t="s">
        <v>2753</v>
      </c>
      <c r="F747" s="191" t="s">
        <v>3</v>
      </c>
      <c r="G747" s="191">
        <v>2182860</v>
      </c>
      <c r="H747" s="68"/>
      <c r="I747" s="197" t="s">
        <v>3111</v>
      </c>
      <c r="J747" s="68"/>
      <c r="K747" s="68"/>
      <c r="L747" s="68"/>
      <c r="M747" s="68"/>
      <c r="N747" s="358"/>
      <c r="O747" s="358"/>
      <c r="P747" s="214">
        <v>0</v>
      </c>
      <c r="Q747" s="214">
        <v>7646.2</v>
      </c>
      <c r="R747" s="68" t="s">
        <v>1894</v>
      </c>
      <c r="S747" s="359"/>
      <c r="T747" s="275"/>
    </row>
    <row r="748" spans="1:20" ht="38.25">
      <c r="A748" s="191">
        <v>309</v>
      </c>
      <c r="B748" s="68"/>
      <c r="C748" s="212" t="s">
        <v>1240</v>
      </c>
      <c r="D748" s="213">
        <v>45372</v>
      </c>
      <c r="E748" s="191" t="s">
        <v>2754</v>
      </c>
      <c r="F748" s="191" t="s">
        <v>3</v>
      </c>
      <c r="G748" s="191">
        <v>2183057</v>
      </c>
      <c r="H748" s="68"/>
      <c r="I748" s="197" t="s">
        <v>3112</v>
      </c>
      <c r="J748" s="68"/>
      <c r="K748" s="68"/>
      <c r="L748" s="68"/>
      <c r="M748" s="68"/>
      <c r="N748" s="358"/>
      <c r="O748" s="358"/>
      <c r="P748" s="214">
        <v>0</v>
      </c>
      <c r="Q748" s="214">
        <v>481.51</v>
      </c>
      <c r="R748" s="68" t="s">
        <v>1894</v>
      </c>
      <c r="S748" s="359"/>
      <c r="T748" s="275"/>
    </row>
    <row r="749" spans="1:20" ht="51">
      <c r="A749" s="191">
        <v>78</v>
      </c>
      <c r="B749" s="68"/>
      <c r="C749" s="212" t="s">
        <v>1372</v>
      </c>
      <c r="D749" s="213">
        <v>45372</v>
      </c>
      <c r="E749" s="191" t="s">
        <v>2755</v>
      </c>
      <c r="F749" s="191" t="s">
        <v>3</v>
      </c>
      <c r="G749" s="191">
        <v>2183064</v>
      </c>
      <c r="H749" s="68"/>
      <c r="I749" s="197" t="s">
        <v>3113</v>
      </c>
      <c r="J749" s="68"/>
      <c r="K749" s="68"/>
      <c r="L749" s="68"/>
      <c r="M749" s="68"/>
      <c r="N749" s="358"/>
      <c r="O749" s="358"/>
      <c r="P749" s="214">
        <v>0</v>
      </c>
      <c r="Q749" s="214">
        <v>290</v>
      </c>
      <c r="R749" s="68" t="s">
        <v>1894</v>
      </c>
      <c r="S749" s="359"/>
      <c r="T749" s="275"/>
    </row>
    <row r="750" spans="1:20" ht="63.75">
      <c r="A750" s="191">
        <v>78</v>
      </c>
      <c r="B750" s="68"/>
      <c r="C750" s="212" t="s">
        <v>1372</v>
      </c>
      <c r="D750" s="213">
        <v>45372</v>
      </c>
      <c r="E750" s="191" t="s">
        <v>2756</v>
      </c>
      <c r="F750" s="191" t="s">
        <v>3</v>
      </c>
      <c r="G750" s="191">
        <v>2183067</v>
      </c>
      <c r="H750" s="68"/>
      <c r="I750" s="197" t="s">
        <v>3114</v>
      </c>
      <c r="J750" s="68"/>
      <c r="K750" s="68"/>
      <c r="L750" s="68"/>
      <c r="M750" s="68"/>
      <c r="N750" s="358"/>
      <c r="O750" s="358"/>
      <c r="P750" s="214">
        <v>0</v>
      </c>
      <c r="Q750" s="214">
        <v>4798.29</v>
      </c>
      <c r="R750" s="68" t="s">
        <v>1894</v>
      </c>
      <c r="S750" s="359"/>
      <c r="T750" s="275"/>
    </row>
    <row r="751" spans="1:20" ht="38.25">
      <c r="A751" s="191">
        <v>650</v>
      </c>
      <c r="B751" s="68"/>
      <c r="C751" s="212" t="s">
        <v>175</v>
      </c>
      <c r="D751" s="213">
        <v>45372</v>
      </c>
      <c r="E751" s="191" t="s">
        <v>2757</v>
      </c>
      <c r="F751" s="191" t="s">
        <v>3</v>
      </c>
      <c r="G751" s="191">
        <v>2183103</v>
      </c>
      <c r="H751" s="68"/>
      <c r="I751" s="197" t="s">
        <v>3115</v>
      </c>
      <c r="J751" s="68"/>
      <c r="K751" s="68"/>
      <c r="L751" s="68"/>
      <c r="M751" s="68"/>
      <c r="N751" s="358"/>
      <c r="O751" s="358"/>
      <c r="P751" s="214">
        <v>0</v>
      </c>
      <c r="Q751" s="214">
        <v>120</v>
      </c>
      <c r="R751" s="68" t="s">
        <v>1894</v>
      </c>
      <c r="S751" s="359"/>
      <c r="T751" s="275"/>
    </row>
    <row r="752" spans="1:20" ht="63.75">
      <c r="A752" s="191" t="s">
        <v>541</v>
      </c>
      <c r="B752" s="68"/>
      <c r="C752" s="212" t="s">
        <v>590</v>
      </c>
      <c r="D752" s="213">
        <v>45372</v>
      </c>
      <c r="E752" s="191" t="s">
        <v>2758</v>
      </c>
      <c r="F752" s="191" t="s">
        <v>3</v>
      </c>
      <c r="G752" s="191">
        <v>2183105</v>
      </c>
      <c r="H752" s="68"/>
      <c r="I752" s="197" t="s">
        <v>3116</v>
      </c>
      <c r="J752" s="68"/>
      <c r="K752" s="68"/>
      <c r="L752" s="68"/>
      <c r="M752" s="68"/>
      <c r="N752" s="358"/>
      <c r="O752" s="358"/>
      <c r="P752" s="214">
        <v>0</v>
      </c>
      <c r="Q752" s="214">
        <v>7000.8</v>
      </c>
      <c r="R752" s="68" t="s">
        <v>1894</v>
      </c>
      <c r="S752" s="359"/>
      <c r="T752" s="275"/>
    </row>
    <row r="753" spans="1:20" ht="38.25">
      <c r="A753" s="191">
        <v>650</v>
      </c>
      <c r="B753" s="68"/>
      <c r="C753" s="212" t="s">
        <v>175</v>
      </c>
      <c r="D753" s="213">
        <v>45372</v>
      </c>
      <c r="E753" s="191" t="s">
        <v>2759</v>
      </c>
      <c r="F753" s="191" t="s">
        <v>3</v>
      </c>
      <c r="G753" s="191">
        <v>2183106</v>
      </c>
      <c r="H753" s="68"/>
      <c r="I753" s="197" t="s">
        <v>3117</v>
      </c>
      <c r="J753" s="68"/>
      <c r="K753" s="68"/>
      <c r="L753" s="68"/>
      <c r="M753" s="68"/>
      <c r="N753" s="358"/>
      <c r="O753" s="358"/>
      <c r="P753" s="214">
        <v>0</v>
      </c>
      <c r="Q753" s="214">
        <v>120</v>
      </c>
      <c r="R753" s="68" t="s">
        <v>1894</v>
      </c>
      <c r="S753" s="359"/>
      <c r="T753" s="275"/>
    </row>
    <row r="754" spans="1:20" ht="63.75">
      <c r="A754" s="191">
        <v>310</v>
      </c>
      <c r="B754" s="68"/>
      <c r="C754" s="212" t="s">
        <v>131</v>
      </c>
      <c r="D754" s="213">
        <v>45372</v>
      </c>
      <c r="E754" s="191" t="s">
        <v>2760</v>
      </c>
      <c r="F754" s="191" t="s">
        <v>3</v>
      </c>
      <c r="G754" s="191">
        <v>2183128</v>
      </c>
      <c r="H754" s="68"/>
      <c r="I754" s="197" t="s">
        <v>3118</v>
      </c>
      <c r="J754" s="68"/>
      <c r="K754" s="68"/>
      <c r="L754" s="68"/>
      <c r="M754" s="68"/>
      <c r="N754" s="358"/>
      <c r="O754" s="358"/>
      <c r="P754" s="214">
        <v>0</v>
      </c>
      <c r="Q754" s="214">
        <v>9916.0400000000009</v>
      </c>
      <c r="R754" s="68" t="s">
        <v>1894</v>
      </c>
      <c r="S754" s="359"/>
      <c r="T754" s="275"/>
    </row>
    <row r="755" spans="1:20" ht="51">
      <c r="A755" s="191">
        <v>206</v>
      </c>
      <c r="B755" s="68"/>
      <c r="C755" s="212" t="s">
        <v>87</v>
      </c>
      <c r="D755" s="213">
        <v>45372</v>
      </c>
      <c r="E755" s="191" t="s">
        <v>2761</v>
      </c>
      <c r="F755" s="191" t="s">
        <v>3</v>
      </c>
      <c r="G755" s="191">
        <v>2183158</v>
      </c>
      <c r="H755" s="68"/>
      <c r="I755" s="197" t="s">
        <v>3119</v>
      </c>
      <c r="J755" s="68"/>
      <c r="K755" s="68"/>
      <c r="L755" s="68"/>
      <c r="M755" s="68"/>
      <c r="N755" s="358"/>
      <c r="O755" s="358"/>
      <c r="P755" s="214">
        <v>0</v>
      </c>
      <c r="Q755" s="214">
        <v>7.4</v>
      </c>
      <c r="R755" s="68" t="s">
        <v>1895</v>
      </c>
      <c r="S755" s="359"/>
      <c r="T755" s="275"/>
    </row>
    <row r="756" spans="1:20" ht="51">
      <c r="A756" s="191" t="s">
        <v>542</v>
      </c>
      <c r="B756" s="68"/>
      <c r="C756" s="212" t="s">
        <v>689</v>
      </c>
      <c r="D756" s="213">
        <v>45373</v>
      </c>
      <c r="E756" s="191" t="s">
        <v>2762</v>
      </c>
      <c r="F756" s="191" t="s">
        <v>10</v>
      </c>
      <c r="G756" s="191">
        <v>18671</v>
      </c>
      <c r="H756" s="68"/>
      <c r="I756" s="197" t="s">
        <v>3120</v>
      </c>
      <c r="J756" s="68"/>
      <c r="K756" s="68"/>
      <c r="L756" s="68"/>
      <c r="M756" s="68"/>
      <c r="N756" s="358"/>
      <c r="O756" s="358"/>
      <c r="P756" s="214">
        <v>346.15</v>
      </c>
      <c r="Q756" s="214">
        <v>0</v>
      </c>
      <c r="R756" s="68" t="s">
        <v>1894</v>
      </c>
      <c r="S756" s="359"/>
      <c r="T756" s="275"/>
    </row>
    <row r="757" spans="1:20" ht="51">
      <c r="A757" s="191" t="s">
        <v>544</v>
      </c>
      <c r="B757" s="68"/>
      <c r="C757" s="212" t="s">
        <v>681</v>
      </c>
      <c r="D757" s="213">
        <v>45373</v>
      </c>
      <c r="E757" s="191" t="s">
        <v>2763</v>
      </c>
      <c r="F757" s="191" t="s">
        <v>6</v>
      </c>
      <c r="G757" s="191">
        <v>1979329</v>
      </c>
      <c r="H757" s="68"/>
      <c r="I757" s="197" t="s">
        <v>3121</v>
      </c>
      <c r="J757" s="68"/>
      <c r="K757" s="68"/>
      <c r="L757" s="68"/>
      <c r="M757" s="68"/>
      <c r="N757" s="358"/>
      <c r="O757" s="358"/>
      <c r="P757" s="214">
        <v>0</v>
      </c>
      <c r="Q757" s="214">
        <v>22198</v>
      </c>
      <c r="R757" s="68" t="s">
        <v>1894</v>
      </c>
      <c r="S757" s="359"/>
      <c r="T757" s="275"/>
    </row>
    <row r="758" spans="1:20" ht="76.5">
      <c r="A758" s="191">
        <v>597</v>
      </c>
      <c r="B758" s="68"/>
      <c r="C758" s="212" t="s">
        <v>675</v>
      </c>
      <c r="D758" s="213">
        <v>45373</v>
      </c>
      <c r="E758" s="191" t="s">
        <v>2764</v>
      </c>
      <c r="F758" s="191" t="s">
        <v>6</v>
      </c>
      <c r="G758" s="191">
        <v>2633533</v>
      </c>
      <c r="H758" s="68"/>
      <c r="I758" s="197" t="s">
        <v>3122</v>
      </c>
      <c r="J758" s="68"/>
      <c r="K758" s="68"/>
      <c r="L758" s="68"/>
      <c r="M758" s="68"/>
      <c r="N758" s="358"/>
      <c r="O758" s="358"/>
      <c r="P758" s="214">
        <v>0</v>
      </c>
      <c r="Q758" s="214">
        <v>692860</v>
      </c>
      <c r="R758" s="68" t="s">
        <v>1894</v>
      </c>
      <c r="S758" s="359"/>
      <c r="T758" s="275"/>
    </row>
    <row r="759" spans="1:20" ht="76.5">
      <c r="A759" s="191">
        <v>597</v>
      </c>
      <c r="B759" s="68"/>
      <c r="C759" s="212" t="s">
        <v>675</v>
      </c>
      <c r="D759" s="213">
        <v>45373</v>
      </c>
      <c r="E759" s="191" t="s">
        <v>2765</v>
      </c>
      <c r="F759" s="191" t="s">
        <v>14</v>
      </c>
      <c r="G759" s="191">
        <v>2633534</v>
      </c>
      <c r="H759" s="68"/>
      <c r="I759" s="197" t="s">
        <v>3123</v>
      </c>
      <c r="J759" s="68"/>
      <c r="K759" s="68"/>
      <c r="L759" s="68"/>
      <c r="M759" s="68"/>
      <c r="N759" s="358"/>
      <c r="O759" s="358"/>
      <c r="P759" s="214">
        <v>50</v>
      </c>
      <c r="Q759" s="214">
        <v>0</v>
      </c>
      <c r="R759" s="68" t="s">
        <v>1894</v>
      </c>
      <c r="S759" s="359"/>
      <c r="T759" s="275"/>
    </row>
    <row r="760" spans="1:20" ht="51">
      <c r="A760" s="191">
        <v>650</v>
      </c>
      <c r="B760" s="68"/>
      <c r="C760" s="212" t="s">
        <v>175</v>
      </c>
      <c r="D760" s="213">
        <v>45373</v>
      </c>
      <c r="E760" s="191" t="s">
        <v>2766</v>
      </c>
      <c r="F760" s="191" t="s">
        <v>3</v>
      </c>
      <c r="G760" s="191">
        <v>2183367</v>
      </c>
      <c r="H760" s="68"/>
      <c r="I760" s="197" t="s">
        <v>3124</v>
      </c>
      <c r="J760" s="68"/>
      <c r="K760" s="68"/>
      <c r="L760" s="68"/>
      <c r="M760" s="68"/>
      <c r="N760" s="358"/>
      <c r="O760" s="358"/>
      <c r="P760" s="214">
        <v>0</v>
      </c>
      <c r="Q760" s="214">
        <v>742</v>
      </c>
      <c r="R760" s="68" t="s">
        <v>1894</v>
      </c>
      <c r="S760" s="359"/>
      <c r="T760" s="275"/>
    </row>
    <row r="761" spans="1:20" ht="51">
      <c r="A761" s="191" t="s">
        <v>550</v>
      </c>
      <c r="B761" s="68"/>
      <c r="C761" s="212" t="s">
        <v>589</v>
      </c>
      <c r="D761" s="213">
        <v>45373</v>
      </c>
      <c r="E761" s="191" t="s">
        <v>2767</v>
      </c>
      <c r="F761" s="191" t="s">
        <v>3</v>
      </c>
      <c r="G761" s="191">
        <v>2183391</v>
      </c>
      <c r="H761" s="68"/>
      <c r="I761" s="197" t="s">
        <v>3125</v>
      </c>
      <c r="J761" s="68"/>
      <c r="K761" s="68"/>
      <c r="L761" s="68"/>
      <c r="M761" s="68"/>
      <c r="N761" s="358"/>
      <c r="O761" s="358"/>
      <c r="P761" s="214">
        <v>0</v>
      </c>
      <c r="Q761" s="214">
        <v>12790.75</v>
      </c>
      <c r="R761" s="68" t="s">
        <v>1894</v>
      </c>
      <c r="S761" s="359"/>
      <c r="T761" s="275"/>
    </row>
    <row r="762" spans="1:20" ht="63.75">
      <c r="A762" s="191" t="s">
        <v>541</v>
      </c>
      <c r="B762" s="68"/>
      <c r="C762" s="212" t="s">
        <v>590</v>
      </c>
      <c r="D762" s="213">
        <v>45373</v>
      </c>
      <c r="E762" s="191" t="s">
        <v>2768</v>
      </c>
      <c r="F762" s="191" t="s">
        <v>3</v>
      </c>
      <c r="G762" s="191">
        <v>2183416</v>
      </c>
      <c r="H762" s="68"/>
      <c r="I762" s="197" t="s">
        <v>3126</v>
      </c>
      <c r="J762" s="68"/>
      <c r="K762" s="68"/>
      <c r="L762" s="68"/>
      <c r="M762" s="68"/>
      <c r="N762" s="358"/>
      <c r="O762" s="358"/>
      <c r="P762" s="214">
        <v>0</v>
      </c>
      <c r="Q762" s="214">
        <v>380886.83</v>
      </c>
      <c r="R762" s="68" t="s">
        <v>1894</v>
      </c>
      <c r="S762" s="359"/>
      <c r="T762" s="275"/>
    </row>
    <row r="763" spans="1:20" ht="63.75">
      <c r="A763" s="191" t="s">
        <v>541</v>
      </c>
      <c r="B763" s="68"/>
      <c r="C763" s="212" t="s">
        <v>590</v>
      </c>
      <c r="D763" s="213">
        <v>45373</v>
      </c>
      <c r="E763" s="191" t="s">
        <v>2769</v>
      </c>
      <c r="F763" s="191" t="s">
        <v>3</v>
      </c>
      <c r="G763" s="191">
        <v>2183417</v>
      </c>
      <c r="H763" s="68"/>
      <c r="I763" s="197" t="s">
        <v>3127</v>
      </c>
      <c r="J763" s="68"/>
      <c r="K763" s="68"/>
      <c r="L763" s="68"/>
      <c r="M763" s="68"/>
      <c r="N763" s="358"/>
      <c r="O763" s="358"/>
      <c r="P763" s="214">
        <v>0</v>
      </c>
      <c r="Q763" s="214">
        <v>2475906.14</v>
      </c>
      <c r="R763" s="68" t="s">
        <v>1894</v>
      </c>
      <c r="S763" s="359"/>
      <c r="T763" s="275"/>
    </row>
    <row r="764" spans="1:20" ht="63.75">
      <c r="A764" s="191" t="s">
        <v>541</v>
      </c>
      <c r="B764" s="68"/>
      <c r="C764" s="212" t="s">
        <v>590</v>
      </c>
      <c r="D764" s="213">
        <v>45373</v>
      </c>
      <c r="E764" s="191" t="s">
        <v>2770</v>
      </c>
      <c r="F764" s="191" t="s">
        <v>3</v>
      </c>
      <c r="G764" s="191">
        <v>2183419</v>
      </c>
      <c r="H764" s="68"/>
      <c r="I764" s="197" t="s">
        <v>3128</v>
      </c>
      <c r="J764" s="68"/>
      <c r="K764" s="68"/>
      <c r="L764" s="68"/>
      <c r="M764" s="68"/>
      <c r="N764" s="358"/>
      <c r="O764" s="358"/>
      <c r="P764" s="214">
        <v>0</v>
      </c>
      <c r="Q764" s="214">
        <v>509313</v>
      </c>
      <c r="R764" s="68" t="s">
        <v>1894</v>
      </c>
      <c r="S764" s="359"/>
      <c r="T764" s="275"/>
    </row>
    <row r="765" spans="1:20" ht="63.75">
      <c r="A765" s="191">
        <v>597</v>
      </c>
      <c r="B765" s="68"/>
      <c r="C765" s="212" t="s">
        <v>675</v>
      </c>
      <c r="D765" s="213">
        <v>45376</v>
      </c>
      <c r="E765" s="191" t="s">
        <v>2771</v>
      </c>
      <c r="F765" s="191" t="s">
        <v>6</v>
      </c>
      <c r="G765" s="191">
        <v>1979901</v>
      </c>
      <c r="H765" s="68"/>
      <c r="I765" s="197" t="s">
        <v>3129</v>
      </c>
      <c r="J765" s="68"/>
      <c r="K765" s="68"/>
      <c r="L765" s="68"/>
      <c r="M765" s="68"/>
      <c r="N765" s="358"/>
      <c r="O765" s="358"/>
      <c r="P765" s="214">
        <v>0</v>
      </c>
      <c r="Q765" s="214">
        <v>85627.23</v>
      </c>
      <c r="R765" s="68" t="s">
        <v>1894</v>
      </c>
      <c r="S765" s="359"/>
      <c r="T765" s="275"/>
    </row>
    <row r="766" spans="1:20" ht="76.5">
      <c r="A766" s="191" t="s">
        <v>542</v>
      </c>
      <c r="B766" s="68"/>
      <c r="C766" s="212" t="s">
        <v>689</v>
      </c>
      <c r="D766" s="213">
        <v>45376</v>
      </c>
      <c r="E766" s="191" t="s">
        <v>2772</v>
      </c>
      <c r="F766" s="191" t="s">
        <v>6</v>
      </c>
      <c r="G766" s="191">
        <v>2635437</v>
      </c>
      <c r="H766" s="68"/>
      <c r="I766" s="197" t="s">
        <v>3130</v>
      </c>
      <c r="J766" s="68"/>
      <c r="K766" s="68"/>
      <c r="L766" s="68"/>
      <c r="M766" s="68"/>
      <c r="N766" s="358"/>
      <c r="O766" s="358"/>
      <c r="P766" s="214">
        <v>0</v>
      </c>
      <c r="Q766" s="214">
        <v>72784.2</v>
      </c>
      <c r="R766" s="68" t="s">
        <v>1894</v>
      </c>
      <c r="S766" s="359"/>
      <c r="T766" s="275"/>
    </row>
    <row r="767" spans="1:20" ht="51">
      <c r="A767" s="191">
        <v>548</v>
      </c>
      <c r="B767" s="68"/>
      <c r="C767" s="212" t="s">
        <v>1283</v>
      </c>
      <c r="D767" s="213">
        <v>45376</v>
      </c>
      <c r="E767" s="191" t="s">
        <v>2773</v>
      </c>
      <c r="F767" s="191" t="s">
        <v>3</v>
      </c>
      <c r="G767" s="191">
        <v>2183679</v>
      </c>
      <c r="H767" s="68"/>
      <c r="I767" s="197" t="s">
        <v>3131</v>
      </c>
      <c r="J767" s="68"/>
      <c r="K767" s="68"/>
      <c r="L767" s="68"/>
      <c r="M767" s="68"/>
      <c r="N767" s="358"/>
      <c r="O767" s="358"/>
      <c r="P767" s="214">
        <v>0</v>
      </c>
      <c r="Q767" s="214">
        <v>20</v>
      </c>
      <c r="R767" s="68" t="s">
        <v>1894</v>
      </c>
      <c r="S767" s="359"/>
      <c r="T767" s="275"/>
    </row>
    <row r="768" spans="1:20" ht="51">
      <c r="A768" s="191">
        <v>266</v>
      </c>
      <c r="B768" s="68"/>
      <c r="C768" s="212" t="s">
        <v>1266</v>
      </c>
      <c r="D768" s="213">
        <v>45376</v>
      </c>
      <c r="E768" s="191" t="s">
        <v>2774</v>
      </c>
      <c r="F768" s="191" t="s">
        <v>3</v>
      </c>
      <c r="G768" s="191">
        <v>2183760</v>
      </c>
      <c r="H768" s="68"/>
      <c r="I768" s="197" t="s">
        <v>3132</v>
      </c>
      <c r="J768" s="68"/>
      <c r="K768" s="68"/>
      <c r="L768" s="68"/>
      <c r="M768" s="68"/>
      <c r="N768" s="358"/>
      <c r="O768" s="358"/>
      <c r="P768" s="214">
        <v>0</v>
      </c>
      <c r="Q768" s="214">
        <v>24344.36</v>
      </c>
      <c r="R768" s="68" t="s">
        <v>1894</v>
      </c>
      <c r="S768" s="359"/>
      <c r="T768" s="275"/>
    </row>
    <row r="769" spans="1:20" ht="51">
      <c r="A769" s="191" t="s">
        <v>550</v>
      </c>
      <c r="B769" s="68"/>
      <c r="C769" s="212" t="s">
        <v>589</v>
      </c>
      <c r="D769" s="213">
        <v>45377</v>
      </c>
      <c r="E769" s="191" t="s">
        <v>2775</v>
      </c>
      <c r="F769" s="191" t="s">
        <v>3</v>
      </c>
      <c r="G769" s="191">
        <v>2183996</v>
      </c>
      <c r="H769" s="68"/>
      <c r="I769" s="197" t="s">
        <v>3134</v>
      </c>
      <c r="J769" s="68"/>
      <c r="K769" s="68"/>
      <c r="L769" s="68"/>
      <c r="M769" s="68"/>
      <c r="N769" s="358"/>
      <c r="O769" s="358"/>
      <c r="P769" s="214">
        <v>0</v>
      </c>
      <c r="Q769" s="214">
        <v>1698.71</v>
      </c>
      <c r="R769" s="68" t="s">
        <v>1894</v>
      </c>
      <c r="S769" s="359"/>
      <c r="T769" s="275"/>
    </row>
    <row r="770" spans="1:20" ht="51">
      <c r="A770" s="191">
        <v>423</v>
      </c>
      <c r="B770" s="68"/>
      <c r="C770" s="212" t="s">
        <v>150</v>
      </c>
      <c r="D770" s="213">
        <v>45377</v>
      </c>
      <c r="E770" s="191" t="s">
        <v>2776</v>
      </c>
      <c r="F770" s="191" t="s">
        <v>3</v>
      </c>
      <c r="G770" s="191">
        <v>2184008</v>
      </c>
      <c r="H770" s="68"/>
      <c r="I770" s="197" t="s">
        <v>3135</v>
      </c>
      <c r="J770" s="68"/>
      <c r="K770" s="68"/>
      <c r="L770" s="68"/>
      <c r="M770" s="68"/>
      <c r="N770" s="358"/>
      <c r="O770" s="358"/>
      <c r="P770" s="214">
        <v>0</v>
      </c>
      <c r="Q770" s="214">
        <v>4176</v>
      </c>
      <c r="R770" s="68" t="s">
        <v>1894</v>
      </c>
      <c r="S770" s="359"/>
      <c r="T770" s="275"/>
    </row>
    <row r="771" spans="1:20" ht="51">
      <c r="A771" s="191">
        <v>650</v>
      </c>
      <c r="B771" s="68"/>
      <c r="C771" s="212" t="s">
        <v>175</v>
      </c>
      <c r="D771" s="213">
        <v>45377</v>
      </c>
      <c r="E771" s="191" t="s">
        <v>2777</v>
      </c>
      <c r="F771" s="191" t="s">
        <v>3</v>
      </c>
      <c r="G771" s="191">
        <v>2184009</v>
      </c>
      <c r="H771" s="68"/>
      <c r="I771" s="197" t="s">
        <v>3136</v>
      </c>
      <c r="J771" s="68"/>
      <c r="K771" s="68"/>
      <c r="L771" s="68"/>
      <c r="M771" s="68"/>
      <c r="N771" s="358"/>
      <c r="O771" s="358"/>
      <c r="P771" s="214">
        <v>0</v>
      </c>
      <c r="Q771" s="214">
        <v>38908.42</v>
      </c>
      <c r="R771" s="68" t="s">
        <v>1894</v>
      </c>
      <c r="S771" s="359"/>
      <c r="T771" s="275"/>
    </row>
    <row r="772" spans="1:20" ht="76.5">
      <c r="A772" s="191">
        <v>374</v>
      </c>
      <c r="B772" s="68"/>
      <c r="C772" s="212" t="s">
        <v>608</v>
      </c>
      <c r="D772" s="213">
        <v>45377</v>
      </c>
      <c r="E772" s="191" t="s">
        <v>2778</v>
      </c>
      <c r="F772" s="191" t="s">
        <v>3</v>
      </c>
      <c r="G772" s="191">
        <v>2184010</v>
      </c>
      <c r="H772" s="68"/>
      <c r="I772" s="197" t="s">
        <v>3137</v>
      </c>
      <c r="J772" s="68"/>
      <c r="K772" s="68"/>
      <c r="L772" s="68"/>
      <c r="M772" s="68"/>
      <c r="N772" s="358"/>
      <c r="O772" s="358"/>
      <c r="P772" s="214">
        <v>0</v>
      </c>
      <c r="Q772" s="214">
        <v>4955.8500000000004</v>
      </c>
      <c r="R772" s="68" t="s">
        <v>1894</v>
      </c>
      <c r="S772" s="359"/>
      <c r="T772" s="275"/>
    </row>
    <row r="773" spans="1:20" ht="51">
      <c r="A773" s="191">
        <v>47</v>
      </c>
      <c r="B773" s="68"/>
      <c r="C773" s="212" t="s">
        <v>45</v>
      </c>
      <c r="D773" s="213">
        <v>45377</v>
      </c>
      <c r="E773" s="191" t="s">
        <v>2779</v>
      </c>
      <c r="F773" s="191" t="s">
        <v>3</v>
      </c>
      <c r="G773" s="191">
        <v>2184012</v>
      </c>
      <c r="H773" s="68"/>
      <c r="I773" s="197" t="s">
        <v>3138</v>
      </c>
      <c r="J773" s="68"/>
      <c r="K773" s="68"/>
      <c r="L773" s="68"/>
      <c r="M773" s="68"/>
      <c r="N773" s="358"/>
      <c r="O773" s="358"/>
      <c r="P773" s="214">
        <v>0</v>
      </c>
      <c r="Q773" s="214">
        <v>20240.23</v>
      </c>
      <c r="R773" s="68" t="s">
        <v>1894</v>
      </c>
      <c r="S773" s="359"/>
      <c r="T773" s="275"/>
    </row>
    <row r="774" spans="1:20" ht="51">
      <c r="A774" s="191">
        <v>423</v>
      </c>
      <c r="B774" s="68"/>
      <c r="C774" s="212" t="s">
        <v>150</v>
      </c>
      <c r="D774" s="213">
        <v>45377</v>
      </c>
      <c r="E774" s="191" t="s">
        <v>2780</v>
      </c>
      <c r="F774" s="191" t="s">
        <v>3</v>
      </c>
      <c r="G774" s="191">
        <v>2184013</v>
      </c>
      <c r="H774" s="68"/>
      <c r="I774" s="197" t="s">
        <v>3139</v>
      </c>
      <c r="J774" s="68"/>
      <c r="K774" s="68"/>
      <c r="L774" s="68"/>
      <c r="M774" s="68"/>
      <c r="N774" s="358"/>
      <c r="O774" s="358"/>
      <c r="P774" s="214">
        <v>0</v>
      </c>
      <c r="Q774" s="214">
        <v>3340.8</v>
      </c>
      <c r="R774" s="68" t="s">
        <v>1894</v>
      </c>
      <c r="S774" s="359"/>
      <c r="T774" s="275"/>
    </row>
    <row r="775" spans="1:20" ht="63.75">
      <c r="A775" s="191">
        <v>315</v>
      </c>
      <c r="B775" s="68"/>
      <c r="C775" s="212" t="s">
        <v>1241</v>
      </c>
      <c r="D775" s="213">
        <v>45377</v>
      </c>
      <c r="E775" s="191" t="s">
        <v>2781</v>
      </c>
      <c r="F775" s="191" t="s">
        <v>3</v>
      </c>
      <c r="G775" s="191">
        <v>2184014</v>
      </c>
      <c r="H775" s="68"/>
      <c r="I775" s="197" t="s">
        <v>3140</v>
      </c>
      <c r="J775" s="68"/>
      <c r="K775" s="68"/>
      <c r="L775" s="68"/>
      <c r="M775" s="68"/>
      <c r="N775" s="358"/>
      <c r="O775" s="358"/>
      <c r="P775" s="214">
        <v>0</v>
      </c>
      <c r="Q775" s="214">
        <v>2463.7199999999998</v>
      </c>
      <c r="R775" s="68" t="s">
        <v>1894</v>
      </c>
      <c r="S775" s="359"/>
      <c r="T775" s="275"/>
    </row>
    <row r="776" spans="1:20" ht="63.75">
      <c r="A776" s="191" t="s">
        <v>544</v>
      </c>
      <c r="B776" s="68"/>
      <c r="C776" s="212" t="s">
        <v>681</v>
      </c>
      <c r="D776" s="213">
        <v>45377</v>
      </c>
      <c r="E776" s="191" t="s">
        <v>2782</v>
      </c>
      <c r="F776" s="191" t="s">
        <v>3</v>
      </c>
      <c r="G776" s="191">
        <v>2184017</v>
      </c>
      <c r="H776" s="68"/>
      <c r="I776" s="197" t="s">
        <v>3141</v>
      </c>
      <c r="J776" s="68"/>
      <c r="K776" s="68"/>
      <c r="L776" s="68"/>
      <c r="M776" s="68"/>
      <c r="N776" s="358"/>
      <c r="O776" s="358"/>
      <c r="P776" s="214">
        <v>0</v>
      </c>
      <c r="Q776" s="214">
        <v>113662.91</v>
      </c>
      <c r="R776" s="68" t="s">
        <v>1894</v>
      </c>
      <c r="S776" s="359"/>
      <c r="T776" s="275"/>
    </row>
    <row r="777" spans="1:20" ht="63.75">
      <c r="A777" s="191">
        <v>597</v>
      </c>
      <c r="B777" s="68"/>
      <c r="C777" s="212" t="s">
        <v>675</v>
      </c>
      <c r="D777" s="213">
        <v>45377</v>
      </c>
      <c r="E777" s="191" t="s">
        <v>2783</v>
      </c>
      <c r="F777" s="191" t="s">
        <v>3</v>
      </c>
      <c r="G777" s="191">
        <v>2184021</v>
      </c>
      <c r="H777" s="68"/>
      <c r="I777" s="197" t="s">
        <v>3142</v>
      </c>
      <c r="J777" s="68"/>
      <c r="K777" s="68"/>
      <c r="L777" s="68"/>
      <c r="M777" s="68"/>
      <c r="N777" s="358"/>
      <c r="O777" s="358"/>
      <c r="P777" s="214">
        <v>0</v>
      </c>
      <c r="Q777" s="214">
        <v>20215.84</v>
      </c>
      <c r="R777" s="68" t="s">
        <v>1894</v>
      </c>
      <c r="S777" s="359"/>
      <c r="T777" s="275"/>
    </row>
    <row r="778" spans="1:20" ht="51">
      <c r="A778" s="191">
        <v>47</v>
      </c>
      <c r="B778" s="68"/>
      <c r="C778" s="212" t="s">
        <v>45</v>
      </c>
      <c r="D778" s="213">
        <v>45377</v>
      </c>
      <c r="E778" s="191" t="s">
        <v>2784</v>
      </c>
      <c r="F778" s="191" t="s">
        <v>3</v>
      </c>
      <c r="G778" s="191">
        <v>2184032</v>
      </c>
      <c r="H778" s="68"/>
      <c r="I778" s="197" t="s">
        <v>3143</v>
      </c>
      <c r="J778" s="68"/>
      <c r="K778" s="68"/>
      <c r="L778" s="68"/>
      <c r="M778" s="68"/>
      <c r="N778" s="358"/>
      <c r="O778" s="358"/>
      <c r="P778" s="214">
        <v>0</v>
      </c>
      <c r="Q778" s="214">
        <v>37983.29</v>
      </c>
      <c r="R778" s="68" t="s">
        <v>1894</v>
      </c>
      <c r="S778" s="359"/>
      <c r="T778" s="275"/>
    </row>
    <row r="779" spans="1:20" ht="76.5">
      <c r="A779" s="191">
        <v>374</v>
      </c>
      <c r="B779" s="68"/>
      <c r="C779" s="212" t="s">
        <v>608</v>
      </c>
      <c r="D779" s="213">
        <v>45377</v>
      </c>
      <c r="E779" s="191" t="s">
        <v>2785</v>
      </c>
      <c r="F779" s="191" t="s">
        <v>3</v>
      </c>
      <c r="G779" s="191">
        <v>2184033</v>
      </c>
      <c r="H779" s="68"/>
      <c r="I779" s="197" t="s">
        <v>3144</v>
      </c>
      <c r="J779" s="68"/>
      <c r="K779" s="68"/>
      <c r="L779" s="68"/>
      <c r="M779" s="68"/>
      <c r="N779" s="358"/>
      <c r="O779" s="358"/>
      <c r="P779" s="214">
        <v>0</v>
      </c>
      <c r="Q779" s="214">
        <v>9911.7000000000007</v>
      </c>
      <c r="R779" s="68" t="s">
        <v>1894</v>
      </c>
      <c r="S779" s="359"/>
      <c r="T779" s="275"/>
    </row>
    <row r="780" spans="1:20" ht="51">
      <c r="A780" s="191">
        <v>902</v>
      </c>
      <c r="B780" s="68"/>
      <c r="C780" s="212" t="s">
        <v>191</v>
      </c>
      <c r="D780" s="213">
        <v>45377</v>
      </c>
      <c r="E780" s="191" t="s">
        <v>2786</v>
      </c>
      <c r="F780" s="191" t="s">
        <v>3</v>
      </c>
      <c r="G780" s="191">
        <v>2184043</v>
      </c>
      <c r="H780" s="68"/>
      <c r="I780" s="197" t="s">
        <v>3145</v>
      </c>
      <c r="J780" s="68"/>
      <c r="K780" s="68"/>
      <c r="L780" s="68"/>
      <c r="M780" s="68"/>
      <c r="N780" s="358"/>
      <c r="O780" s="358"/>
      <c r="P780" s="214">
        <v>0</v>
      </c>
      <c r="Q780" s="214">
        <v>15756.66</v>
      </c>
      <c r="R780" s="68" t="s">
        <v>1894</v>
      </c>
      <c r="S780" s="359"/>
      <c r="T780" s="275"/>
    </row>
    <row r="781" spans="1:20" ht="63.75">
      <c r="A781" s="191">
        <v>597</v>
      </c>
      <c r="B781" s="68"/>
      <c r="C781" s="212" t="s">
        <v>675</v>
      </c>
      <c r="D781" s="213">
        <v>45377</v>
      </c>
      <c r="E781" s="191" t="s">
        <v>2787</v>
      </c>
      <c r="F781" s="191" t="s">
        <v>3</v>
      </c>
      <c r="G781" s="191">
        <v>2184045</v>
      </c>
      <c r="H781" s="68"/>
      <c r="I781" s="197" t="s">
        <v>3146</v>
      </c>
      <c r="J781" s="68"/>
      <c r="K781" s="68"/>
      <c r="L781" s="68"/>
      <c r="M781" s="68"/>
      <c r="N781" s="358"/>
      <c r="O781" s="358"/>
      <c r="P781" s="214">
        <v>0</v>
      </c>
      <c r="Q781" s="214">
        <v>9853.27</v>
      </c>
      <c r="R781" s="68" t="s">
        <v>1894</v>
      </c>
      <c r="S781" s="359"/>
      <c r="T781" s="275"/>
    </row>
    <row r="782" spans="1:20" ht="51">
      <c r="A782" s="191">
        <v>315</v>
      </c>
      <c r="B782" s="68"/>
      <c r="C782" s="212" t="s">
        <v>1241</v>
      </c>
      <c r="D782" s="213">
        <v>45377</v>
      </c>
      <c r="E782" s="191" t="s">
        <v>2788</v>
      </c>
      <c r="F782" s="191" t="s">
        <v>3</v>
      </c>
      <c r="G782" s="191">
        <v>2184048</v>
      </c>
      <c r="H782" s="68"/>
      <c r="I782" s="197" t="s">
        <v>3147</v>
      </c>
      <c r="J782" s="68"/>
      <c r="K782" s="68"/>
      <c r="L782" s="68"/>
      <c r="M782" s="68"/>
      <c r="N782" s="358"/>
      <c r="O782" s="358"/>
      <c r="P782" s="214">
        <v>0</v>
      </c>
      <c r="Q782" s="214">
        <v>3811.35</v>
      </c>
      <c r="R782" s="68" t="s">
        <v>1894</v>
      </c>
      <c r="S782" s="359"/>
      <c r="T782" s="275"/>
    </row>
    <row r="783" spans="1:20" ht="51">
      <c r="A783" s="191">
        <v>650</v>
      </c>
      <c r="B783" s="68"/>
      <c r="C783" s="212" t="s">
        <v>175</v>
      </c>
      <c r="D783" s="213">
        <v>45377</v>
      </c>
      <c r="E783" s="191" t="s">
        <v>2789</v>
      </c>
      <c r="F783" s="191" t="s">
        <v>3</v>
      </c>
      <c r="G783" s="191">
        <v>2184049</v>
      </c>
      <c r="H783" s="68"/>
      <c r="I783" s="197" t="s">
        <v>3148</v>
      </c>
      <c r="J783" s="68"/>
      <c r="K783" s="68"/>
      <c r="L783" s="68"/>
      <c r="M783" s="68"/>
      <c r="N783" s="358"/>
      <c r="O783" s="358"/>
      <c r="P783" s="214">
        <v>0</v>
      </c>
      <c r="Q783" s="214">
        <v>31001.16</v>
      </c>
      <c r="R783" s="68" t="s">
        <v>1894</v>
      </c>
      <c r="S783" s="359"/>
      <c r="T783" s="275"/>
    </row>
    <row r="784" spans="1:20" ht="51">
      <c r="A784" s="191" t="s">
        <v>550</v>
      </c>
      <c r="B784" s="68"/>
      <c r="C784" s="212" t="s">
        <v>589</v>
      </c>
      <c r="D784" s="213">
        <v>45377</v>
      </c>
      <c r="E784" s="191" t="s">
        <v>2790</v>
      </c>
      <c r="F784" s="191" t="s">
        <v>3</v>
      </c>
      <c r="G784" s="191">
        <v>2184099</v>
      </c>
      <c r="H784" s="68"/>
      <c r="I784" s="197" t="s">
        <v>3149</v>
      </c>
      <c r="J784" s="68"/>
      <c r="K784" s="68"/>
      <c r="L784" s="68"/>
      <c r="M784" s="68"/>
      <c r="N784" s="358"/>
      <c r="O784" s="358"/>
      <c r="P784" s="214">
        <v>0</v>
      </c>
      <c r="Q784" s="214">
        <v>6500.5</v>
      </c>
      <c r="R784" s="68" t="s">
        <v>1894</v>
      </c>
      <c r="S784" s="359"/>
      <c r="T784" s="275"/>
    </row>
    <row r="785" spans="1:20" ht="76.5">
      <c r="A785" s="191">
        <v>525</v>
      </c>
      <c r="B785" s="68"/>
      <c r="C785" s="212" t="s">
        <v>164</v>
      </c>
      <c r="D785" s="213">
        <v>45378</v>
      </c>
      <c r="E785" s="191" t="s">
        <v>2791</v>
      </c>
      <c r="F785" s="191" t="s">
        <v>6</v>
      </c>
      <c r="G785" s="191">
        <v>2638843</v>
      </c>
      <c r="H785" s="68"/>
      <c r="I785" s="197" t="s">
        <v>3150</v>
      </c>
      <c r="J785" s="68"/>
      <c r="K785" s="68"/>
      <c r="L785" s="68"/>
      <c r="M785" s="68"/>
      <c r="N785" s="358"/>
      <c r="O785" s="358"/>
      <c r="P785" s="214">
        <v>0</v>
      </c>
      <c r="Q785" s="214">
        <v>357584.5</v>
      </c>
      <c r="R785" s="68" t="s">
        <v>1894</v>
      </c>
      <c r="S785" s="359"/>
      <c r="T785" s="275"/>
    </row>
    <row r="786" spans="1:20" ht="63.75">
      <c r="A786" s="191">
        <v>35</v>
      </c>
      <c r="B786" s="68"/>
      <c r="C786" s="212" t="s">
        <v>43</v>
      </c>
      <c r="D786" s="213">
        <v>45378</v>
      </c>
      <c r="E786" s="191" t="s">
        <v>2792</v>
      </c>
      <c r="F786" s="191" t="s">
        <v>6</v>
      </c>
      <c r="G786" s="191">
        <v>1982315</v>
      </c>
      <c r="H786" s="68"/>
      <c r="I786" s="197" t="s">
        <v>3151</v>
      </c>
      <c r="J786" s="68"/>
      <c r="K786" s="68"/>
      <c r="L786" s="68"/>
      <c r="M786" s="68"/>
      <c r="N786" s="358"/>
      <c r="O786" s="358"/>
      <c r="P786" s="214">
        <v>0</v>
      </c>
      <c r="Q786" s="214">
        <v>532790.13</v>
      </c>
      <c r="R786" s="68" t="s">
        <v>1894</v>
      </c>
      <c r="S786" s="359"/>
      <c r="T786" s="275"/>
    </row>
    <row r="787" spans="1:20" ht="89.25">
      <c r="A787" s="191">
        <v>78</v>
      </c>
      <c r="B787" s="68"/>
      <c r="C787" s="212" t="s">
        <v>1372</v>
      </c>
      <c r="D787" s="213">
        <v>45378</v>
      </c>
      <c r="E787" s="191" t="s">
        <v>2803</v>
      </c>
      <c r="F787" s="191" t="s">
        <v>10</v>
      </c>
      <c r="G787" s="191">
        <v>1088144</v>
      </c>
      <c r="H787" s="68"/>
      <c r="I787" s="197" t="s">
        <v>3162</v>
      </c>
      <c r="J787" s="68"/>
      <c r="K787" s="68"/>
      <c r="L787" s="68"/>
      <c r="M787" s="68"/>
      <c r="N787" s="358"/>
      <c r="O787" s="358"/>
      <c r="P787" s="214">
        <v>2295.62</v>
      </c>
      <c r="Q787" s="214">
        <v>0</v>
      </c>
      <c r="R787" s="68" t="s">
        <v>1894</v>
      </c>
      <c r="S787" s="359"/>
      <c r="T787" s="275"/>
    </row>
    <row r="788" spans="1:20" ht="76.5">
      <c r="A788" s="191">
        <v>132</v>
      </c>
      <c r="B788" s="68"/>
      <c r="C788" s="212" t="s">
        <v>59</v>
      </c>
      <c r="D788" s="213">
        <v>45378</v>
      </c>
      <c r="E788" s="191" t="s">
        <v>2804</v>
      </c>
      <c r="F788" s="191" t="s">
        <v>12</v>
      </c>
      <c r="G788" s="191">
        <v>1088140</v>
      </c>
      <c r="H788" s="68"/>
      <c r="I788" s="197" t="s">
        <v>3163</v>
      </c>
      <c r="J788" s="68"/>
      <c r="K788" s="68"/>
      <c r="L788" s="68"/>
      <c r="M788" s="68"/>
      <c r="N788" s="358"/>
      <c r="O788" s="358"/>
      <c r="P788" s="214">
        <v>150261382.63999999</v>
      </c>
      <c r="Q788" s="214">
        <v>0</v>
      </c>
      <c r="R788" s="68" t="s">
        <v>1894</v>
      </c>
      <c r="S788" s="359"/>
      <c r="T788" s="275"/>
    </row>
    <row r="789" spans="1:20" ht="51">
      <c r="A789" s="191">
        <v>15</v>
      </c>
      <c r="B789" s="68"/>
      <c r="C789" s="212" t="s">
        <v>39</v>
      </c>
      <c r="D789" s="213">
        <v>45378</v>
      </c>
      <c r="E789" s="191" t="s">
        <v>2805</v>
      </c>
      <c r="F789" s="191" t="s">
        <v>3</v>
      </c>
      <c r="G789" s="191">
        <v>2184351</v>
      </c>
      <c r="H789" s="68"/>
      <c r="I789" s="197" t="s">
        <v>3165</v>
      </c>
      <c r="J789" s="68"/>
      <c r="K789" s="68"/>
      <c r="L789" s="68"/>
      <c r="M789" s="68"/>
      <c r="N789" s="358"/>
      <c r="O789" s="358"/>
      <c r="P789" s="214">
        <v>0</v>
      </c>
      <c r="Q789" s="214">
        <v>673.2</v>
      </c>
      <c r="R789" s="68" t="s">
        <v>1894</v>
      </c>
      <c r="S789" s="359"/>
      <c r="T789" s="275"/>
    </row>
    <row r="790" spans="1:20" ht="51">
      <c r="A790" s="191">
        <v>41</v>
      </c>
      <c r="B790" s="68"/>
      <c r="C790" s="212" t="s">
        <v>44</v>
      </c>
      <c r="D790" s="213">
        <v>45378</v>
      </c>
      <c r="E790" s="191" t="s">
        <v>2806</v>
      </c>
      <c r="F790" s="191" t="s">
        <v>3</v>
      </c>
      <c r="G790" s="191">
        <v>2184361</v>
      </c>
      <c r="H790" s="68"/>
      <c r="I790" s="197" t="s">
        <v>2940</v>
      </c>
      <c r="J790" s="68"/>
      <c r="K790" s="68"/>
      <c r="L790" s="68"/>
      <c r="M790" s="68"/>
      <c r="N790" s="358"/>
      <c r="O790" s="358"/>
      <c r="P790" s="214">
        <v>0</v>
      </c>
      <c r="Q790" s="214">
        <v>14</v>
      </c>
      <c r="R790" s="68" t="s">
        <v>1894</v>
      </c>
      <c r="S790" s="359"/>
      <c r="T790" s="275"/>
    </row>
    <row r="791" spans="1:20" ht="63.75">
      <c r="A791" s="191">
        <v>513</v>
      </c>
      <c r="B791" s="68"/>
      <c r="C791" s="212" t="s">
        <v>160</v>
      </c>
      <c r="D791" s="213">
        <v>45379</v>
      </c>
      <c r="E791" s="191" t="s">
        <v>2807</v>
      </c>
      <c r="F791" s="191" t="s">
        <v>14</v>
      </c>
      <c r="G791" s="191">
        <v>2640571</v>
      </c>
      <c r="H791" s="68"/>
      <c r="I791" s="197" t="s">
        <v>3166</v>
      </c>
      <c r="J791" s="68"/>
      <c r="K791" s="68"/>
      <c r="L791" s="68"/>
      <c r="M791" s="68"/>
      <c r="N791" s="358"/>
      <c r="O791" s="358"/>
      <c r="P791" s="214">
        <v>50</v>
      </c>
      <c r="Q791" s="214">
        <v>0</v>
      </c>
      <c r="R791" s="68" t="s">
        <v>1894</v>
      </c>
      <c r="S791" s="359"/>
      <c r="T791" s="275"/>
    </row>
    <row r="792" spans="1:20" ht="38.25">
      <c r="A792" s="191" t="s">
        <v>665</v>
      </c>
      <c r="B792" s="68"/>
      <c r="C792" s="212" t="s">
        <v>1254</v>
      </c>
      <c r="D792" s="213">
        <v>45379</v>
      </c>
      <c r="E792" s="191" t="s">
        <v>2808</v>
      </c>
      <c r="F792" s="191" t="s">
        <v>12</v>
      </c>
      <c r="G792" s="191">
        <v>456402</v>
      </c>
      <c r="H792" s="68"/>
      <c r="I792" s="197" t="s">
        <v>1886</v>
      </c>
      <c r="J792" s="68"/>
      <c r="K792" s="68"/>
      <c r="L792" s="68"/>
      <c r="M792" s="68"/>
      <c r="N792" s="358"/>
      <c r="O792" s="358"/>
      <c r="P792" s="214">
        <v>4688215.38</v>
      </c>
      <c r="Q792" s="214">
        <v>0</v>
      </c>
      <c r="R792" s="68" t="s">
        <v>1894</v>
      </c>
      <c r="S792" s="359"/>
      <c r="T792" s="275"/>
    </row>
    <row r="793" spans="1:20" ht="38.25">
      <c r="A793" s="191" t="s">
        <v>665</v>
      </c>
      <c r="B793" s="68"/>
      <c r="C793" s="212" t="s">
        <v>1254</v>
      </c>
      <c r="D793" s="213">
        <v>45379</v>
      </c>
      <c r="E793" s="191" t="s">
        <v>2809</v>
      </c>
      <c r="F793" s="191" t="s">
        <v>12</v>
      </c>
      <c r="G793" s="191">
        <v>456404</v>
      </c>
      <c r="H793" s="68"/>
      <c r="I793" s="197" t="s">
        <v>1886</v>
      </c>
      <c r="J793" s="68"/>
      <c r="K793" s="68"/>
      <c r="L793" s="68"/>
      <c r="M793" s="68"/>
      <c r="N793" s="358"/>
      <c r="O793" s="358"/>
      <c r="P793" s="214">
        <v>3971399.23</v>
      </c>
      <c r="Q793" s="214">
        <v>0</v>
      </c>
      <c r="R793" s="68" t="s">
        <v>1894</v>
      </c>
      <c r="S793" s="359"/>
      <c r="T793" s="275"/>
    </row>
    <row r="794" spans="1:20" ht="38.25">
      <c r="A794" s="191" t="s">
        <v>665</v>
      </c>
      <c r="B794" s="68"/>
      <c r="C794" s="212" t="s">
        <v>1254</v>
      </c>
      <c r="D794" s="213">
        <v>45379</v>
      </c>
      <c r="E794" s="191" t="s">
        <v>2810</v>
      </c>
      <c r="F794" s="191" t="s">
        <v>12</v>
      </c>
      <c r="G794" s="191">
        <v>456406</v>
      </c>
      <c r="H794" s="68"/>
      <c r="I794" s="197" t="s">
        <v>1886</v>
      </c>
      <c r="J794" s="68"/>
      <c r="K794" s="68"/>
      <c r="L794" s="68"/>
      <c r="M794" s="68"/>
      <c r="N794" s="358"/>
      <c r="O794" s="358"/>
      <c r="P794" s="214">
        <v>3971399.23</v>
      </c>
      <c r="Q794" s="214">
        <v>0</v>
      </c>
      <c r="R794" s="68" t="s">
        <v>1894</v>
      </c>
      <c r="S794" s="359"/>
      <c r="T794" s="275"/>
    </row>
    <row r="795" spans="1:20" ht="38.25">
      <c r="A795" s="191" t="s">
        <v>665</v>
      </c>
      <c r="B795" s="68"/>
      <c r="C795" s="212" t="s">
        <v>1254</v>
      </c>
      <c r="D795" s="213">
        <v>45379</v>
      </c>
      <c r="E795" s="191" t="s">
        <v>2811</v>
      </c>
      <c r="F795" s="191" t="s">
        <v>12</v>
      </c>
      <c r="G795" s="191">
        <v>456408</v>
      </c>
      <c r="H795" s="68"/>
      <c r="I795" s="197" t="s">
        <v>1886</v>
      </c>
      <c r="J795" s="68"/>
      <c r="K795" s="68"/>
      <c r="L795" s="68"/>
      <c r="M795" s="68"/>
      <c r="N795" s="358"/>
      <c r="O795" s="358"/>
      <c r="P795" s="214">
        <v>3971399.23</v>
      </c>
      <c r="Q795" s="214">
        <v>0</v>
      </c>
      <c r="R795" s="68" t="s">
        <v>1894</v>
      </c>
      <c r="S795" s="359"/>
      <c r="T795" s="275"/>
    </row>
    <row r="796" spans="1:20" ht="38.25">
      <c r="A796" s="191" t="s">
        <v>665</v>
      </c>
      <c r="B796" s="68"/>
      <c r="C796" s="212" t="s">
        <v>1254</v>
      </c>
      <c r="D796" s="213">
        <v>45379</v>
      </c>
      <c r="E796" s="191" t="s">
        <v>2812</v>
      </c>
      <c r="F796" s="191" t="s">
        <v>12</v>
      </c>
      <c r="G796" s="191">
        <v>456410</v>
      </c>
      <c r="H796" s="68"/>
      <c r="I796" s="197" t="s">
        <v>1886</v>
      </c>
      <c r="J796" s="68"/>
      <c r="K796" s="68"/>
      <c r="L796" s="68"/>
      <c r="M796" s="68"/>
      <c r="N796" s="358"/>
      <c r="O796" s="358"/>
      <c r="P796" s="214">
        <v>3971399.23</v>
      </c>
      <c r="Q796" s="214">
        <v>0</v>
      </c>
      <c r="R796" s="68" t="s">
        <v>1894</v>
      </c>
      <c r="S796" s="359"/>
      <c r="T796" s="275"/>
    </row>
    <row r="797" spans="1:20" ht="38.25">
      <c r="A797" s="191" t="s">
        <v>665</v>
      </c>
      <c r="B797" s="68"/>
      <c r="C797" s="212" t="s">
        <v>1254</v>
      </c>
      <c r="D797" s="213">
        <v>45379</v>
      </c>
      <c r="E797" s="191" t="s">
        <v>2813</v>
      </c>
      <c r="F797" s="191" t="s">
        <v>12</v>
      </c>
      <c r="G797" s="191">
        <v>456412</v>
      </c>
      <c r="H797" s="68"/>
      <c r="I797" s="197" t="s">
        <v>1886</v>
      </c>
      <c r="J797" s="68"/>
      <c r="K797" s="68"/>
      <c r="L797" s="68"/>
      <c r="M797" s="68"/>
      <c r="N797" s="358"/>
      <c r="O797" s="358"/>
      <c r="P797" s="214">
        <v>3971399.23</v>
      </c>
      <c r="Q797" s="214">
        <v>0</v>
      </c>
      <c r="R797" s="68" t="s">
        <v>1894</v>
      </c>
      <c r="S797" s="359"/>
      <c r="T797" s="275"/>
    </row>
    <row r="798" spans="1:20" ht="38.25">
      <c r="A798" s="191" t="s">
        <v>665</v>
      </c>
      <c r="B798" s="68"/>
      <c r="C798" s="212" t="s">
        <v>1254</v>
      </c>
      <c r="D798" s="213">
        <v>45379</v>
      </c>
      <c r="E798" s="191" t="s">
        <v>2814</v>
      </c>
      <c r="F798" s="191" t="s">
        <v>12</v>
      </c>
      <c r="G798" s="191">
        <v>456414</v>
      </c>
      <c r="H798" s="68"/>
      <c r="I798" s="197" t="s">
        <v>1886</v>
      </c>
      <c r="J798" s="68"/>
      <c r="K798" s="68"/>
      <c r="L798" s="68"/>
      <c r="M798" s="68"/>
      <c r="N798" s="358"/>
      <c r="O798" s="358"/>
      <c r="P798" s="214">
        <v>10907914.43</v>
      </c>
      <c r="Q798" s="214">
        <v>0</v>
      </c>
      <c r="R798" s="68" t="s">
        <v>1894</v>
      </c>
      <c r="S798" s="359"/>
      <c r="T798" s="275"/>
    </row>
    <row r="799" spans="1:20" ht="38.25">
      <c r="A799" s="191" t="s">
        <v>665</v>
      </c>
      <c r="B799" s="68"/>
      <c r="C799" s="212" t="s">
        <v>1254</v>
      </c>
      <c r="D799" s="213">
        <v>45379</v>
      </c>
      <c r="E799" s="191" t="s">
        <v>2815</v>
      </c>
      <c r="F799" s="191" t="s">
        <v>12</v>
      </c>
      <c r="G799" s="191">
        <v>456416</v>
      </c>
      <c r="H799" s="68"/>
      <c r="I799" s="197" t="s">
        <v>1886</v>
      </c>
      <c r="J799" s="68"/>
      <c r="K799" s="68"/>
      <c r="L799" s="68"/>
      <c r="M799" s="68"/>
      <c r="N799" s="358"/>
      <c r="O799" s="358"/>
      <c r="P799" s="214">
        <v>2006846.35</v>
      </c>
      <c r="Q799" s="214">
        <v>0</v>
      </c>
      <c r="R799" s="68" t="s">
        <v>1894</v>
      </c>
      <c r="S799" s="359"/>
      <c r="T799" s="275"/>
    </row>
    <row r="800" spans="1:20" ht="38.25">
      <c r="A800" s="191" t="s">
        <v>665</v>
      </c>
      <c r="B800" s="68"/>
      <c r="C800" s="212" t="s">
        <v>1254</v>
      </c>
      <c r="D800" s="213">
        <v>45379</v>
      </c>
      <c r="E800" s="191" t="s">
        <v>2816</v>
      </c>
      <c r="F800" s="191" t="s">
        <v>12</v>
      </c>
      <c r="G800" s="191">
        <v>456418</v>
      </c>
      <c r="H800" s="68"/>
      <c r="I800" s="197" t="s">
        <v>1886</v>
      </c>
      <c r="J800" s="68"/>
      <c r="K800" s="68"/>
      <c r="L800" s="68"/>
      <c r="M800" s="68"/>
      <c r="N800" s="358"/>
      <c r="O800" s="358"/>
      <c r="P800" s="214">
        <v>2079784.2</v>
      </c>
      <c r="Q800" s="214">
        <v>0</v>
      </c>
      <c r="R800" s="68" t="s">
        <v>1894</v>
      </c>
      <c r="S800" s="359"/>
      <c r="T800" s="275"/>
    </row>
    <row r="801" spans="1:20" ht="38.25">
      <c r="A801" s="191" t="s">
        <v>665</v>
      </c>
      <c r="B801" s="68"/>
      <c r="C801" s="212" t="s">
        <v>1254</v>
      </c>
      <c r="D801" s="213">
        <v>45379</v>
      </c>
      <c r="E801" s="191" t="s">
        <v>2817</v>
      </c>
      <c r="F801" s="191" t="s">
        <v>12</v>
      </c>
      <c r="G801" s="191">
        <v>456420</v>
      </c>
      <c r="H801" s="68"/>
      <c r="I801" s="197" t="s">
        <v>1886</v>
      </c>
      <c r="J801" s="68"/>
      <c r="K801" s="68"/>
      <c r="L801" s="68"/>
      <c r="M801" s="68"/>
      <c r="N801" s="358"/>
      <c r="O801" s="358"/>
      <c r="P801" s="214">
        <v>5712371.5300000003</v>
      </c>
      <c r="Q801" s="214">
        <v>0</v>
      </c>
      <c r="R801" s="68" t="s">
        <v>1894</v>
      </c>
      <c r="S801" s="359"/>
      <c r="T801" s="275"/>
    </row>
    <row r="802" spans="1:20" ht="38.25">
      <c r="A802" s="191" t="s">
        <v>665</v>
      </c>
      <c r="B802" s="68"/>
      <c r="C802" s="212" t="s">
        <v>1254</v>
      </c>
      <c r="D802" s="213">
        <v>45379</v>
      </c>
      <c r="E802" s="191" t="s">
        <v>2818</v>
      </c>
      <c r="F802" s="191" t="s">
        <v>12</v>
      </c>
      <c r="G802" s="191">
        <v>456422</v>
      </c>
      <c r="H802" s="68"/>
      <c r="I802" s="197" t="s">
        <v>1886</v>
      </c>
      <c r="J802" s="68"/>
      <c r="K802" s="68"/>
      <c r="L802" s="68"/>
      <c r="M802" s="68"/>
      <c r="N802" s="358"/>
      <c r="O802" s="358"/>
      <c r="P802" s="214">
        <v>4838964.5599999996</v>
      </c>
      <c r="Q802" s="214">
        <v>0</v>
      </c>
      <c r="R802" s="68" t="s">
        <v>1894</v>
      </c>
      <c r="S802" s="359"/>
      <c r="T802" s="275"/>
    </row>
    <row r="803" spans="1:20" ht="38.25">
      <c r="A803" s="191" t="s">
        <v>665</v>
      </c>
      <c r="B803" s="68"/>
      <c r="C803" s="212" t="s">
        <v>1254</v>
      </c>
      <c r="D803" s="213">
        <v>45379</v>
      </c>
      <c r="E803" s="191" t="s">
        <v>2819</v>
      </c>
      <c r="F803" s="191" t="s">
        <v>12</v>
      </c>
      <c r="G803" s="191">
        <v>456424</v>
      </c>
      <c r="H803" s="68"/>
      <c r="I803" s="197" t="s">
        <v>1886</v>
      </c>
      <c r="J803" s="68"/>
      <c r="K803" s="68"/>
      <c r="L803" s="68"/>
      <c r="M803" s="68"/>
      <c r="N803" s="358"/>
      <c r="O803" s="358"/>
      <c r="P803" s="214">
        <v>413508.8</v>
      </c>
      <c r="Q803" s="214">
        <v>0</v>
      </c>
      <c r="R803" s="68" t="s">
        <v>1894</v>
      </c>
      <c r="S803" s="359"/>
      <c r="T803" s="275"/>
    </row>
    <row r="804" spans="1:20" ht="38.25">
      <c r="A804" s="191" t="s">
        <v>665</v>
      </c>
      <c r="B804" s="68"/>
      <c r="C804" s="212" t="s">
        <v>1254</v>
      </c>
      <c r="D804" s="213">
        <v>45379</v>
      </c>
      <c r="E804" s="191" t="s">
        <v>2820</v>
      </c>
      <c r="F804" s="191" t="s">
        <v>12</v>
      </c>
      <c r="G804" s="191">
        <v>456426</v>
      </c>
      <c r="H804" s="68"/>
      <c r="I804" s="197" t="s">
        <v>1886</v>
      </c>
      <c r="J804" s="68"/>
      <c r="K804" s="68"/>
      <c r="L804" s="68"/>
      <c r="M804" s="68"/>
      <c r="N804" s="358"/>
      <c r="O804" s="358"/>
      <c r="P804" s="214">
        <v>77318.92</v>
      </c>
      <c r="Q804" s="214">
        <v>0</v>
      </c>
      <c r="R804" s="68" t="s">
        <v>1894</v>
      </c>
      <c r="S804" s="359"/>
      <c r="T804" s="275"/>
    </row>
    <row r="805" spans="1:20" ht="38.25">
      <c r="A805" s="191" t="s">
        <v>665</v>
      </c>
      <c r="B805" s="68"/>
      <c r="C805" s="212" t="s">
        <v>1254</v>
      </c>
      <c r="D805" s="213">
        <v>45379</v>
      </c>
      <c r="E805" s="191" t="s">
        <v>2821</v>
      </c>
      <c r="F805" s="191" t="s">
        <v>12</v>
      </c>
      <c r="G805" s="191">
        <v>456428</v>
      </c>
      <c r="H805" s="68"/>
      <c r="I805" s="197" t="s">
        <v>1886</v>
      </c>
      <c r="J805" s="68"/>
      <c r="K805" s="68"/>
      <c r="L805" s="68"/>
      <c r="M805" s="68"/>
      <c r="N805" s="358"/>
      <c r="O805" s="358"/>
      <c r="P805" s="214">
        <v>1642197.98</v>
      </c>
      <c r="Q805" s="214">
        <v>0</v>
      </c>
      <c r="R805" s="68" t="s">
        <v>1894</v>
      </c>
      <c r="S805" s="359"/>
      <c r="T805" s="275"/>
    </row>
    <row r="806" spans="1:20" ht="38.25">
      <c r="A806" s="191" t="s">
        <v>665</v>
      </c>
      <c r="B806" s="68"/>
      <c r="C806" s="212" t="s">
        <v>1254</v>
      </c>
      <c r="D806" s="213">
        <v>45379</v>
      </c>
      <c r="E806" s="191" t="s">
        <v>2822</v>
      </c>
      <c r="F806" s="191" t="s">
        <v>12</v>
      </c>
      <c r="G806" s="191">
        <v>456430</v>
      </c>
      <c r="H806" s="68"/>
      <c r="I806" s="197" t="s">
        <v>1886</v>
      </c>
      <c r="J806" s="68"/>
      <c r="K806" s="68"/>
      <c r="L806" s="68"/>
      <c r="M806" s="68"/>
      <c r="N806" s="358"/>
      <c r="O806" s="358"/>
      <c r="P806" s="214">
        <v>3820847.2</v>
      </c>
      <c r="Q806" s="214">
        <v>0</v>
      </c>
      <c r="R806" s="68" t="s">
        <v>1894</v>
      </c>
      <c r="S806" s="359"/>
      <c r="T806" s="275"/>
    </row>
    <row r="807" spans="1:20" ht="38.25">
      <c r="A807" s="191" t="s">
        <v>665</v>
      </c>
      <c r="B807" s="68"/>
      <c r="C807" s="212" t="s">
        <v>1254</v>
      </c>
      <c r="D807" s="213">
        <v>45379</v>
      </c>
      <c r="E807" s="191" t="s">
        <v>2823</v>
      </c>
      <c r="F807" s="191" t="s">
        <v>12</v>
      </c>
      <c r="G807" s="191">
        <v>456432</v>
      </c>
      <c r="H807" s="68"/>
      <c r="I807" s="197" t="s">
        <v>1886</v>
      </c>
      <c r="J807" s="68"/>
      <c r="K807" s="68"/>
      <c r="L807" s="68"/>
      <c r="M807" s="68"/>
      <c r="N807" s="358"/>
      <c r="O807" s="358"/>
      <c r="P807" s="214">
        <v>3216634.45</v>
      </c>
      <c r="Q807" s="214">
        <v>0</v>
      </c>
      <c r="R807" s="68" t="s">
        <v>1894</v>
      </c>
      <c r="S807" s="359"/>
      <c r="T807" s="275"/>
    </row>
    <row r="808" spans="1:20" ht="38.25">
      <c r="A808" s="191" t="s">
        <v>665</v>
      </c>
      <c r="B808" s="68"/>
      <c r="C808" s="212" t="s">
        <v>1254</v>
      </c>
      <c r="D808" s="213">
        <v>45379</v>
      </c>
      <c r="E808" s="191" t="s">
        <v>2824</v>
      </c>
      <c r="F808" s="191" t="s">
        <v>12</v>
      </c>
      <c r="G808" s="191">
        <v>456434</v>
      </c>
      <c r="H808" s="68"/>
      <c r="I808" s="197" t="s">
        <v>1886</v>
      </c>
      <c r="J808" s="68"/>
      <c r="K808" s="68"/>
      <c r="L808" s="68"/>
      <c r="M808" s="68"/>
      <c r="N808" s="358"/>
      <c r="O808" s="358"/>
      <c r="P808" s="214">
        <v>591798.81999999995</v>
      </c>
      <c r="Q808" s="214">
        <v>0</v>
      </c>
      <c r="R808" s="68" t="s">
        <v>1894</v>
      </c>
      <c r="S808" s="359"/>
      <c r="T808" s="275"/>
    </row>
    <row r="809" spans="1:20" ht="38.25">
      <c r="A809" s="191" t="s">
        <v>665</v>
      </c>
      <c r="B809" s="68"/>
      <c r="C809" s="212" t="s">
        <v>1254</v>
      </c>
      <c r="D809" s="213">
        <v>45379</v>
      </c>
      <c r="E809" s="191" t="s">
        <v>2825</v>
      </c>
      <c r="F809" s="191" t="s">
        <v>12</v>
      </c>
      <c r="G809" s="191">
        <v>456436</v>
      </c>
      <c r="H809" s="68"/>
      <c r="I809" s="197" t="s">
        <v>1886</v>
      </c>
      <c r="J809" s="68"/>
      <c r="K809" s="68"/>
      <c r="L809" s="68"/>
      <c r="M809" s="68"/>
      <c r="N809" s="358"/>
      <c r="O809" s="358"/>
      <c r="P809" s="214">
        <v>6308060.6600000001</v>
      </c>
      <c r="Q809" s="214">
        <v>0</v>
      </c>
      <c r="R809" s="68" t="s">
        <v>1894</v>
      </c>
      <c r="S809" s="359"/>
      <c r="T809" s="275"/>
    </row>
    <row r="810" spans="1:20" ht="38.25">
      <c r="A810" s="191" t="s">
        <v>665</v>
      </c>
      <c r="B810" s="68"/>
      <c r="C810" s="212" t="s">
        <v>1254</v>
      </c>
      <c r="D810" s="213">
        <v>45379</v>
      </c>
      <c r="E810" s="191" t="s">
        <v>2826</v>
      </c>
      <c r="F810" s="191" t="s">
        <v>12</v>
      </c>
      <c r="G810" s="191">
        <v>456438</v>
      </c>
      <c r="H810" s="68"/>
      <c r="I810" s="197" t="s">
        <v>1886</v>
      </c>
      <c r="J810" s="68"/>
      <c r="K810" s="68"/>
      <c r="L810" s="68"/>
      <c r="M810" s="68"/>
      <c r="N810" s="358"/>
      <c r="O810" s="358"/>
      <c r="P810" s="214">
        <v>8023.73</v>
      </c>
      <c r="Q810" s="214">
        <v>0</v>
      </c>
      <c r="R810" s="68" t="s">
        <v>1894</v>
      </c>
      <c r="S810" s="359"/>
      <c r="T810" s="275"/>
    </row>
    <row r="811" spans="1:20" ht="38.25">
      <c r="A811" s="191" t="s">
        <v>665</v>
      </c>
      <c r="B811" s="68"/>
      <c r="C811" s="212" t="s">
        <v>1254</v>
      </c>
      <c r="D811" s="213">
        <v>45379</v>
      </c>
      <c r="E811" s="191" t="s">
        <v>2827</v>
      </c>
      <c r="F811" s="191" t="s">
        <v>12</v>
      </c>
      <c r="G811" s="191">
        <v>456440</v>
      </c>
      <c r="H811" s="68"/>
      <c r="I811" s="197" t="s">
        <v>1886</v>
      </c>
      <c r="J811" s="68"/>
      <c r="K811" s="68"/>
      <c r="L811" s="68"/>
      <c r="M811" s="68"/>
      <c r="N811" s="358"/>
      <c r="O811" s="358"/>
      <c r="P811" s="214">
        <v>11379.37</v>
      </c>
      <c r="Q811" s="214">
        <v>0</v>
      </c>
      <c r="R811" s="68" t="s">
        <v>1894</v>
      </c>
      <c r="S811" s="359"/>
      <c r="T811" s="275"/>
    </row>
    <row r="812" spans="1:20" ht="38.25">
      <c r="A812" s="191" t="s">
        <v>665</v>
      </c>
      <c r="B812" s="68"/>
      <c r="C812" s="212" t="s">
        <v>1254</v>
      </c>
      <c r="D812" s="213">
        <v>45379</v>
      </c>
      <c r="E812" s="191" t="s">
        <v>2828</v>
      </c>
      <c r="F812" s="191" t="s">
        <v>12</v>
      </c>
      <c r="G812" s="191">
        <v>456442</v>
      </c>
      <c r="H812" s="68"/>
      <c r="I812" s="197" t="s">
        <v>1886</v>
      </c>
      <c r="J812" s="68"/>
      <c r="K812" s="68"/>
      <c r="L812" s="68"/>
      <c r="M812" s="68"/>
      <c r="N812" s="358"/>
      <c r="O812" s="358"/>
      <c r="P812" s="214">
        <v>208157.37</v>
      </c>
      <c r="Q812" s="214">
        <v>0</v>
      </c>
      <c r="R812" s="68" t="s">
        <v>1894</v>
      </c>
      <c r="S812" s="359"/>
      <c r="T812" s="275"/>
    </row>
    <row r="813" spans="1:20" ht="38.25">
      <c r="A813" s="191" t="s">
        <v>665</v>
      </c>
      <c r="B813" s="68"/>
      <c r="C813" s="212" t="s">
        <v>1254</v>
      </c>
      <c r="D813" s="213">
        <v>45379</v>
      </c>
      <c r="E813" s="191" t="s">
        <v>2829</v>
      </c>
      <c r="F813" s="191" t="s">
        <v>12</v>
      </c>
      <c r="G813" s="191">
        <v>456444</v>
      </c>
      <c r="H813" s="68"/>
      <c r="I813" s="197" t="s">
        <v>1886</v>
      </c>
      <c r="J813" s="68"/>
      <c r="K813" s="68"/>
      <c r="L813" s="68"/>
      <c r="M813" s="68"/>
      <c r="N813" s="358"/>
      <c r="O813" s="358"/>
      <c r="P813" s="214">
        <v>152.43</v>
      </c>
      <c r="Q813" s="214">
        <v>0</v>
      </c>
      <c r="R813" s="68" t="s">
        <v>1894</v>
      </c>
      <c r="S813" s="359"/>
      <c r="T813" s="275"/>
    </row>
    <row r="814" spans="1:20" ht="38.25">
      <c r="A814" s="191" t="s">
        <v>665</v>
      </c>
      <c r="B814" s="68"/>
      <c r="C814" s="212" t="s">
        <v>1254</v>
      </c>
      <c r="D814" s="213">
        <v>45379</v>
      </c>
      <c r="E814" s="191" t="s">
        <v>2830</v>
      </c>
      <c r="F814" s="191" t="s">
        <v>12</v>
      </c>
      <c r="G814" s="191">
        <v>456446</v>
      </c>
      <c r="H814" s="68"/>
      <c r="I814" s="197" t="s">
        <v>1886</v>
      </c>
      <c r="J814" s="68"/>
      <c r="K814" s="68"/>
      <c r="L814" s="68"/>
      <c r="M814" s="68"/>
      <c r="N814" s="358"/>
      <c r="O814" s="358"/>
      <c r="P814" s="214">
        <v>4021.74</v>
      </c>
      <c r="Q814" s="214">
        <v>0</v>
      </c>
      <c r="R814" s="68" t="s">
        <v>1894</v>
      </c>
      <c r="S814" s="359"/>
      <c r="T814" s="275"/>
    </row>
    <row r="815" spans="1:20" ht="38.25">
      <c r="A815" s="191" t="s">
        <v>665</v>
      </c>
      <c r="B815" s="68"/>
      <c r="C815" s="212" t="s">
        <v>1254</v>
      </c>
      <c r="D815" s="213">
        <v>45379</v>
      </c>
      <c r="E815" s="191" t="s">
        <v>2831</v>
      </c>
      <c r="F815" s="191" t="s">
        <v>12</v>
      </c>
      <c r="G815" s="191">
        <v>456448</v>
      </c>
      <c r="H815" s="68"/>
      <c r="I815" s="197" t="s">
        <v>1886</v>
      </c>
      <c r="J815" s="68"/>
      <c r="K815" s="68"/>
      <c r="L815" s="68"/>
      <c r="M815" s="68"/>
      <c r="N815" s="358"/>
      <c r="O815" s="358"/>
      <c r="P815" s="214">
        <v>1184.8599999999999</v>
      </c>
      <c r="Q815" s="214">
        <v>0</v>
      </c>
      <c r="R815" s="68" t="s">
        <v>1894</v>
      </c>
      <c r="S815" s="359"/>
      <c r="T815" s="275"/>
    </row>
    <row r="816" spans="1:20" ht="38.25">
      <c r="A816" s="191" t="s">
        <v>665</v>
      </c>
      <c r="B816" s="68"/>
      <c r="C816" s="212" t="s">
        <v>1254</v>
      </c>
      <c r="D816" s="213">
        <v>45379</v>
      </c>
      <c r="E816" s="191" t="s">
        <v>2832</v>
      </c>
      <c r="F816" s="191" t="s">
        <v>12</v>
      </c>
      <c r="G816" s="191">
        <v>456288</v>
      </c>
      <c r="H816" s="68"/>
      <c r="I816" s="197" t="s">
        <v>1886</v>
      </c>
      <c r="J816" s="68"/>
      <c r="K816" s="68"/>
      <c r="L816" s="68"/>
      <c r="M816" s="68"/>
      <c r="N816" s="358"/>
      <c r="O816" s="358"/>
      <c r="P816" s="214">
        <v>10487658.83</v>
      </c>
      <c r="Q816" s="214">
        <v>0</v>
      </c>
      <c r="R816" s="68" t="s">
        <v>1894</v>
      </c>
      <c r="S816" s="359"/>
      <c r="T816" s="275"/>
    </row>
    <row r="817" spans="1:20" ht="38.25">
      <c r="A817" s="191" t="s">
        <v>665</v>
      </c>
      <c r="B817" s="68"/>
      <c r="C817" s="212" t="s">
        <v>1254</v>
      </c>
      <c r="D817" s="213">
        <v>45379</v>
      </c>
      <c r="E817" s="191" t="s">
        <v>2833</v>
      </c>
      <c r="F817" s="191" t="s">
        <v>12</v>
      </c>
      <c r="G817" s="191">
        <v>456290</v>
      </c>
      <c r="H817" s="68"/>
      <c r="I817" s="197" t="s">
        <v>1886</v>
      </c>
      <c r="J817" s="68"/>
      <c r="K817" s="68"/>
      <c r="L817" s="68"/>
      <c r="M817" s="68"/>
      <c r="N817" s="358"/>
      <c r="O817" s="358"/>
      <c r="P817" s="214">
        <v>10494405.710000001</v>
      </c>
      <c r="Q817" s="214">
        <v>0</v>
      </c>
      <c r="R817" s="68" t="s">
        <v>1894</v>
      </c>
      <c r="S817" s="359"/>
      <c r="T817" s="275"/>
    </row>
    <row r="818" spans="1:20" ht="38.25">
      <c r="A818" s="191" t="s">
        <v>665</v>
      </c>
      <c r="B818" s="68"/>
      <c r="C818" s="212" t="s">
        <v>1254</v>
      </c>
      <c r="D818" s="213">
        <v>45379</v>
      </c>
      <c r="E818" s="191" t="s">
        <v>2834</v>
      </c>
      <c r="F818" s="191" t="s">
        <v>12</v>
      </c>
      <c r="G818" s="191">
        <v>456292</v>
      </c>
      <c r="H818" s="68"/>
      <c r="I818" s="197" t="s">
        <v>1886</v>
      </c>
      <c r="J818" s="68"/>
      <c r="K818" s="68"/>
      <c r="L818" s="68"/>
      <c r="M818" s="68"/>
      <c r="N818" s="358"/>
      <c r="O818" s="358"/>
      <c r="P818" s="214">
        <v>1930768.75</v>
      </c>
      <c r="Q818" s="214">
        <v>0</v>
      </c>
      <c r="R818" s="68" t="s">
        <v>1894</v>
      </c>
      <c r="S818" s="359"/>
      <c r="T818" s="275"/>
    </row>
    <row r="819" spans="1:20" ht="38.25">
      <c r="A819" s="191" t="s">
        <v>665</v>
      </c>
      <c r="B819" s="68"/>
      <c r="C819" s="212" t="s">
        <v>1254</v>
      </c>
      <c r="D819" s="213">
        <v>45379</v>
      </c>
      <c r="E819" s="191" t="s">
        <v>2835</v>
      </c>
      <c r="F819" s="191" t="s">
        <v>12</v>
      </c>
      <c r="G819" s="191">
        <v>456294</v>
      </c>
      <c r="H819" s="68"/>
      <c r="I819" s="197" t="s">
        <v>1886</v>
      </c>
      <c r="J819" s="68"/>
      <c r="K819" s="68"/>
      <c r="L819" s="68"/>
      <c r="M819" s="68"/>
      <c r="N819" s="358"/>
      <c r="O819" s="358"/>
      <c r="P819" s="214">
        <v>1929527.43</v>
      </c>
      <c r="Q819" s="214">
        <v>0</v>
      </c>
      <c r="R819" s="68" t="s">
        <v>1894</v>
      </c>
      <c r="S819" s="359"/>
      <c r="T819" s="275"/>
    </row>
    <row r="820" spans="1:20" ht="38.25">
      <c r="A820" s="191" t="s">
        <v>665</v>
      </c>
      <c r="B820" s="68"/>
      <c r="C820" s="212" t="s">
        <v>1254</v>
      </c>
      <c r="D820" s="213">
        <v>45379</v>
      </c>
      <c r="E820" s="191" t="s">
        <v>2836</v>
      </c>
      <c r="F820" s="191" t="s">
        <v>12</v>
      </c>
      <c r="G820" s="191">
        <v>456296</v>
      </c>
      <c r="H820" s="68"/>
      <c r="I820" s="197" t="s">
        <v>1886</v>
      </c>
      <c r="J820" s="68"/>
      <c r="K820" s="68"/>
      <c r="L820" s="68"/>
      <c r="M820" s="68"/>
      <c r="N820" s="358"/>
      <c r="O820" s="358"/>
      <c r="P820" s="214">
        <v>13026319.68</v>
      </c>
      <c r="Q820" s="214">
        <v>0</v>
      </c>
      <c r="R820" s="68" t="s">
        <v>1894</v>
      </c>
      <c r="S820" s="359"/>
      <c r="T820" s="275"/>
    </row>
    <row r="821" spans="1:20" ht="38.25">
      <c r="A821" s="191" t="s">
        <v>665</v>
      </c>
      <c r="B821" s="68"/>
      <c r="C821" s="212" t="s">
        <v>1254</v>
      </c>
      <c r="D821" s="213">
        <v>45379</v>
      </c>
      <c r="E821" s="191" t="s">
        <v>2837</v>
      </c>
      <c r="F821" s="191" t="s">
        <v>12</v>
      </c>
      <c r="G821" s="191">
        <v>456298</v>
      </c>
      <c r="H821" s="68"/>
      <c r="I821" s="197" t="s">
        <v>1886</v>
      </c>
      <c r="J821" s="68"/>
      <c r="K821" s="68"/>
      <c r="L821" s="68"/>
      <c r="M821" s="68"/>
      <c r="N821" s="358"/>
      <c r="O821" s="358"/>
      <c r="P821" s="214">
        <v>12772138.5</v>
      </c>
      <c r="Q821" s="214">
        <v>0</v>
      </c>
      <c r="R821" s="68" t="s">
        <v>1894</v>
      </c>
      <c r="S821" s="359"/>
      <c r="T821" s="275"/>
    </row>
    <row r="822" spans="1:20" ht="38.25">
      <c r="A822" s="191" t="s">
        <v>665</v>
      </c>
      <c r="B822" s="68"/>
      <c r="C822" s="212" t="s">
        <v>1254</v>
      </c>
      <c r="D822" s="213">
        <v>45379</v>
      </c>
      <c r="E822" s="191" t="s">
        <v>2838</v>
      </c>
      <c r="F822" s="191" t="s">
        <v>12</v>
      </c>
      <c r="G822" s="191">
        <v>456300</v>
      </c>
      <c r="H822" s="68"/>
      <c r="I822" s="197" t="s">
        <v>1886</v>
      </c>
      <c r="J822" s="68"/>
      <c r="K822" s="68"/>
      <c r="L822" s="68"/>
      <c r="M822" s="68"/>
      <c r="N822" s="358"/>
      <c r="O822" s="358"/>
      <c r="P822" s="214">
        <v>16378264.27</v>
      </c>
      <c r="Q822" s="214">
        <v>0</v>
      </c>
      <c r="R822" s="68" t="s">
        <v>1894</v>
      </c>
      <c r="S822" s="359"/>
      <c r="T822" s="275"/>
    </row>
    <row r="823" spans="1:20" ht="38.25">
      <c r="A823" s="191" t="s">
        <v>665</v>
      </c>
      <c r="B823" s="68"/>
      <c r="C823" s="212" t="s">
        <v>1254</v>
      </c>
      <c r="D823" s="213">
        <v>45379</v>
      </c>
      <c r="E823" s="191" t="s">
        <v>2839</v>
      </c>
      <c r="F823" s="191" t="s">
        <v>12</v>
      </c>
      <c r="G823" s="191">
        <v>456302</v>
      </c>
      <c r="H823" s="68"/>
      <c r="I823" s="197" t="s">
        <v>1886</v>
      </c>
      <c r="J823" s="68"/>
      <c r="K823" s="68"/>
      <c r="L823" s="68"/>
      <c r="M823" s="68"/>
      <c r="N823" s="358"/>
      <c r="O823" s="358"/>
      <c r="P823" s="214">
        <v>72646916.989999995</v>
      </c>
      <c r="Q823" s="214">
        <v>0</v>
      </c>
      <c r="R823" s="68" t="s">
        <v>1894</v>
      </c>
      <c r="S823" s="359"/>
      <c r="T823" s="275"/>
    </row>
    <row r="824" spans="1:20" ht="38.25">
      <c r="A824" s="191" t="s">
        <v>665</v>
      </c>
      <c r="B824" s="68"/>
      <c r="C824" s="212" t="s">
        <v>1254</v>
      </c>
      <c r="D824" s="213">
        <v>45379</v>
      </c>
      <c r="E824" s="191" t="s">
        <v>2840</v>
      </c>
      <c r="F824" s="191" t="s">
        <v>12</v>
      </c>
      <c r="G824" s="191">
        <v>456304</v>
      </c>
      <c r="H824" s="68"/>
      <c r="I824" s="197" t="s">
        <v>1886</v>
      </c>
      <c r="J824" s="68"/>
      <c r="K824" s="68"/>
      <c r="L824" s="68"/>
      <c r="M824" s="68"/>
      <c r="N824" s="358"/>
      <c r="O824" s="358"/>
      <c r="P824" s="214">
        <v>31223603.300000001</v>
      </c>
      <c r="Q824" s="214">
        <v>0</v>
      </c>
      <c r="R824" s="68" t="s">
        <v>1894</v>
      </c>
      <c r="S824" s="359"/>
      <c r="T824" s="275"/>
    </row>
    <row r="825" spans="1:20" ht="38.25">
      <c r="A825" s="191" t="s">
        <v>665</v>
      </c>
      <c r="B825" s="68"/>
      <c r="C825" s="212" t="s">
        <v>1254</v>
      </c>
      <c r="D825" s="213">
        <v>45379</v>
      </c>
      <c r="E825" s="191" t="s">
        <v>2841</v>
      </c>
      <c r="F825" s="191" t="s">
        <v>12</v>
      </c>
      <c r="G825" s="191">
        <v>456306</v>
      </c>
      <c r="H825" s="68"/>
      <c r="I825" s="197" t="s">
        <v>1886</v>
      </c>
      <c r="J825" s="68"/>
      <c r="K825" s="68"/>
      <c r="L825" s="68"/>
      <c r="M825" s="68"/>
      <c r="N825" s="358"/>
      <c r="O825" s="358"/>
      <c r="P825" s="214">
        <v>5598704.7599999998</v>
      </c>
      <c r="Q825" s="214">
        <v>0</v>
      </c>
      <c r="R825" s="68" t="s">
        <v>1894</v>
      </c>
      <c r="S825" s="359"/>
      <c r="T825" s="275"/>
    </row>
    <row r="826" spans="1:20" ht="38.25">
      <c r="A826" s="191" t="s">
        <v>665</v>
      </c>
      <c r="B826" s="68"/>
      <c r="C826" s="212" t="s">
        <v>1254</v>
      </c>
      <c r="D826" s="213">
        <v>45379</v>
      </c>
      <c r="E826" s="191" t="s">
        <v>2842</v>
      </c>
      <c r="F826" s="191" t="s">
        <v>12</v>
      </c>
      <c r="G826" s="191">
        <v>456308</v>
      </c>
      <c r="H826" s="68"/>
      <c r="I826" s="197" t="s">
        <v>1886</v>
      </c>
      <c r="J826" s="68"/>
      <c r="K826" s="68"/>
      <c r="L826" s="68"/>
      <c r="M826" s="68"/>
      <c r="N826" s="358"/>
      <c r="O826" s="358"/>
      <c r="P826" s="214">
        <v>13865.23</v>
      </c>
      <c r="Q826" s="214">
        <v>0</v>
      </c>
      <c r="R826" s="68" t="s">
        <v>1894</v>
      </c>
      <c r="S826" s="359"/>
      <c r="T826" s="275"/>
    </row>
    <row r="827" spans="1:20" ht="38.25">
      <c r="A827" s="191" t="s">
        <v>665</v>
      </c>
      <c r="B827" s="68"/>
      <c r="C827" s="212" t="s">
        <v>1254</v>
      </c>
      <c r="D827" s="213">
        <v>45379</v>
      </c>
      <c r="E827" s="191" t="s">
        <v>2843</v>
      </c>
      <c r="F827" s="191" t="s">
        <v>12</v>
      </c>
      <c r="G827" s="191">
        <v>456310</v>
      </c>
      <c r="H827" s="68"/>
      <c r="I827" s="197" t="s">
        <v>1886</v>
      </c>
      <c r="J827" s="68"/>
      <c r="K827" s="68"/>
      <c r="L827" s="68"/>
      <c r="M827" s="68"/>
      <c r="N827" s="358"/>
      <c r="O827" s="358"/>
      <c r="P827" s="214">
        <v>10907914.43</v>
      </c>
      <c r="Q827" s="214">
        <v>0</v>
      </c>
      <c r="R827" s="68" t="s">
        <v>1894</v>
      </c>
      <c r="S827" s="359"/>
      <c r="T827" s="275"/>
    </row>
    <row r="828" spans="1:20" ht="38.25">
      <c r="A828" s="191" t="s">
        <v>665</v>
      </c>
      <c r="B828" s="68"/>
      <c r="C828" s="212" t="s">
        <v>1254</v>
      </c>
      <c r="D828" s="213">
        <v>45379</v>
      </c>
      <c r="E828" s="191" t="s">
        <v>2844</v>
      </c>
      <c r="F828" s="191" t="s">
        <v>12</v>
      </c>
      <c r="G828" s="191">
        <v>456312</v>
      </c>
      <c r="H828" s="68"/>
      <c r="I828" s="197" t="s">
        <v>1886</v>
      </c>
      <c r="J828" s="68"/>
      <c r="K828" s="68"/>
      <c r="L828" s="68"/>
      <c r="M828" s="68"/>
      <c r="N828" s="358"/>
      <c r="O828" s="358"/>
      <c r="P828" s="214">
        <v>10907914.43</v>
      </c>
      <c r="Q828" s="214">
        <v>0</v>
      </c>
      <c r="R828" s="68" t="s">
        <v>1894</v>
      </c>
      <c r="S828" s="359"/>
      <c r="T828" s="275"/>
    </row>
    <row r="829" spans="1:20" ht="38.25">
      <c r="A829" s="191" t="s">
        <v>665</v>
      </c>
      <c r="B829" s="68"/>
      <c r="C829" s="212" t="s">
        <v>1254</v>
      </c>
      <c r="D829" s="213">
        <v>45379</v>
      </c>
      <c r="E829" s="191" t="s">
        <v>2845</v>
      </c>
      <c r="F829" s="191" t="s">
        <v>12</v>
      </c>
      <c r="G829" s="191">
        <v>456314</v>
      </c>
      <c r="H829" s="68"/>
      <c r="I829" s="197" t="s">
        <v>1886</v>
      </c>
      <c r="J829" s="68"/>
      <c r="K829" s="68"/>
      <c r="L829" s="68"/>
      <c r="M829" s="68"/>
      <c r="N829" s="358"/>
      <c r="O829" s="358"/>
      <c r="P829" s="214">
        <v>10907914.43</v>
      </c>
      <c r="Q829" s="214">
        <v>0</v>
      </c>
      <c r="R829" s="68" t="s">
        <v>1894</v>
      </c>
      <c r="S829" s="359"/>
      <c r="T829" s="275"/>
    </row>
    <row r="830" spans="1:20" ht="38.25">
      <c r="A830" s="191" t="s">
        <v>665</v>
      </c>
      <c r="B830" s="68"/>
      <c r="C830" s="212" t="s">
        <v>1254</v>
      </c>
      <c r="D830" s="213">
        <v>45379</v>
      </c>
      <c r="E830" s="191" t="s">
        <v>2846</v>
      </c>
      <c r="F830" s="191" t="s">
        <v>12</v>
      </c>
      <c r="G830" s="191">
        <v>456316</v>
      </c>
      <c r="H830" s="68"/>
      <c r="I830" s="197" t="s">
        <v>1886</v>
      </c>
      <c r="J830" s="68"/>
      <c r="K830" s="68"/>
      <c r="L830" s="68"/>
      <c r="M830" s="68"/>
      <c r="N830" s="358"/>
      <c r="O830" s="358"/>
      <c r="P830" s="214">
        <v>10907914.43</v>
      </c>
      <c r="Q830" s="214">
        <v>0</v>
      </c>
      <c r="R830" s="68" t="s">
        <v>1894</v>
      </c>
      <c r="S830" s="359"/>
      <c r="T830" s="275"/>
    </row>
    <row r="831" spans="1:20" ht="38.25">
      <c r="A831" s="191" t="s">
        <v>665</v>
      </c>
      <c r="B831" s="68"/>
      <c r="C831" s="212" t="s">
        <v>1254</v>
      </c>
      <c r="D831" s="213">
        <v>45379</v>
      </c>
      <c r="E831" s="191" t="s">
        <v>2847</v>
      </c>
      <c r="F831" s="191" t="s">
        <v>12</v>
      </c>
      <c r="G831" s="191">
        <v>456318</v>
      </c>
      <c r="H831" s="68"/>
      <c r="I831" s="197" t="s">
        <v>1886</v>
      </c>
      <c r="J831" s="68"/>
      <c r="K831" s="68"/>
      <c r="L831" s="68"/>
      <c r="M831" s="68"/>
      <c r="N831" s="358"/>
      <c r="O831" s="358"/>
      <c r="P831" s="214">
        <v>2006846.35</v>
      </c>
      <c r="Q831" s="214">
        <v>0</v>
      </c>
      <c r="R831" s="68" t="s">
        <v>1894</v>
      </c>
      <c r="S831" s="359"/>
      <c r="T831" s="275"/>
    </row>
    <row r="832" spans="1:20" ht="38.25">
      <c r="A832" s="191" t="s">
        <v>665</v>
      </c>
      <c r="B832" s="68"/>
      <c r="C832" s="212" t="s">
        <v>1254</v>
      </c>
      <c r="D832" s="213">
        <v>45379</v>
      </c>
      <c r="E832" s="191" t="s">
        <v>2848</v>
      </c>
      <c r="F832" s="191" t="s">
        <v>12</v>
      </c>
      <c r="G832" s="191">
        <v>456320</v>
      </c>
      <c r="H832" s="68"/>
      <c r="I832" s="197" t="s">
        <v>1886</v>
      </c>
      <c r="J832" s="68"/>
      <c r="K832" s="68"/>
      <c r="L832" s="68"/>
      <c r="M832" s="68"/>
      <c r="N832" s="358"/>
      <c r="O832" s="358"/>
      <c r="P832" s="214">
        <v>438.42</v>
      </c>
      <c r="Q832" s="214">
        <v>0</v>
      </c>
      <c r="R832" s="68" t="s">
        <v>1894</v>
      </c>
      <c r="S832" s="359"/>
      <c r="T832" s="275"/>
    </row>
    <row r="833" spans="1:20" ht="38.25">
      <c r="A833" s="191" t="s">
        <v>665</v>
      </c>
      <c r="B833" s="68"/>
      <c r="C833" s="212" t="s">
        <v>1254</v>
      </c>
      <c r="D833" s="213">
        <v>45379</v>
      </c>
      <c r="E833" s="191" t="s">
        <v>2849</v>
      </c>
      <c r="F833" s="191" t="s">
        <v>12</v>
      </c>
      <c r="G833" s="191">
        <v>456450</v>
      </c>
      <c r="H833" s="68"/>
      <c r="I833" s="197" t="s">
        <v>1886</v>
      </c>
      <c r="J833" s="68"/>
      <c r="K833" s="68"/>
      <c r="L833" s="68"/>
      <c r="M833" s="68"/>
      <c r="N833" s="358"/>
      <c r="O833" s="358"/>
      <c r="P833" s="214">
        <v>31254.78</v>
      </c>
      <c r="Q833" s="214">
        <v>0</v>
      </c>
      <c r="R833" s="68" t="s">
        <v>1894</v>
      </c>
      <c r="S833" s="359"/>
      <c r="T833" s="275"/>
    </row>
    <row r="834" spans="1:20" ht="38.25">
      <c r="A834" s="191" t="s">
        <v>665</v>
      </c>
      <c r="B834" s="68"/>
      <c r="C834" s="212" t="s">
        <v>1254</v>
      </c>
      <c r="D834" s="213">
        <v>45379</v>
      </c>
      <c r="E834" s="191" t="s">
        <v>2850</v>
      </c>
      <c r="F834" s="191" t="s">
        <v>12</v>
      </c>
      <c r="G834" s="191">
        <v>456452</v>
      </c>
      <c r="H834" s="68"/>
      <c r="I834" s="197" t="s">
        <v>1886</v>
      </c>
      <c r="J834" s="68"/>
      <c r="K834" s="68"/>
      <c r="L834" s="68"/>
      <c r="M834" s="68"/>
      <c r="N834" s="358"/>
      <c r="O834" s="358"/>
      <c r="P834" s="214">
        <v>3866.78</v>
      </c>
      <c r="Q834" s="214">
        <v>0</v>
      </c>
      <c r="R834" s="68" t="s">
        <v>1894</v>
      </c>
      <c r="S834" s="359"/>
      <c r="T834" s="275"/>
    </row>
    <row r="835" spans="1:20" ht="38.25">
      <c r="A835" s="191" t="s">
        <v>665</v>
      </c>
      <c r="B835" s="68"/>
      <c r="C835" s="212" t="s">
        <v>1254</v>
      </c>
      <c r="D835" s="213">
        <v>45379</v>
      </c>
      <c r="E835" s="191" t="s">
        <v>2851</v>
      </c>
      <c r="F835" s="191" t="s">
        <v>12</v>
      </c>
      <c r="G835" s="191">
        <v>456454</v>
      </c>
      <c r="H835" s="68"/>
      <c r="I835" s="197" t="s">
        <v>1886</v>
      </c>
      <c r="J835" s="68"/>
      <c r="K835" s="68"/>
      <c r="L835" s="68"/>
      <c r="M835" s="68"/>
      <c r="N835" s="358"/>
      <c r="O835" s="358"/>
      <c r="P835" s="214">
        <v>10948.01</v>
      </c>
      <c r="Q835" s="214">
        <v>0</v>
      </c>
      <c r="R835" s="68" t="s">
        <v>1894</v>
      </c>
      <c r="S835" s="359"/>
      <c r="T835" s="275"/>
    </row>
    <row r="836" spans="1:20" ht="38.25">
      <c r="A836" s="191" t="s">
        <v>665</v>
      </c>
      <c r="B836" s="68"/>
      <c r="C836" s="212" t="s">
        <v>1254</v>
      </c>
      <c r="D836" s="213">
        <v>45379</v>
      </c>
      <c r="E836" s="191" t="s">
        <v>2852</v>
      </c>
      <c r="F836" s="191" t="s">
        <v>12</v>
      </c>
      <c r="G836" s="191">
        <v>456457</v>
      </c>
      <c r="H836" s="68"/>
      <c r="I836" s="197" t="s">
        <v>1886</v>
      </c>
      <c r="J836" s="68"/>
      <c r="K836" s="68"/>
      <c r="L836" s="68"/>
      <c r="M836" s="68"/>
      <c r="N836" s="358"/>
      <c r="O836" s="358"/>
      <c r="P836" s="214">
        <v>65762.91</v>
      </c>
      <c r="Q836" s="214">
        <v>0</v>
      </c>
      <c r="R836" s="68" t="s">
        <v>1894</v>
      </c>
      <c r="S836" s="359"/>
      <c r="T836" s="275"/>
    </row>
    <row r="837" spans="1:20" ht="38.25">
      <c r="A837" s="191" t="s">
        <v>665</v>
      </c>
      <c r="B837" s="68"/>
      <c r="C837" s="212" t="s">
        <v>1254</v>
      </c>
      <c r="D837" s="213">
        <v>45379</v>
      </c>
      <c r="E837" s="191" t="s">
        <v>2853</v>
      </c>
      <c r="F837" s="191" t="s">
        <v>12</v>
      </c>
      <c r="G837" s="191">
        <v>456459</v>
      </c>
      <c r="H837" s="68"/>
      <c r="I837" s="197" t="s">
        <v>1886</v>
      </c>
      <c r="J837" s="68"/>
      <c r="K837" s="68"/>
      <c r="L837" s="68"/>
      <c r="M837" s="68"/>
      <c r="N837" s="358"/>
      <c r="O837" s="358"/>
      <c r="P837" s="214">
        <v>64707.16</v>
      </c>
      <c r="Q837" s="214">
        <v>0</v>
      </c>
      <c r="R837" s="68" t="s">
        <v>1894</v>
      </c>
      <c r="S837" s="359"/>
      <c r="T837" s="275"/>
    </row>
    <row r="838" spans="1:20" ht="38.25">
      <c r="A838" s="191" t="s">
        <v>665</v>
      </c>
      <c r="B838" s="68"/>
      <c r="C838" s="212" t="s">
        <v>1254</v>
      </c>
      <c r="D838" s="213">
        <v>45379</v>
      </c>
      <c r="E838" s="191" t="s">
        <v>2854</v>
      </c>
      <c r="F838" s="191" t="s">
        <v>12</v>
      </c>
      <c r="G838" s="191">
        <v>456461</v>
      </c>
      <c r="H838" s="68"/>
      <c r="I838" s="197" t="s">
        <v>1886</v>
      </c>
      <c r="J838" s="68"/>
      <c r="K838" s="68"/>
      <c r="L838" s="68"/>
      <c r="M838" s="68"/>
      <c r="N838" s="358"/>
      <c r="O838" s="358"/>
      <c r="P838" s="214">
        <v>3305707.78</v>
      </c>
      <c r="Q838" s="214">
        <v>0</v>
      </c>
      <c r="R838" s="68" t="s">
        <v>1894</v>
      </c>
      <c r="S838" s="359"/>
      <c r="T838" s="275"/>
    </row>
    <row r="839" spans="1:20" ht="38.25">
      <c r="A839" s="191" t="s">
        <v>665</v>
      </c>
      <c r="B839" s="68"/>
      <c r="C839" s="212" t="s">
        <v>1254</v>
      </c>
      <c r="D839" s="213">
        <v>45379</v>
      </c>
      <c r="E839" s="191" t="s">
        <v>2855</v>
      </c>
      <c r="F839" s="191" t="s">
        <v>12</v>
      </c>
      <c r="G839" s="191">
        <v>456463</v>
      </c>
      <c r="H839" s="68"/>
      <c r="I839" s="197" t="s">
        <v>1886</v>
      </c>
      <c r="J839" s="68"/>
      <c r="K839" s="68"/>
      <c r="L839" s="68"/>
      <c r="M839" s="68"/>
      <c r="N839" s="358"/>
      <c r="O839" s="358"/>
      <c r="P839" s="214">
        <v>177725.86</v>
      </c>
      <c r="Q839" s="214">
        <v>0</v>
      </c>
      <c r="R839" s="68" t="s">
        <v>1894</v>
      </c>
      <c r="S839" s="359"/>
      <c r="T839" s="275"/>
    </row>
    <row r="840" spans="1:20" ht="38.25">
      <c r="A840" s="191" t="s">
        <v>665</v>
      </c>
      <c r="B840" s="68"/>
      <c r="C840" s="212" t="s">
        <v>1254</v>
      </c>
      <c r="D840" s="213">
        <v>45379</v>
      </c>
      <c r="E840" s="191" t="s">
        <v>2856</v>
      </c>
      <c r="F840" s="191" t="s">
        <v>12</v>
      </c>
      <c r="G840" s="191">
        <v>456465</v>
      </c>
      <c r="H840" s="68"/>
      <c r="I840" s="197" t="s">
        <v>1886</v>
      </c>
      <c r="J840" s="68"/>
      <c r="K840" s="68"/>
      <c r="L840" s="68"/>
      <c r="M840" s="68"/>
      <c r="N840" s="358"/>
      <c r="O840" s="358"/>
      <c r="P840" s="214">
        <v>180625.65</v>
      </c>
      <c r="Q840" s="214">
        <v>0</v>
      </c>
      <c r="R840" s="68" t="s">
        <v>1894</v>
      </c>
      <c r="S840" s="359"/>
      <c r="T840" s="275"/>
    </row>
    <row r="841" spans="1:20" ht="38.25">
      <c r="A841" s="191" t="s">
        <v>665</v>
      </c>
      <c r="B841" s="68"/>
      <c r="C841" s="212" t="s">
        <v>1254</v>
      </c>
      <c r="D841" s="213">
        <v>45379</v>
      </c>
      <c r="E841" s="191" t="s">
        <v>2857</v>
      </c>
      <c r="F841" s="191" t="s">
        <v>12</v>
      </c>
      <c r="G841" s="191">
        <v>456467</v>
      </c>
      <c r="H841" s="68"/>
      <c r="I841" s="197" t="s">
        <v>1886</v>
      </c>
      <c r="J841" s="68"/>
      <c r="K841" s="68"/>
      <c r="L841" s="68"/>
      <c r="M841" s="68"/>
      <c r="N841" s="358"/>
      <c r="O841" s="358"/>
      <c r="P841" s="214">
        <v>150552.03</v>
      </c>
      <c r="Q841" s="214">
        <v>0</v>
      </c>
      <c r="R841" s="68" t="s">
        <v>1894</v>
      </c>
      <c r="S841" s="359"/>
      <c r="T841" s="275"/>
    </row>
    <row r="842" spans="1:20" ht="38.25">
      <c r="A842" s="191" t="s">
        <v>665</v>
      </c>
      <c r="B842" s="68"/>
      <c r="C842" s="212" t="s">
        <v>1254</v>
      </c>
      <c r="D842" s="213">
        <v>45379</v>
      </c>
      <c r="E842" s="191" t="s">
        <v>2858</v>
      </c>
      <c r="F842" s="191" t="s">
        <v>12</v>
      </c>
      <c r="G842" s="191">
        <v>456469</v>
      </c>
      <c r="H842" s="68"/>
      <c r="I842" s="197" t="s">
        <v>1886</v>
      </c>
      <c r="J842" s="68"/>
      <c r="K842" s="68"/>
      <c r="L842" s="68"/>
      <c r="M842" s="68"/>
      <c r="N842" s="358"/>
      <c r="O842" s="358"/>
      <c r="P842" s="214">
        <v>2800273.47</v>
      </c>
      <c r="Q842" s="214">
        <v>0</v>
      </c>
      <c r="R842" s="68" t="s">
        <v>1894</v>
      </c>
      <c r="S842" s="359"/>
      <c r="T842" s="275"/>
    </row>
    <row r="843" spans="1:20" ht="38.25">
      <c r="A843" s="191" t="s">
        <v>665</v>
      </c>
      <c r="B843" s="68"/>
      <c r="C843" s="212" t="s">
        <v>1254</v>
      </c>
      <c r="D843" s="213">
        <v>45379</v>
      </c>
      <c r="E843" s="191" t="s">
        <v>2859</v>
      </c>
      <c r="F843" s="191" t="s">
        <v>12</v>
      </c>
      <c r="G843" s="191">
        <v>456471</v>
      </c>
      <c r="H843" s="68"/>
      <c r="I843" s="197" t="s">
        <v>1886</v>
      </c>
      <c r="J843" s="68"/>
      <c r="K843" s="68"/>
      <c r="L843" s="68"/>
      <c r="M843" s="68"/>
      <c r="N843" s="358"/>
      <c r="O843" s="358"/>
      <c r="P843" s="214">
        <v>153008.46</v>
      </c>
      <c r="Q843" s="214">
        <v>0</v>
      </c>
      <c r="R843" s="68" t="s">
        <v>1894</v>
      </c>
      <c r="S843" s="359"/>
      <c r="T843" s="275"/>
    </row>
    <row r="844" spans="1:20" ht="38.25">
      <c r="A844" s="191" t="s">
        <v>665</v>
      </c>
      <c r="B844" s="68"/>
      <c r="C844" s="212" t="s">
        <v>1254</v>
      </c>
      <c r="D844" s="213">
        <v>45379</v>
      </c>
      <c r="E844" s="191" t="s">
        <v>2860</v>
      </c>
      <c r="F844" s="191" t="s">
        <v>12</v>
      </c>
      <c r="G844" s="191">
        <v>456473</v>
      </c>
      <c r="H844" s="68"/>
      <c r="I844" s="197" t="s">
        <v>1886</v>
      </c>
      <c r="J844" s="68"/>
      <c r="K844" s="68"/>
      <c r="L844" s="68"/>
      <c r="M844" s="68"/>
      <c r="N844" s="358"/>
      <c r="O844" s="358"/>
      <c r="P844" s="214">
        <v>420255.67</v>
      </c>
      <c r="Q844" s="214">
        <v>0</v>
      </c>
      <c r="R844" s="68" t="s">
        <v>1894</v>
      </c>
      <c r="S844" s="359"/>
      <c r="T844" s="275"/>
    </row>
    <row r="845" spans="1:20" ht="38.25">
      <c r="A845" s="191" t="s">
        <v>665</v>
      </c>
      <c r="B845" s="68"/>
      <c r="C845" s="212" t="s">
        <v>1254</v>
      </c>
      <c r="D845" s="213">
        <v>45379</v>
      </c>
      <c r="E845" s="191" t="s">
        <v>2861</v>
      </c>
      <c r="F845" s="191" t="s">
        <v>12</v>
      </c>
      <c r="G845" s="191">
        <v>456475</v>
      </c>
      <c r="H845" s="68"/>
      <c r="I845" s="197" t="s">
        <v>1886</v>
      </c>
      <c r="J845" s="68"/>
      <c r="K845" s="68"/>
      <c r="L845" s="68"/>
      <c r="M845" s="68"/>
      <c r="N845" s="358"/>
      <c r="O845" s="358"/>
      <c r="P845" s="214">
        <v>13290784.48</v>
      </c>
      <c r="Q845" s="214">
        <v>0</v>
      </c>
      <c r="R845" s="68" t="s">
        <v>1894</v>
      </c>
      <c r="S845" s="359"/>
      <c r="T845" s="275"/>
    </row>
    <row r="846" spans="1:20" ht="38.25">
      <c r="A846" s="191" t="s">
        <v>665</v>
      </c>
      <c r="B846" s="68"/>
      <c r="C846" s="212" t="s">
        <v>1254</v>
      </c>
      <c r="D846" s="213">
        <v>45379</v>
      </c>
      <c r="E846" s="191" t="s">
        <v>2862</v>
      </c>
      <c r="F846" s="191" t="s">
        <v>12</v>
      </c>
      <c r="G846" s="191">
        <v>456477</v>
      </c>
      <c r="H846" s="68"/>
      <c r="I846" s="197" t="s">
        <v>1886</v>
      </c>
      <c r="J846" s="68"/>
      <c r="K846" s="68"/>
      <c r="L846" s="68"/>
      <c r="M846" s="68"/>
      <c r="N846" s="358"/>
      <c r="O846" s="358"/>
      <c r="P846" s="214">
        <v>7691279.9800000004</v>
      </c>
      <c r="Q846" s="214">
        <v>0</v>
      </c>
      <c r="R846" s="68" t="s">
        <v>1894</v>
      </c>
      <c r="S846" s="359"/>
      <c r="T846" s="275"/>
    </row>
    <row r="847" spans="1:20" ht="38.25">
      <c r="A847" s="191" t="s">
        <v>665</v>
      </c>
      <c r="B847" s="68"/>
      <c r="C847" s="212" t="s">
        <v>1254</v>
      </c>
      <c r="D847" s="213">
        <v>45379</v>
      </c>
      <c r="E847" s="191" t="s">
        <v>2863</v>
      </c>
      <c r="F847" s="191" t="s">
        <v>12</v>
      </c>
      <c r="G847" s="191">
        <v>456479</v>
      </c>
      <c r="H847" s="68"/>
      <c r="I847" s="197" t="s">
        <v>1886</v>
      </c>
      <c r="J847" s="68"/>
      <c r="K847" s="68"/>
      <c r="L847" s="68"/>
      <c r="M847" s="68"/>
      <c r="N847" s="358"/>
      <c r="O847" s="358"/>
      <c r="P847" s="214">
        <v>2445248.65</v>
      </c>
      <c r="Q847" s="214">
        <v>0</v>
      </c>
      <c r="R847" s="68" t="s">
        <v>1894</v>
      </c>
      <c r="S847" s="359"/>
      <c r="T847" s="275"/>
    </row>
    <row r="848" spans="1:20" ht="38.25">
      <c r="A848" s="191" t="s">
        <v>665</v>
      </c>
      <c r="B848" s="68"/>
      <c r="C848" s="212" t="s">
        <v>1254</v>
      </c>
      <c r="D848" s="213">
        <v>45379</v>
      </c>
      <c r="E848" s="191" t="s">
        <v>2864</v>
      </c>
      <c r="F848" s="191" t="s">
        <v>12</v>
      </c>
      <c r="G848" s="191">
        <v>456481</v>
      </c>
      <c r="H848" s="68"/>
      <c r="I848" s="197" t="s">
        <v>1886</v>
      </c>
      <c r="J848" s="68"/>
      <c r="K848" s="68"/>
      <c r="L848" s="68"/>
      <c r="M848" s="68"/>
      <c r="N848" s="358"/>
      <c r="O848" s="358"/>
      <c r="P848" s="214">
        <v>76077.67</v>
      </c>
      <c r="Q848" s="214">
        <v>0</v>
      </c>
      <c r="R848" s="68" t="s">
        <v>1894</v>
      </c>
      <c r="S848" s="359"/>
      <c r="T848" s="275"/>
    </row>
    <row r="849" spans="1:20" ht="38.25">
      <c r="A849" s="191" t="s">
        <v>665</v>
      </c>
      <c r="B849" s="68"/>
      <c r="C849" s="212" t="s">
        <v>1254</v>
      </c>
      <c r="D849" s="213">
        <v>45379</v>
      </c>
      <c r="E849" s="191" t="s">
        <v>2865</v>
      </c>
      <c r="F849" s="191" t="s">
        <v>12</v>
      </c>
      <c r="G849" s="191">
        <v>456483</v>
      </c>
      <c r="H849" s="68"/>
      <c r="I849" s="197" t="s">
        <v>1886</v>
      </c>
      <c r="J849" s="68"/>
      <c r="K849" s="68"/>
      <c r="L849" s="68"/>
      <c r="M849" s="68"/>
      <c r="N849" s="358"/>
      <c r="O849" s="358"/>
      <c r="P849" s="214">
        <v>1415047.53</v>
      </c>
      <c r="Q849" s="214">
        <v>0</v>
      </c>
      <c r="R849" s="68" t="s">
        <v>1894</v>
      </c>
      <c r="S849" s="359"/>
      <c r="T849" s="275"/>
    </row>
    <row r="850" spans="1:20" ht="38.25">
      <c r="A850" s="191" t="s">
        <v>665</v>
      </c>
      <c r="B850" s="68"/>
      <c r="C850" s="212" t="s">
        <v>1254</v>
      </c>
      <c r="D850" s="213">
        <v>45379</v>
      </c>
      <c r="E850" s="191" t="s">
        <v>2866</v>
      </c>
      <c r="F850" s="191" t="s">
        <v>12</v>
      </c>
      <c r="G850" s="191">
        <v>456485</v>
      </c>
      <c r="H850" s="68"/>
      <c r="I850" s="197" t="s">
        <v>1886</v>
      </c>
      <c r="J850" s="68"/>
      <c r="K850" s="68"/>
      <c r="L850" s="68"/>
      <c r="M850" s="68"/>
      <c r="N850" s="358"/>
      <c r="O850" s="358"/>
      <c r="P850" s="214">
        <v>1641142.15</v>
      </c>
      <c r="Q850" s="214">
        <v>0</v>
      </c>
      <c r="R850" s="68" t="s">
        <v>1894</v>
      </c>
      <c r="S850" s="359"/>
      <c r="T850" s="275"/>
    </row>
    <row r="851" spans="1:20" ht="38.25">
      <c r="A851" s="191" t="s">
        <v>665</v>
      </c>
      <c r="B851" s="68"/>
      <c r="C851" s="212" t="s">
        <v>1254</v>
      </c>
      <c r="D851" s="213">
        <v>45379</v>
      </c>
      <c r="E851" s="191" t="s">
        <v>2867</v>
      </c>
      <c r="F851" s="191" t="s">
        <v>12</v>
      </c>
      <c r="G851" s="191">
        <v>456487</v>
      </c>
      <c r="H851" s="68"/>
      <c r="I851" s="197" t="s">
        <v>1886</v>
      </c>
      <c r="J851" s="68"/>
      <c r="K851" s="68"/>
      <c r="L851" s="68"/>
      <c r="M851" s="68"/>
      <c r="N851" s="358"/>
      <c r="O851" s="358"/>
      <c r="P851" s="214">
        <v>503349.21</v>
      </c>
      <c r="Q851" s="214">
        <v>0</v>
      </c>
      <c r="R851" s="68" t="s">
        <v>1894</v>
      </c>
      <c r="S851" s="359"/>
      <c r="T851" s="275"/>
    </row>
    <row r="852" spans="1:20" ht="38.25">
      <c r="A852" s="191" t="s">
        <v>665</v>
      </c>
      <c r="B852" s="68"/>
      <c r="C852" s="212" t="s">
        <v>1254</v>
      </c>
      <c r="D852" s="213">
        <v>45379</v>
      </c>
      <c r="E852" s="191" t="s">
        <v>2868</v>
      </c>
      <c r="F852" s="191" t="s">
        <v>12</v>
      </c>
      <c r="G852" s="191">
        <v>456489</v>
      </c>
      <c r="H852" s="68"/>
      <c r="I852" s="197" t="s">
        <v>1886</v>
      </c>
      <c r="J852" s="68"/>
      <c r="K852" s="68"/>
      <c r="L852" s="68"/>
      <c r="M852" s="68"/>
      <c r="N852" s="358"/>
      <c r="O852" s="358"/>
      <c r="P852" s="214">
        <v>4510489.58</v>
      </c>
      <c r="Q852" s="214">
        <v>0</v>
      </c>
      <c r="R852" s="68" t="s">
        <v>1894</v>
      </c>
      <c r="S852" s="359"/>
      <c r="T852" s="275"/>
    </row>
    <row r="853" spans="1:20" ht="38.25">
      <c r="A853" s="191" t="s">
        <v>665</v>
      </c>
      <c r="B853" s="68"/>
      <c r="C853" s="212" t="s">
        <v>1254</v>
      </c>
      <c r="D853" s="213">
        <v>45379</v>
      </c>
      <c r="E853" s="191" t="s">
        <v>2869</v>
      </c>
      <c r="F853" s="191" t="s">
        <v>12</v>
      </c>
      <c r="G853" s="191">
        <v>456491</v>
      </c>
      <c r="H853" s="68"/>
      <c r="I853" s="197" t="s">
        <v>1886</v>
      </c>
      <c r="J853" s="68"/>
      <c r="K853" s="68"/>
      <c r="L853" s="68"/>
      <c r="M853" s="68"/>
      <c r="N853" s="358"/>
      <c r="O853" s="358"/>
      <c r="P853" s="214">
        <v>1382507.67</v>
      </c>
      <c r="Q853" s="214">
        <v>0</v>
      </c>
      <c r="R853" s="68" t="s">
        <v>1894</v>
      </c>
      <c r="S853" s="359"/>
      <c r="T853" s="275"/>
    </row>
    <row r="854" spans="1:20" ht="38.25">
      <c r="A854" s="191" t="s">
        <v>665</v>
      </c>
      <c r="B854" s="68"/>
      <c r="C854" s="212" t="s">
        <v>1254</v>
      </c>
      <c r="D854" s="213">
        <v>45379</v>
      </c>
      <c r="E854" s="191" t="s">
        <v>2870</v>
      </c>
      <c r="F854" s="191" t="s">
        <v>12</v>
      </c>
      <c r="G854" s="191">
        <v>456493</v>
      </c>
      <c r="H854" s="68"/>
      <c r="I854" s="197" t="s">
        <v>1886</v>
      </c>
      <c r="J854" s="68"/>
      <c r="K854" s="68"/>
      <c r="L854" s="68"/>
      <c r="M854" s="68"/>
      <c r="N854" s="358"/>
      <c r="O854" s="358"/>
      <c r="P854" s="214">
        <v>4507589.72</v>
      </c>
      <c r="Q854" s="214">
        <v>0</v>
      </c>
      <c r="R854" s="68" t="s">
        <v>1894</v>
      </c>
      <c r="S854" s="359"/>
      <c r="T854" s="275"/>
    </row>
    <row r="855" spans="1:20" ht="38.25">
      <c r="A855" s="191" t="s">
        <v>665</v>
      </c>
      <c r="B855" s="68"/>
      <c r="C855" s="212" t="s">
        <v>1254</v>
      </c>
      <c r="D855" s="213">
        <v>45379</v>
      </c>
      <c r="E855" s="191" t="s">
        <v>2871</v>
      </c>
      <c r="F855" s="191" t="s">
        <v>12</v>
      </c>
      <c r="G855" s="191">
        <v>456495</v>
      </c>
      <c r="H855" s="68"/>
      <c r="I855" s="197" t="s">
        <v>1886</v>
      </c>
      <c r="J855" s="68"/>
      <c r="K855" s="68"/>
      <c r="L855" s="68"/>
      <c r="M855" s="68"/>
      <c r="N855" s="358"/>
      <c r="O855" s="358"/>
      <c r="P855" s="214">
        <v>3818390.77</v>
      </c>
      <c r="Q855" s="214">
        <v>0</v>
      </c>
      <c r="R855" s="68" t="s">
        <v>1894</v>
      </c>
      <c r="S855" s="359"/>
      <c r="T855" s="275"/>
    </row>
    <row r="856" spans="1:20" ht="38.25">
      <c r="A856" s="191" t="s">
        <v>665</v>
      </c>
      <c r="B856" s="68"/>
      <c r="C856" s="212" t="s">
        <v>1254</v>
      </c>
      <c r="D856" s="213">
        <v>45379</v>
      </c>
      <c r="E856" s="191" t="s">
        <v>2872</v>
      </c>
      <c r="F856" s="191" t="s">
        <v>12</v>
      </c>
      <c r="G856" s="191">
        <v>456497</v>
      </c>
      <c r="H856" s="68"/>
      <c r="I856" s="197" t="s">
        <v>1886</v>
      </c>
      <c r="J856" s="68"/>
      <c r="K856" s="68"/>
      <c r="L856" s="68"/>
      <c r="M856" s="68"/>
      <c r="N856" s="358"/>
      <c r="O856" s="358"/>
      <c r="P856" s="214">
        <v>1171125.75</v>
      </c>
      <c r="Q856" s="214">
        <v>0</v>
      </c>
      <c r="R856" s="68" t="s">
        <v>1894</v>
      </c>
      <c r="S856" s="359"/>
      <c r="T856" s="275"/>
    </row>
    <row r="857" spans="1:20" ht="38.25">
      <c r="A857" s="191" t="s">
        <v>665</v>
      </c>
      <c r="B857" s="68"/>
      <c r="C857" s="212" t="s">
        <v>1254</v>
      </c>
      <c r="D857" s="213">
        <v>45379</v>
      </c>
      <c r="E857" s="191" t="s">
        <v>2873</v>
      </c>
      <c r="F857" s="191" t="s">
        <v>12</v>
      </c>
      <c r="G857" s="191">
        <v>456322</v>
      </c>
      <c r="H857" s="68"/>
      <c r="I857" s="197" t="s">
        <v>1886</v>
      </c>
      <c r="J857" s="68"/>
      <c r="K857" s="68"/>
      <c r="L857" s="68"/>
      <c r="M857" s="68"/>
      <c r="N857" s="358"/>
      <c r="O857" s="358"/>
      <c r="P857" s="214">
        <v>431.36</v>
      </c>
      <c r="Q857" s="214">
        <v>0</v>
      </c>
      <c r="R857" s="68" t="s">
        <v>1894</v>
      </c>
      <c r="S857" s="359"/>
      <c r="T857" s="275"/>
    </row>
    <row r="858" spans="1:20" ht="38.25">
      <c r="A858" s="191" t="s">
        <v>665</v>
      </c>
      <c r="B858" s="68"/>
      <c r="C858" s="212" t="s">
        <v>1254</v>
      </c>
      <c r="D858" s="213">
        <v>45379</v>
      </c>
      <c r="E858" s="191" t="s">
        <v>2874</v>
      </c>
      <c r="F858" s="191" t="s">
        <v>12</v>
      </c>
      <c r="G858" s="191">
        <v>456324</v>
      </c>
      <c r="H858" s="68"/>
      <c r="I858" s="197" t="s">
        <v>1886</v>
      </c>
      <c r="J858" s="68"/>
      <c r="K858" s="68"/>
      <c r="L858" s="68"/>
      <c r="M858" s="68"/>
      <c r="N858" s="358"/>
      <c r="O858" s="358"/>
      <c r="P858" s="214">
        <v>11379.37</v>
      </c>
      <c r="Q858" s="214">
        <v>0</v>
      </c>
      <c r="R858" s="68" t="s">
        <v>1894</v>
      </c>
      <c r="S858" s="359"/>
      <c r="T858" s="275"/>
    </row>
    <row r="859" spans="1:20" ht="38.25">
      <c r="A859" s="191" t="s">
        <v>665</v>
      </c>
      <c r="B859" s="68"/>
      <c r="C859" s="212" t="s">
        <v>1254</v>
      </c>
      <c r="D859" s="213">
        <v>45379</v>
      </c>
      <c r="E859" s="191" t="s">
        <v>2875</v>
      </c>
      <c r="F859" s="191" t="s">
        <v>12</v>
      </c>
      <c r="G859" s="191">
        <v>456326</v>
      </c>
      <c r="H859" s="68"/>
      <c r="I859" s="197" t="s">
        <v>1886</v>
      </c>
      <c r="J859" s="68"/>
      <c r="K859" s="68"/>
      <c r="L859" s="68"/>
      <c r="M859" s="68"/>
      <c r="N859" s="358"/>
      <c r="O859" s="358"/>
      <c r="P859" s="214">
        <v>11379.37</v>
      </c>
      <c r="Q859" s="214">
        <v>0</v>
      </c>
      <c r="R859" s="68" t="s">
        <v>1894</v>
      </c>
      <c r="S859" s="359"/>
      <c r="T859" s="275"/>
    </row>
    <row r="860" spans="1:20" ht="38.25">
      <c r="A860" s="191" t="s">
        <v>665</v>
      </c>
      <c r="B860" s="68"/>
      <c r="C860" s="212" t="s">
        <v>1254</v>
      </c>
      <c r="D860" s="213">
        <v>45379</v>
      </c>
      <c r="E860" s="191" t="s">
        <v>2876</v>
      </c>
      <c r="F860" s="191" t="s">
        <v>12</v>
      </c>
      <c r="G860" s="191">
        <v>456328</v>
      </c>
      <c r="H860" s="68"/>
      <c r="I860" s="197" t="s">
        <v>1886</v>
      </c>
      <c r="J860" s="68"/>
      <c r="K860" s="68"/>
      <c r="L860" s="68"/>
      <c r="M860" s="68"/>
      <c r="N860" s="358"/>
      <c r="O860" s="358"/>
      <c r="P860" s="214">
        <v>11379.37</v>
      </c>
      <c r="Q860" s="214">
        <v>0</v>
      </c>
      <c r="R860" s="68" t="s">
        <v>1894</v>
      </c>
      <c r="S860" s="359"/>
      <c r="T860" s="275"/>
    </row>
    <row r="861" spans="1:20" ht="38.25">
      <c r="A861" s="191" t="s">
        <v>665</v>
      </c>
      <c r="B861" s="68"/>
      <c r="C861" s="212" t="s">
        <v>1254</v>
      </c>
      <c r="D861" s="213">
        <v>45379</v>
      </c>
      <c r="E861" s="191" t="s">
        <v>2877</v>
      </c>
      <c r="F861" s="191" t="s">
        <v>12</v>
      </c>
      <c r="G861" s="191">
        <v>456330</v>
      </c>
      <c r="H861" s="68"/>
      <c r="I861" s="197" t="s">
        <v>1886</v>
      </c>
      <c r="J861" s="68"/>
      <c r="K861" s="68"/>
      <c r="L861" s="68"/>
      <c r="M861" s="68"/>
      <c r="N861" s="358"/>
      <c r="O861" s="358"/>
      <c r="P861" s="214">
        <v>11379.37</v>
      </c>
      <c r="Q861" s="214">
        <v>0</v>
      </c>
      <c r="R861" s="68" t="s">
        <v>1894</v>
      </c>
      <c r="S861" s="359"/>
      <c r="T861" s="275"/>
    </row>
    <row r="862" spans="1:20" ht="38.25">
      <c r="A862" s="191" t="s">
        <v>665</v>
      </c>
      <c r="B862" s="68"/>
      <c r="C862" s="212" t="s">
        <v>1254</v>
      </c>
      <c r="D862" s="213">
        <v>45379</v>
      </c>
      <c r="E862" s="191" t="s">
        <v>2878</v>
      </c>
      <c r="F862" s="191" t="s">
        <v>12</v>
      </c>
      <c r="G862" s="191">
        <v>456332</v>
      </c>
      <c r="H862" s="68"/>
      <c r="I862" s="197" t="s">
        <v>1886</v>
      </c>
      <c r="J862" s="68"/>
      <c r="K862" s="68"/>
      <c r="L862" s="68"/>
      <c r="M862" s="68"/>
      <c r="N862" s="358"/>
      <c r="O862" s="358"/>
      <c r="P862" s="214">
        <v>4900.3</v>
      </c>
      <c r="Q862" s="214">
        <v>0</v>
      </c>
      <c r="R862" s="68" t="s">
        <v>1894</v>
      </c>
      <c r="S862" s="359"/>
      <c r="T862" s="275"/>
    </row>
    <row r="863" spans="1:20" ht="38.25">
      <c r="A863" s="191" t="s">
        <v>665</v>
      </c>
      <c r="B863" s="68"/>
      <c r="C863" s="212" t="s">
        <v>1254</v>
      </c>
      <c r="D863" s="213">
        <v>45379</v>
      </c>
      <c r="E863" s="191" t="s">
        <v>2879</v>
      </c>
      <c r="F863" s="191" t="s">
        <v>12</v>
      </c>
      <c r="G863" s="191">
        <v>456334</v>
      </c>
      <c r="H863" s="68"/>
      <c r="I863" s="197" t="s">
        <v>1886</v>
      </c>
      <c r="J863" s="68"/>
      <c r="K863" s="68"/>
      <c r="L863" s="68"/>
      <c r="M863" s="68"/>
      <c r="N863" s="358"/>
      <c r="O863" s="358"/>
      <c r="P863" s="214">
        <v>2835.79</v>
      </c>
      <c r="Q863" s="214">
        <v>0</v>
      </c>
      <c r="R863" s="68" t="s">
        <v>1894</v>
      </c>
      <c r="S863" s="359"/>
      <c r="T863" s="275"/>
    </row>
    <row r="864" spans="1:20" ht="38.25">
      <c r="A864" s="191" t="s">
        <v>665</v>
      </c>
      <c r="B864" s="68"/>
      <c r="C864" s="212" t="s">
        <v>1254</v>
      </c>
      <c r="D864" s="213">
        <v>45379</v>
      </c>
      <c r="E864" s="191" t="s">
        <v>2880</v>
      </c>
      <c r="F864" s="191" t="s">
        <v>12</v>
      </c>
      <c r="G864" s="191">
        <v>456336</v>
      </c>
      <c r="H864" s="68"/>
      <c r="I864" s="197" t="s">
        <v>1886</v>
      </c>
      <c r="J864" s="68"/>
      <c r="K864" s="68"/>
      <c r="L864" s="68"/>
      <c r="M864" s="68"/>
      <c r="N864" s="358"/>
      <c r="O864" s="358"/>
      <c r="P864" s="214">
        <v>154.97</v>
      </c>
      <c r="Q864" s="214">
        <v>0</v>
      </c>
      <c r="R864" s="68" t="s">
        <v>1894</v>
      </c>
      <c r="S864" s="359"/>
      <c r="T864" s="275"/>
    </row>
    <row r="865" spans="1:20" ht="38.25">
      <c r="A865" s="191" t="s">
        <v>665</v>
      </c>
      <c r="B865" s="68"/>
      <c r="C865" s="212" t="s">
        <v>1254</v>
      </c>
      <c r="D865" s="213">
        <v>45379</v>
      </c>
      <c r="E865" s="191" t="s">
        <v>2881</v>
      </c>
      <c r="F865" s="191" t="s">
        <v>12</v>
      </c>
      <c r="G865" s="191">
        <v>456338</v>
      </c>
      <c r="H865" s="68"/>
      <c r="I865" s="197" t="s">
        <v>1886</v>
      </c>
      <c r="J865" s="68"/>
      <c r="K865" s="68"/>
      <c r="L865" s="68"/>
      <c r="M865" s="68"/>
      <c r="N865" s="358"/>
      <c r="O865" s="358"/>
      <c r="P865" s="214">
        <v>4021.74</v>
      </c>
      <c r="Q865" s="214">
        <v>0</v>
      </c>
      <c r="R865" s="68" t="s">
        <v>1894</v>
      </c>
      <c r="S865" s="359"/>
      <c r="T865" s="275"/>
    </row>
    <row r="866" spans="1:20" ht="38.25">
      <c r="A866" s="191" t="s">
        <v>665</v>
      </c>
      <c r="B866" s="68"/>
      <c r="C866" s="212" t="s">
        <v>1254</v>
      </c>
      <c r="D866" s="213">
        <v>45379</v>
      </c>
      <c r="E866" s="191" t="s">
        <v>2882</v>
      </c>
      <c r="F866" s="191" t="s">
        <v>12</v>
      </c>
      <c r="G866" s="191">
        <v>456340</v>
      </c>
      <c r="H866" s="68"/>
      <c r="I866" s="197" t="s">
        <v>1886</v>
      </c>
      <c r="J866" s="68"/>
      <c r="K866" s="68"/>
      <c r="L866" s="68"/>
      <c r="M866" s="68"/>
      <c r="N866" s="358"/>
      <c r="O866" s="358"/>
      <c r="P866" s="214">
        <v>4021.74</v>
      </c>
      <c r="Q866" s="214">
        <v>0</v>
      </c>
      <c r="R866" s="68" t="s">
        <v>1894</v>
      </c>
      <c r="S866" s="359"/>
      <c r="T866" s="275"/>
    </row>
    <row r="867" spans="1:20" ht="38.25">
      <c r="A867" s="191" t="s">
        <v>665</v>
      </c>
      <c r="B867" s="68"/>
      <c r="C867" s="212" t="s">
        <v>1254</v>
      </c>
      <c r="D867" s="213">
        <v>45379</v>
      </c>
      <c r="E867" s="191" t="s">
        <v>2883</v>
      </c>
      <c r="F867" s="191" t="s">
        <v>12</v>
      </c>
      <c r="G867" s="191">
        <v>456342</v>
      </c>
      <c r="H867" s="68"/>
      <c r="I867" s="197" t="s">
        <v>1886</v>
      </c>
      <c r="J867" s="68"/>
      <c r="K867" s="68"/>
      <c r="L867" s="68"/>
      <c r="M867" s="68"/>
      <c r="N867" s="358"/>
      <c r="O867" s="358"/>
      <c r="P867" s="214">
        <v>4021.74</v>
      </c>
      <c r="Q867" s="214">
        <v>0</v>
      </c>
      <c r="R867" s="68" t="s">
        <v>1894</v>
      </c>
      <c r="S867" s="359"/>
      <c r="T867" s="275"/>
    </row>
    <row r="868" spans="1:20" ht="38.25">
      <c r="A868" s="191" t="s">
        <v>665</v>
      </c>
      <c r="B868" s="68"/>
      <c r="C868" s="212" t="s">
        <v>1254</v>
      </c>
      <c r="D868" s="213">
        <v>45379</v>
      </c>
      <c r="E868" s="191" t="s">
        <v>2884</v>
      </c>
      <c r="F868" s="191" t="s">
        <v>12</v>
      </c>
      <c r="G868" s="191">
        <v>456344</v>
      </c>
      <c r="H868" s="68"/>
      <c r="I868" s="197" t="s">
        <v>1886</v>
      </c>
      <c r="J868" s="68"/>
      <c r="K868" s="68"/>
      <c r="L868" s="68"/>
      <c r="M868" s="68"/>
      <c r="N868" s="358"/>
      <c r="O868" s="358"/>
      <c r="P868" s="214">
        <v>4021.74</v>
      </c>
      <c r="Q868" s="214">
        <v>0</v>
      </c>
      <c r="R868" s="68" t="s">
        <v>1894</v>
      </c>
      <c r="S868" s="359"/>
      <c r="T868" s="275"/>
    </row>
    <row r="869" spans="1:20" ht="38.25">
      <c r="A869" s="191" t="s">
        <v>665</v>
      </c>
      <c r="B869" s="68"/>
      <c r="C869" s="212" t="s">
        <v>1254</v>
      </c>
      <c r="D869" s="213">
        <v>45379</v>
      </c>
      <c r="E869" s="191" t="s">
        <v>2885</v>
      </c>
      <c r="F869" s="191" t="s">
        <v>12</v>
      </c>
      <c r="G869" s="191">
        <v>456346</v>
      </c>
      <c r="H869" s="68"/>
      <c r="I869" s="197" t="s">
        <v>1886</v>
      </c>
      <c r="J869" s="68"/>
      <c r="K869" s="68"/>
      <c r="L869" s="68"/>
      <c r="M869" s="68"/>
      <c r="N869" s="358"/>
      <c r="O869" s="358"/>
      <c r="P869" s="214">
        <v>38082.47</v>
      </c>
      <c r="Q869" s="214">
        <v>0</v>
      </c>
      <c r="R869" s="68" t="s">
        <v>1894</v>
      </c>
      <c r="S869" s="359"/>
      <c r="T869" s="275"/>
    </row>
    <row r="870" spans="1:20" ht="38.25">
      <c r="A870" s="191" t="s">
        <v>665</v>
      </c>
      <c r="B870" s="68"/>
      <c r="C870" s="212" t="s">
        <v>1254</v>
      </c>
      <c r="D870" s="213">
        <v>45379</v>
      </c>
      <c r="E870" s="191" t="s">
        <v>2886</v>
      </c>
      <c r="F870" s="191" t="s">
        <v>12</v>
      </c>
      <c r="G870" s="191">
        <v>456348</v>
      </c>
      <c r="H870" s="68"/>
      <c r="I870" s="197" t="s">
        <v>1886</v>
      </c>
      <c r="J870" s="68"/>
      <c r="K870" s="68"/>
      <c r="L870" s="68"/>
      <c r="M870" s="68"/>
      <c r="N870" s="358"/>
      <c r="O870" s="358"/>
      <c r="P870" s="214">
        <v>22038.02</v>
      </c>
      <c r="Q870" s="214">
        <v>0</v>
      </c>
      <c r="R870" s="68" t="s">
        <v>1894</v>
      </c>
      <c r="S870" s="359"/>
      <c r="T870" s="275"/>
    </row>
    <row r="871" spans="1:20" ht="38.25">
      <c r="A871" s="191" t="s">
        <v>665</v>
      </c>
      <c r="B871" s="68"/>
      <c r="C871" s="212" t="s">
        <v>1254</v>
      </c>
      <c r="D871" s="213">
        <v>45379</v>
      </c>
      <c r="E871" s="191" t="s">
        <v>2887</v>
      </c>
      <c r="F871" s="191" t="s">
        <v>12</v>
      </c>
      <c r="G871" s="191">
        <v>456350</v>
      </c>
      <c r="H871" s="68"/>
      <c r="I871" s="197" t="s">
        <v>1886</v>
      </c>
      <c r="J871" s="68"/>
      <c r="K871" s="68"/>
      <c r="L871" s="68"/>
      <c r="M871" s="68"/>
      <c r="N871" s="358"/>
      <c r="O871" s="358"/>
      <c r="P871" s="214">
        <v>1204.2</v>
      </c>
      <c r="Q871" s="214">
        <v>0</v>
      </c>
      <c r="R871" s="68" t="s">
        <v>1894</v>
      </c>
      <c r="S871" s="359"/>
      <c r="T871" s="275"/>
    </row>
    <row r="872" spans="1:20" ht="38.25">
      <c r="A872" s="191" t="s">
        <v>665</v>
      </c>
      <c r="B872" s="68"/>
      <c r="C872" s="212" t="s">
        <v>1254</v>
      </c>
      <c r="D872" s="213">
        <v>45379</v>
      </c>
      <c r="E872" s="191" t="s">
        <v>2888</v>
      </c>
      <c r="F872" s="191" t="s">
        <v>12</v>
      </c>
      <c r="G872" s="191">
        <v>456352</v>
      </c>
      <c r="H872" s="68"/>
      <c r="I872" s="197" t="s">
        <v>1886</v>
      </c>
      <c r="J872" s="68"/>
      <c r="K872" s="68"/>
      <c r="L872" s="68"/>
      <c r="M872" s="68"/>
      <c r="N872" s="358"/>
      <c r="O872" s="358"/>
      <c r="P872" s="214">
        <v>31254.78</v>
      </c>
      <c r="Q872" s="214">
        <v>0</v>
      </c>
      <c r="R872" s="68" t="s">
        <v>1894</v>
      </c>
      <c r="S872" s="359"/>
      <c r="T872" s="275"/>
    </row>
    <row r="873" spans="1:20" ht="38.25">
      <c r="A873" s="191" t="s">
        <v>665</v>
      </c>
      <c r="B873" s="68"/>
      <c r="C873" s="212" t="s">
        <v>1254</v>
      </c>
      <c r="D873" s="213">
        <v>45379</v>
      </c>
      <c r="E873" s="191" t="s">
        <v>2889</v>
      </c>
      <c r="F873" s="191" t="s">
        <v>12</v>
      </c>
      <c r="G873" s="191">
        <v>456354</v>
      </c>
      <c r="H873" s="68"/>
      <c r="I873" s="197" t="s">
        <v>1886</v>
      </c>
      <c r="J873" s="68"/>
      <c r="K873" s="68"/>
      <c r="L873" s="68"/>
      <c r="M873" s="68"/>
      <c r="N873" s="358"/>
      <c r="O873" s="358"/>
      <c r="P873" s="214">
        <v>31254.78</v>
      </c>
      <c r="Q873" s="214">
        <v>0</v>
      </c>
      <c r="R873" s="68" t="s">
        <v>1894</v>
      </c>
      <c r="S873" s="359"/>
      <c r="T873" s="275"/>
    </row>
    <row r="874" spans="1:20" ht="38.25">
      <c r="A874" s="191" t="s">
        <v>665</v>
      </c>
      <c r="B874" s="68"/>
      <c r="C874" s="212" t="s">
        <v>1254</v>
      </c>
      <c r="D874" s="213">
        <v>45379</v>
      </c>
      <c r="E874" s="191" t="s">
        <v>2890</v>
      </c>
      <c r="F874" s="191" t="s">
        <v>12</v>
      </c>
      <c r="G874" s="191">
        <v>456356</v>
      </c>
      <c r="H874" s="68"/>
      <c r="I874" s="197" t="s">
        <v>1886</v>
      </c>
      <c r="J874" s="68"/>
      <c r="K874" s="68"/>
      <c r="L874" s="68"/>
      <c r="M874" s="68"/>
      <c r="N874" s="358"/>
      <c r="O874" s="358"/>
      <c r="P874" s="214">
        <v>31254.78</v>
      </c>
      <c r="Q874" s="214">
        <v>0</v>
      </c>
      <c r="R874" s="68" t="s">
        <v>1894</v>
      </c>
      <c r="S874" s="359"/>
      <c r="T874" s="275"/>
    </row>
    <row r="875" spans="1:20" ht="38.25">
      <c r="A875" s="191" t="s">
        <v>665</v>
      </c>
      <c r="B875" s="68"/>
      <c r="C875" s="212" t="s">
        <v>1254</v>
      </c>
      <c r="D875" s="213">
        <v>45379</v>
      </c>
      <c r="E875" s="191" t="s">
        <v>2891</v>
      </c>
      <c r="F875" s="191" t="s">
        <v>12</v>
      </c>
      <c r="G875" s="191">
        <v>456358</v>
      </c>
      <c r="H875" s="68"/>
      <c r="I875" s="197" t="s">
        <v>1886</v>
      </c>
      <c r="J875" s="68"/>
      <c r="K875" s="68"/>
      <c r="L875" s="68"/>
      <c r="M875" s="68"/>
      <c r="N875" s="358"/>
      <c r="O875" s="358"/>
      <c r="P875" s="214">
        <v>31254.78</v>
      </c>
      <c r="Q875" s="214">
        <v>0</v>
      </c>
      <c r="R875" s="68" t="s">
        <v>1894</v>
      </c>
      <c r="S875" s="359"/>
      <c r="T875" s="275"/>
    </row>
    <row r="876" spans="1:20" ht="38.25">
      <c r="A876" s="191" t="s">
        <v>665</v>
      </c>
      <c r="B876" s="68"/>
      <c r="C876" s="212" t="s">
        <v>1254</v>
      </c>
      <c r="D876" s="213">
        <v>45379</v>
      </c>
      <c r="E876" s="191" t="s">
        <v>2892</v>
      </c>
      <c r="F876" s="191" t="s">
        <v>12</v>
      </c>
      <c r="G876" s="191">
        <v>456360</v>
      </c>
      <c r="H876" s="68"/>
      <c r="I876" s="197" t="s">
        <v>1886</v>
      </c>
      <c r="J876" s="68"/>
      <c r="K876" s="68"/>
      <c r="L876" s="68"/>
      <c r="M876" s="68"/>
      <c r="N876" s="358"/>
      <c r="O876" s="358"/>
      <c r="P876" s="214">
        <v>37324.71</v>
      </c>
      <c r="Q876" s="214">
        <v>0</v>
      </c>
      <c r="R876" s="68" t="s">
        <v>1894</v>
      </c>
      <c r="S876" s="359"/>
      <c r="T876" s="275"/>
    </row>
    <row r="877" spans="1:20" ht="38.25">
      <c r="A877" s="191" t="s">
        <v>665</v>
      </c>
      <c r="B877" s="68"/>
      <c r="C877" s="212" t="s">
        <v>1254</v>
      </c>
      <c r="D877" s="213">
        <v>45379</v>
      </c>
      <c r="E877" s="191" t="s">
        <v>2893</v>
      </c>
      <c r="F877" s="191" t="s">
        <v>12</v>
      </c>
      <c r="G877" s="191">
        <v>456362</v>
      </c>
      <c r="H877" s="68"/>
      <c r="I877" s="197" t="s">
        <v>1886</v>
      </c>
      <c r="J877" s="68"/>
      <c r="K877" s="68"/>
      <c r="L877" s="68"/>
      <c r="M877" s="68"/>
      <c r="N877" s="358"/>
      <c r="O877" s="358"/>
      <c r="P877" s="214">
        <v>3869.25</v>
      </c>
      <c r="Q877" s="214">
        <v>0</v>
      </c>
      <c r="R877" s="68" t="s">
        <v>1894</v>
      </c>
      <c r="S877" s="359"/>
      <c r="T877" s="275"/>
    </row>
    <row r="878" spans="1:20" ht="38.25">
      <c r="A878" s="191" t="s">
        <v>665</v>
      </c>
      <c r="B878" s="68"/>
      <c r="C878" s="212" t="s">
        <v>1254</v>
      </c>
      <c r="D878" s="213">
        <v>45379</v>
      </c>
      <c r="E878" s="191" t="s">
        <v>2894</v>
      </c>
      <c r="F878" s="191" t="s">
        <v>12</v>
      </c>
      <c r="G878" s="191">
        <v>456364</v>
      </c>
      <c r="H878" s="68"/>
      <c r="I878" s="197" t="s">
        <v>1886</v>
      </c>
      <c r="J878" s="68"/>
      <c r="K878" s="68"/>
      <c r="L878" s="68"/>
      <c r="M878" s="68"/>
      <c r="N878" s="358"/>
      <c r="O878" s="358"/>
      <c r="P878" s="214">
        <v>1185.96</v>
      </c>
      <c r="Q878" s="214">
        <v>0</v>
      </c>
      <c r="R878" s="68" t="s">
        <v>1894</v>
      </c>
      <c r="S878" s="359"/>
      <c r="T878" s="275"/>
    </row>
    <row r="879" spans="1:20" ht="38.25">
      <c r="A879" s="191" t="s">
        <v>665</v>
      </c>
      <c r="B879" s="68"/>
      <c r="C879" s="212" t="s">
        <v>1254</v>
      </c>
      <c r="D879" s="213">
        <v>45379</v>
      </c>
      <c r="E879" s="191" t="s">
        <v>2895</v>
      </c>
      <c r="F879" s="191" t="s">
        <v>12</v>
      </c>
      <c r="G879" s="191">
        <v>456366</v>
      </c>
      <c r="H879" s="68"/>
      <c r="I879" s="197" t="s">
        <v>1886</v>
      </c>
      <c r="J879" s="68"/>
      <c r="K879" s="68"/>
      <c r="L879" s="68"/>
      <c r="M879" s="68"/>
      <c r="N879" s="358"/>
      <c r="O879" s="358"/>
      <c r="P879" s="214">
        <v>10940.95</v>
      </c>
      <c r="Q879" s="214">
        <v>0</v>
      </c>
      <c r="R879" s="68" t="s">
        <v>1894</v>
      </c>
      <c r="S879" s="359"/>
      <c r="T879" s="275"/>
    </row>
    <row r="880" spans="1:20" ht="38.25">
      <c r="A880" s="191" t="s">
        <v>665</v>
      </c>
      <c r="B880" s="68"/>
      <c r="C880" s="212" t="s">
        <v>1254</v>
      </c>
      <c r="D880" s="213">
        <v>45379</v>
      </c>
      <c r="E880" s="191" t="s">
        <v>2896</v>
      </c>
      <c r="F880" s="191" t="s">
        <v>12</v>
      </c>
      <c r="G880" s="191">
        <v>456368</v>
      </c>
      <c r="H880" s="68"/>
      <c r="I880" s="197" t="s">
        <v>1886</v>
      </c>
      <c r="J880" s="68"/>
      <c r="K880" s="68"/>
      <c r="L880" s="68"/>
      <c r="M880" s="68"/>
      <c r="N880" s="358"/>
      <c r="O880" s="358"/>
      <c r="P880" s="214">
        <v>3355.64</v>
      </c>
      <c r="Q880" s="214">
        <v>0</v>
      </c>
      <c r="R880" s="68" t="s">
        <v>1894</v>
      </c>
      <c r="S880" s="359"/>
      <c r="T880" s="275"/>
    </row>
    <row r="881" spans="1:20" ht="38.25">
      <c r="A881" s="191" t="s">
        <v>665</v>
      </c>
      <c r="B881" s="68"/>
      <c r="C881" s="212" t="s">
        <v>1254</v>
      </c>
      <c r="D881" s="213">
        <v>45379</v>
      </c>
      <c r="E881" s="191" t="s">
        <v>2897</v>
      </c>
      <c r="F881" s="191" t="s">
        <v>12</v>
      </c>
      <c r="G881" s="191">
        <v>456370</v>
      </c>
      <c r="H881" s="68"/>
      <c r="I881" s="197" t="s">
        <v>1886</v>
      </c>
      <c r="J881" s="68"/>
      <c r="K881" s="68"/>
      <c r="L881" s="68"/>
      <c r="M881" s="68"/>
      <c r="N881" s="358"/>
      <c r="O881" s="358"/>
      <c r="P881" s="214">
        <v>9216.68</v>
      </c>
      <c r="Q881" s="214">
        <v>0</v>
      </c>
      <c r="R881" s="68" t="s">
        <v>1894</v>
      </c>
      <c r="S881" s="359"/>
      <c r="T881" s="275"/>
    </row>
    <row r="882" spans="1:20" ht="38.25">
      <c r="A882" s="191" t="s">
        <v>665</v>
      </c>
      <c r="B882" s="68"/>
      <c r="C882" s="212" t="s">
        <v>1254</v>
      </c>
      <c r="D882" s="213">
        <v>45379</v>
      </c>
      <c r="E882" s="191" t="s">
        <v>2898</v>
      </c>
      <c r="F882" s="191" t="s">
        <v>12</v>
      </c>
      <c r="G882" s="191">
        <v>456372</v>
      </c>
      <c r="H882" s="68"/>
      <c r="I882" s="197" t="s">
        <v>1886</v>
      </c>
      <c r="J882" s="68"/>
      <c r="K882" s="68"/>
      <c r="L882" s="68"/>
      <c r="M882" s="68"/>
      <c r="N882" s="358"/>
      <c r="O882" s="358"/>
      <c r="P882" s="214">
        <v>1706905.13</v>
      </c>
      <c r="Q882" s="214">
        <v>0</v>
      </c>
      <c r="R882" s="68" t="s">
        <v>1894</v>
      </c>
      <c r="S882" s="359"/>
      <c r="T882" s="275"/>
    </row>
    <row r="883" spans="1:20" ht="38.25">
      <c r="A883" s="191" t="s">
        <v>665</v>
      </c>
      <c r="B883" s="68"/>
      <c r="C883" s="212" t="s">
        <v>1254</v>
      </c>
      <c r="D883" s="213">
        <v>45379</v>
      </c>
      <c r="E883" s="191" t="s">
        <v>2899</v>
      </c>
      <c r="F883" s="191" t="s">
        <v>12</v>
      </c>
      <c r="G883" s="191">
        <v>456374</v>
      </c>
      <c r="H883" s="68"/>
      <c r="I883" s="197" t="s">
        <v>1886</v>
      </c>
      <c r="J883" s="68"/>
      <c r="K883" s="68"/>
      <c r="L883" s="68"/>
      <c r="M883" s="68"/>
      <c r="N883" s="358"/>
      <c r="O883" s="358"/>
      <c r="P883" s="214">
        <v>1706905.13</v>
      </c>
      <c r="Q883" s="214">
        <v>0</v>
      </c>
      <c r="R883" s="68" t="s">
        <v>1894</v>
      </c>
      <c r="S883" s="359"/>
      <c r="T883" s="275"/>
    </row>
    <row r="884" spans="1:20" ht="38.25">
      <c r="A884" s="191" t="s">
        <v>665</v>
      </c>
      <c r="B884" s="68"/>
      <c r="C884" s="212" t="s">
        <v>1254</v>
      </c>
      <c r="D884" s="213">
        <v>45379</v>
      </c>
      <c r="E884" s="191" t="s">
        <v>2900</v>
      </c>
      <c r="F884" s="191" t="s">
        <v>12</v>
      </c>
      <c r="G884" s="191">
        <v>456376</v>
      </c>
      <c r="H884" s="68"/>
      <c r="I884" s="197" t="s">
        <v>1886</v>
      </c>
      <c r="J884" s="68"/>
      <c r="K884" s="68"/>
      <c r="L884" s="68"/>
      <c r="M884" s="68"/>
      <c r="N884" s="358"/>
      <c r="O884" s="358"/>
      <c r="P884" s="214">
        <v>1706905.13</v>
      </c>
      <c r="Q884" s="214">
        <v>0</v>
      </c>
      <c r="R884" s="68" t="s">
        <v>1894</v>
      </c>
      <c r="S884" s="359"/>
      <c r="T884" s="275"/>
    </row>
    <row r="885" spans="1:20" ht="38.25">
      <c r="A885" s="191" t="s">
        <v>665</v>
      </c>
      <c r="B885" s="68"/>
      <c r="C885" s="212" t="s">
        <v>1254</v>
      </c>
      <c r="D885" s="213">
        <v>45379</v>
      </c>
      <c r="E885" s="191" t="s">
        <v>2901</v>
      </c>
      <c r="F885" s="191" t="s">
        <v>12</v>
      </c>
      <c r="G885" s="191">
        <v>456378</v>
      </c>
      <c r="H885" s="68"/>
      <c r="I885" s="197" t="s">
        <v>1886</v>
      </c>
      <c r="J885" s="68"/>
      <c r="K885" s="68"/>
      <c r="L885" s="68"/>
      <c r="M885" s="68"/>
      <c r="N885" s="358"/>
      <c r="O885" s="358"/>
      <c r="P885" s="214">
        <v>1706905.13</v>
      </c>
      <c r="Q885" s="214">
        <v>0</v>
      </c>
      <c r="R885" s="68" t="s">
        <v>1894</v>
      </c>
      <c r="S885" s="359"/>
      <c r="T885" s="275"/>
    </row>
    <row r="886" spans="1:20" ht="38.25">
      <c r="A886" s="191" t="s">
        <v>665</v>
      </c>
      <c r="B886" s="68"/>
      <c r="C886" s="212" t="s">
        <v>1254</v>
      </c>
      <c r="D886" s="213">
        <v>45379</v>
      </c>
      <c r="E886" s="191" t="s">
        <v>2902</v>
      </c>
      <c r="F886" s="191" t="s">
        <v>12</v>
      </c>
      <c r="G886" s="191">
        <v>456380</v>
      </c>
      <c r="H886" s="68"/>
      <c r="I886" s="197" t="s">
        <v>1886</v>
      </c>
      <c r="J886" s="68"/>
      <c r="K886" s="68"/>
      <c r="L886" s="68"/>
      <c r="M886" s="68"/>
      <c r="N886" s="358"/>
      <c r="O886" s="358"/>
      <c r="P886" s="214">
        <v>1706905.13</v>
      </c>
      <c r="Q886" s="214">
        <v>0</v>
      </c>
      <c r="R886" s="68" t="s">
        <v>1894</v>
      </c>
      <c r="S886" s="359"/>
      <c r="T886" s="275"/>
    </row>
    <row r="887" spans="1:20" ht="38.25">
      <c r="A887" s="191" t="s">
        <v>665</v>
      </c>
      <c r="B887" s="68"/>
      <c r="C887" s="212" t="s">
        <v>1254</v>
      </c>
      <c r="D887" s="213">
        <v>45379</v>
      </c>
      <c r="E887" s="191" t="s">
        <v>2903</v>
      </c>
      <c r="F887" s="191" t="s">
        <v>12</v>
      </c>
      <c r="G887" s="191">
        <v>456382</v>
      </c>
      <c r="H887" s="68"/>
      <c r="I887" s="197" t="s">
        <v>1886</v>
      </c>
      <c r="J887" s="68"/>
      <c r="K887" s="68"/>
      <c r="L887" s="68"/>
      <c r="M887" s="68"/>
      <c r="N887" s="358"/>
      <c r="O887" s="358"/>
      <c r="P887" s="214">
        <v>4688215.38</v>
      </c>
      <c r="Q887" s="214">
        <v>0</v>
      </c>
      <c r="R887" s="68" t="s">
        <v>1894</v>
      </c>
      <c r="S887" s="359"/>
      <c r="T887" s="275"/>
    </row>
    <row r="888" spans="1:20" ht="38.25">
      <c r="A888" s="191" t="s">
        <v>665</v>
      </c>
      <c r="B888" s="68"/>
      <c r="C888" s="212" t="s">
        <v>1254</v>
      </c>
      <c r="D888" s="213">
        <v>45379</v>
      </c>
      <c r="E888" s="191" t="s">
        <v>2904</v>
      </c>
      <c r="F888" s="191" t="s">
        <v>12</v>
      </c>
      <c r="G888" s="191">
        <v>456384</v>
      </c>
      <c r="H888" s="68"/>
      <c r="I888" s="197" t="s">
        <v>1886</v>
      </c>
      <c r="J888" s="68"/>
      <c r="K888" s="68"/>
      <c r="L888" s="68"/>
      <c r="M888" s="68"/>
      <c r="N888" s="358"/>
      <c r="O888" s="358"/>
      <c r="P888" s="214">
        <v>4688215.38</v>
      </c>
      <c r="Q888" s="214">
        <v>0</v>
      </c>
      <c r="R888" s="68" t="s">
        <v>1894</v>
      </c>
      <c r="S888" s="359"/>
      <c r="T888" s="275"/>
    </row>
    <row r="889" spans="1:20" ht="38.25">
      <c r="A889" s="191" t="s">
        <v>665</v>
      </c>
      <c r="B889" s="68"/>
      <c r="C889" s="212" t="s">
        <v>1254</v>
      </c>
      <c r="D889" s="213">
        <v>45379</v>
      </c>
      <c r="E889" s="191" t="s">
        <v>2905</v>
      </c>
      <c r="F889" s="191" t="s">
        <v>12</v>
      </c>
      <c r="G889" s="191">
        <v>456386</v>
      </c>
      <c r="H889" s="68"/>
      <c r="I889" s="197" t="s">
        <v>1886</v>
      </c>
      <c r="J889" s="68"/>
      <c r="K889" s="68"/>
      <c r="L889" s="68"/>
      <c r="M889" s="68"/>
      <c r="N889" s="358"/>
      <c r="O889" s="358"/>
      <c r="P889" s="214">
        <v>4688215.38</v>
      </c>
      <c r="Q889" s="214">
        <v>0</v>
      </c>
      <c r="R889" s="68" t="s">
        <v>1894</v>
      </c>
      <c r="S889" s="359"/>
      <c r="T889" s="275"/>
    </row>
    <row r="890" spans="1:20" ht="38.25">
      <c r="A890" s="191" t="s">
        <v>665</v>
      </c>
      <c r="B890" s="68"/>
      <c r="C890" s="212" t="s">
        <v>1254</v>
      </c>
      <c r="D890" s="213">
        <v>45379</v>
      </c>
      <c r="E890" s="191" t="s">
        <v>2906</v>
      </c>
      <c r="F890" s="191" t="s">
        <v>12</v>
      </c>
      <c r="G890" s="191">
        <v>456388</v>
      </c>
      <c r="H890" s="68"/>
      <c r="I890" s="197" t="s">
        <v>1886</v>
      </c>
      <c r="J890" s="68"/>
      <c r="K890" s="68"/>
      <c r="L890" s="68"/>
      <c r="M890" s="68"/>
      <c r="N890" s="358"/>
      <c r="O890" s="358"/>
      <c r="P890" s="214">
        <v>2006846.35</v>
      </c>
      <c r="Q890" s="214">
        <v>0</v>
      </c>
      <c r="R890" s="68" t="s">
        <v>1894</v>
      </c>
      <c r="S890" s="359"/>
      <c r="T890" s="275"/>
    </row>
    <row r="891" spans="1:20" ht="38.25">
      <c r="A891" s="191" t="s">
        <v>665</v>
      </c>
      <c r="B891" s="68"/>
      <c r="C891" s="212" t="s">
        <v>1254</v>
      </c>
      <c r="D891" s="213">
        <v>45379</v>
      </c>
      <c r="E891" s="191" t="s">
        <v>2907</v>
      </c>
      <c r="F891" s="191" t="s">
        <v>12</v>
      </c>
      <c r="G891" s="191">
        <v>456390</v>
      </c>
      <c r="H891" s="68"/>
      <c r="I891" s="197" t="s">
        <v>1886</v>
      </c>
      <c r="J891" s="68"/>
      <c r="K891" s="68"/>
      <c r="L891" s="68"/>
      <c r="M891" s="68"/>
      <c r="N891" s="358"/>
      <c r="O891" s="358"/>
      <c r="P891" s="214">
        <v>2006846.35</v>
      </c>
      <c r="Q891" s="214">
        <v>0</v>
      </c>
      <c r="R891" s="68" t="s">
        <v>1894</v>
      </c>
      <c r="S891" s="359"/>
      <c r="T891" s="275"/>
    </row>
    <row r="892" spans="1:20" ht="38.25">
      <c r="A892" s="191" t="s">
        <v>665</v>
      </c>
      <c r="B892" s="68"/>
      <c r="C892" s="212" t="s">
        <v>1254</v>
      </c>
      <c r="D892" s="213">
        <v>45379</v>
      </c>
      <c r="E892" s="191" t="s">
        <v>2908</v>
      </c>
      <c r="F892" s="191" t="s">
        <v>12</v>
      </c>
      <c r="G892" s="191">
        <v>456392</v>
      </c>
      <c r="H892" s="68"/>
      <c r="I892" s="197" t="s">
        <v>1886</v>
      </c>
      <c r="J892" s="68"/>
      <c r="K892" s="68"/>
      <c r="L892" s="68"/>
      <c r="M892" s="68"/>
      <c r="N892" s="358"/>
      <c r="O892" s="358"/>
      <c r="P892" s="214">
        <v>2006846.35</v>
      </c>
      <c r="Q892" s="214">
        <v>0</v>
      </c>
      <c r="R892" s="68" t="s">
        <v>1894</v>
      </c>
      <c r="S892" s="359"/>
      <c r="T892" s="275"/>
    </row>
    <row r="893" spans="1:20" ht="38.25">
      <c r="A893" s="191" t="s">
        <v>665</v>
      </c>
      <c r="B893" s="68"/>
      <c r="C893" s="212" t="s">
        <v>1254</v>
      </c>
      <c r="D893" s="213">
        <v>45379</v>
      </c>
      <c r="E893" s="191" t="s">
        <v>2909</v>
      </c>
      <c r="F893" s="191" t="s">
        <v>12</v>
      </c>
      <c r="G893" s="191">
        <v>456394</v>
      </c>
      <c r="H893" s="68"/>
      <c r="I893" s="197" t="s">
        <v>1886</v>
      </c>
      <c r="J893" s="68"/>
      <c r="K893" s="68"/>
      <c r="L893" s="68"/>
      <c r="M893" s="68"/>
      <c r="N893" s="358"/>
      <c r="O893" s="358"/>
      <c r="P893" s="214">
        <v>1203555.92</v>
      </c>
      <c r="Q893" s="214">
        <v>0</v>
      </c>
      <c r="R893" s="68" t="s">
        <v>1894</v>
      </c>
      <c r="S893" s="359"/>
      <c r="T893" s="275"/>
    </row>
    <row r="894" spans="1:20" ht="38.25">
      <c r="A894" s="191" t="s">
        <v>665</v>
      </c>
      <c r="B894" s="68"/>
      <c r="C894" s="212" t="s">
        <v>1254</v>
      </c>
      <c r="D894" s="213">
        <v>45379</v>
      </c>
      <c r="E894" s="191" t="s">
        <v>2910</v>
      </c>
      <c r="F894" s="191" t="s">
        <v>12</v>
      </c>
      <c r="G894" s="191">
        <v>456396</v>
      </c>
      <c r="H894" s="68"/>
      <c r="I894" s="197" t="s">
        <v>1886</v>
      </c>
      <c r="J894" s="68"/>
      <c r="K894" s="68"/>
      <c r="L894" s="68"/>
      <c r="M894" s="68"/>
      <c r="N894" s="358"/>
      <c r="O894" s="358"/>
      <c r="P894" s="214">
        <v>30069.919999999998</v>
      </c>
      <c r="Q894" s="214">
        <v>0</v>
      </c>
      <c r="R894" s="68" t="s">
        <v>1894</v>
      </c>
      <c r="S894" s="359"/>
      <c r="T894" s="275"/>
    </row>
    <row r="895" spans="1:20" ht="38.25">
      <c r="A895" s="191" t="s">
        <v>665</v>
      </c>
      <c r="B895" s="68"/>
      <c r="C895" s="212" t="s">
        <v>1254</v>
      </c>
      <c r="D895" s="213">
        <v>45379</v>
      </c>
      <c r="E895" s="191" t="s">
        <v>2911</v>
      </c>
      <c r="F895" s="191" t="s">
        <v>12</v>
      </c>
      <c r="G895" s="191">
        <v>456398</v>
      </c>
      <c r="H895" s="68"/>
      <c r="I895" s="197" t="s">
        <v>1886</v>
      </c>
      <c r="J895" s="68"/>
      <c r="K895" s="68"/>
      <c r="L895" s="68"/>
      <c r="M895" s="68"/>
      <c r="N895" s="358"/>
      <c r="O895" s="358"/>
      <c r="P895" s="214">
        <v>30050.57</v>
      </c>
      <c r="Q895" s="214">
        <v>0</v>
      </c>
      <c r="R895" s="68" t="s">
        <v>1894</v>
      </c>
      <c r="S895" s="359"/>
      <c r="T895" s="275"/>
    </row>
    <row r="896" spans="1:20" ht="38.25">
      <c r="A896" s="191" t="s">
        <v>665</v>
      </c>
      <c r="B896" s="68"/>
      <c r="C896" s="212" t="s">
        <v>1254</v>
      </c>
      <c r="D896" s="213">
        <v>45379</v>
      </c>
      <c r="E896" s="191" t="s">
        <v>2912</v>
      </c>
      <c r="F896" s="191" t="s">
        <v>12</v>
      </c>
      <c r="G896" s="191">
        <v>456400</v>
      </c>
      <c r="H896" s="68"/>
      <c r="I896" s="197" t="s">
        <v>1886</v>
      </c>
      <c r="J896" s="68"/>
      <c r="K896" s="68"/>
      <c r="L896" s="68"/>
      <c r="M896" s="68"/>
      <c r="N896" s="358"/>
      <c r="O896" s="358"/>
      <c r="P896" s="214">
        <v>4688215.38</v>
      </c>
      <c r="Q896" s="214">
        <v>0</v>
      </c>
      <c r="R896" s="68" t="s">
        <v>1894</v>
      </c>
      <c r="S896" s="359"/>
      <c r="T896" s="275"/>
    </row>
    <row r="897" spans="1:20" ht="63.75">
      <c r="A897" s="191" t="s">
        <v>544</v>
      </c>
      <c r="B897" s="68"/>
      <c r="C897" s="212" t="s">
        <v>681</v>
      </c>
      <c r="D897" s="213">
        <v>45379</v>
      </c>
      <c r="E897" s="191" t="s">
        <v>2913</v>
      </c>
      <c r="F897" s="191" t="s">
        <v>6</v>
      </c>
      <c r="G897" s="191">
        <v>1983167</v>
      </c>
      <c r="H897" s="68"/>
      <c r="I897" s="197" t="s">
        <v>3167</v>
      </c>
      <c r="J897" s="68"/>
      <c r="K897" s="68"/>
      <c r="L897" s="68"/>
      <c r="M897" s="68"/>
      <c r="N897" s="358"/>
      <c r="O897" s="358"/>
      <c r="P897" s="214">
        <v>0</v>
      </c>
      <c r="Q897" s="214">
        <v>750</v>
      </c>
      <c r="R897" s="68" t="s">
        <v>1894</v>
      </c>
      <c r="S897" s="359"/>
      <c r="T897" s="275"/>
    </row>
    <row r="898" spans="1:20" ht="51">
      <c r="A898" s="191">
        <v>513</v>
      </c>
      <c r="B898" s="68"/>
      <c r="C898" s="212" t="s">
        <v>160</v>
      </c>
      <c r="D898" s="213">
        <v>45379</v>
      </c>
      <c r="E898" s="191" t="s">
        <v>2914</v>
      </c>
      <c r="F898" s="191" t="s">
        <v>3</v>
      </c>
      <c r="G898" s="191">
        <v>2184619</v>
      </c>
      <c r="H898" s="68"/>
      <c r="I898" s="197" t="s">
        <v>3168</v>
      </c>
      <c r="J898" s="68"/>
      <c r="K898" s="68"/>
      <c r="L898" s="68"/>
      <c r="M898" s="68"/>
      <c r="N898" s="358"/>
      <c r="O898" s="358"/>
      <c r="P898" s="214">
        <v>0</v>
      </c>
      <c r="Q898" s="214">
        <v>385</v>
      </c>
      <c r="R898" s="68" t="s">
        <v>1894</v>
      </c>
      <c r="S898" s="359"/>
      <c r="T898" s="275"/>
    </row>
    <row r="899" spans="1:20" ht="51">
      <c r="A899" s="191">
        <v>15</v>
      </c>
      <c r="B899" s="68"/>
      <c r="C899" s="212" t="s">
        <v>39</v>
      </c>
      <c r="D899" s="213">
        <v>45379</v>
      </c>
      <c r="E899" s="191" t="s">
        <v>2915</v>
      </c>
      <c r="F899" s="191" t="s">
        <v>3</v>
      </c>
      <c r="G899" s="191">
        <v>2184724</v>
      </c>
      <c r="H899" s="68"/>
      <c r="I899" s="197" t="s">
        <v>3169</v>
      </c>
      <c r="J899" s="68"/>
      <c r="K899" s="68"/>
      <c r="L899" s="68"/>
      <c r="M899" s="68"/>
      <c r="N899" s="358"/>
      <c r="O899" s="358"/>
      <c r="P899" s="214">
        <v>0</v>
      </c>
      <c r="Q899" s="214">
        <v>530</v>
      </c>
      <c r="R899" s="68" t="s">
        <v>1894</v>
      </c>
      <c r="S899" s="359"/>
      <c r="T899" s="275"/>
    </row>
    <row r="900" spans="1:20" ht="51">
      <c r="A900" s="191">
        <v>222</v>
      </c>
      <c r="B900" s="68"/>
      <c r="C900" s="212" t="s">
        <v>93</v>
      </c>
      <c r="D900" s="213">
        <v>45379</v>
      </c>
      <c r="E900" s="191" t="s">
        <v>2916</v>
      </c>
      <c r="F900" s="191" t="s">
        <v>3</v>
      </c>
      <c r="G900" s="191">
        <v>2184736</v>
      </c>
      <c r="H900" s="68"/>
      <c r="I900" s="197" t="s">
        <v>3170</v>
      </c>
      <c r="J900" s="68"/>
      <c r="K900" s="68"/>
      <c r="L900" s="68"/>
      <c r="M900" s="68"/>
      <c r="N900" s="358"/>
      <c r="O900" s="358"/>
      <c r="P900" s="214">
        <v>0</v>
      </c>
      <c r="Q900" s="214">
        <v>1439</v>
      </c>
      <c r="R900" s="68" t="s">
        <v>1894</v>
      </c>
      <c r="S900" s="359"/>
      <c r="T900" s="275"/>
    </row>
    <row r="901" spans="1:20" ht="51">
      <c r="A901" s="191">
        <v>41</v>
      </c>
      <c r="B901" s="68"/>
      <c r="C901" s="212" t="s">
        <v>44</v>
      </c>
      <c r="D901" s="213">
        <v>45383</v>
      </c>
      <c r="E901" s="191" t="s">
        <v>3327</v>
      </c>
      <c r="F901" s="191" t="s">
        <v>3</v>
      </c>
      <c r="G901" s="191">
        <v>2184952</v>
      </c>
      <c r="H901" s="68"/>
      <c r="I901" s="197" t="s">
        <v>4410</v>
      </c>
      <c r="J901" s="68"/>
      <c r="K901" s="68"/>
      <c r="L901" s="68"/>
      <c r="M901" s="68"/>
      <c r="N901" s="358"/>
      <c r="O901" s="358"/>
      <c r="P901" s="214">
        <v>0</v>
      </c>
      <c r="Q901" s="214">
        <v>125</v>
      </c>
      <c r="R901" s="68" t="s">
        <v>1894</v>
      </c>
      <c r="S901" s="359"/>
      <c r="T901" s="275"/>
    </row>
    <row r="902" spans="1:20" ht="63.75">
      <c r="A902" s="191">
        <v>20</v>
      </c>
      <c r="B902" s="68"/>
      <c r="C902" s="212" t="s">
        <v>41</v>
      </c>
      <c r="D902" s="213">
        <v>45383</v>
      </c>
      <c r="E902" s="191" t="s">
        <v>3328</v>
      </c>
      <c r="F902" s="191" t="s">
        <v>3</v>
      </c>
      <c r="G902" s="191">
        <v>2184981</v>
      </c>
      <c r="H902" s="68"/>
      <c r="I902" s="197" t="s">
        <v>4411</v>
      </c>
      <c r="J902" s="68"/>
      <c r="K902" s="68"/>
      <c r="L902" s="68"/>
      <c r="M902" s="68"/>
      <c r="N902" s="358"/>
      <c r="O902" s="358"/>
      <c r="P902" s="214">
        <v>0</v>
      </c>
      <c r="Q902" s="214">
        <v>170.4</v>
      </c>
      <c r="R902" s="68" t="s">
        <v>1894</v>
      </c>
      <c r="S902" s="359"/>
      <c r="T902" s="275"/>
    </row>
    <row r="903" spans="1:20" ht="89.25">
      <c r="A903" s="191">
        <v>587</v>
      </c>
      <c r="B903" s="68"/>
      <c r="C903" s="212" t="s">
        <v>671</v>
      </c>
      <c r="D903" s="213">
        <v>45383</v>
      </c>
      <c r="E903" s="191" t="s">
        <v>3329</v>
      </c>
      <c r="F903" s="191" t="s">
        <v>3</v>
      </c>
      <c r="G903" s="191">
        <v>2184990</v>
      </c>
      <c r="H903" s="68"/>
      <c r="I903" s="197" t="s">
        <v>4412</v>
      </c>
      <c r="J903" s="68"/>
      <c r="K903" s="68"/>
      <c r="L903" s="68"/>
      <c r="M903" s="68"/>
      <c r="N903" s="358"/>
      <c r="O903" s="358"/>
      <c r="P903" s="214">
        <v>0</v>
      </c>
      <c r="Q903" s="214">
        <v>12908382.43</v>
      </c>
      <c r="R903" s="68" t="s">
        <v>1894</v>
      </c>
      <c r="S903" s="359"/>
      <c r="T903" s="275"/>
    </row>
    <row r="904" spans="1:20" ht="38.25">
      <c r="A904" s="191">
        <v>46</v>
      </c>
      <c r="B904" s="68"/>
      <c r="C904" s="212" t="s">
        <v>1371</v>
      </c>
      <c r="D904" s="213">
        <v>45383</v>
      </c>
      <c r="E904" s="191" t="s">
        <v>3330</v>
      </c>
      <c r="F904" s="191" t="s">
        <v>3</v>
      </c>
      <c r="G904" s="191">
        <v>2185006</v>
      </c>
      <c r="H904" s="68"/>
      <c r="I904" s="197" t="s">
        <v>4413</v>
      </c>
      <c r="J904" s="68"/>
      <c r="K904" s="68"/>
      <c r="L904" s="68"/>
      <c r="M904" s="68"/>
      <c r="N904" s="358"/>
      <c r="O904" s="358"/>
      <c r="P904" s="214">
        <v>0</v>
      </c>
      <c r="Q904" s="214">
        <v>10500</v>
      </c>
      <c r="R904" s="68" t="s">
        <v>1894</v>
      </c>
      <c r="S904" s="359"/>
      <c r="T904" s="275"/>
    </row>
    <row r="905" spans="1:20" ht="38.25">
      <c r="A905" s="191" t="s">
        <v>550</v>
      </c>
      <c r="B905" s="68"/>
      <c r="C905" s="212" t="s">
        <v>589</v>
      </c>
      <c r="D905" s="213">
        <v>45383</v>
      </c>
      <c r="E905" s="191" t="s">
        <v>3331</v>
      </c>
      <c r="F905" s="191" t="s">
        <v>3</v>
      </c>
      <c r="G905" s="191">
        <v>2185088</v>
      </c>
      <c r="H905" s="68"/>
      <c r="I905" s="197" t="s">
        <v>4414</v>
      </c>
      <c r="J905" s="68"/>
      <c r="K905" s="68"/>
      <c r="L905" s="68"/>
      <c r="M905" s="68"/>
      <c r="N905" s="358"/>
      <c r="O905" s="358"/>
      <c r="P905" s="214">
        <v>0</v>
      </c>
      <c r="Q905" s="214">
        <v>2097.7600000000002</v>
      </c>
      <c r="R905" s="68" t="s">
        <v>1894</v>
      </c>
      <c r="S905" s="359"/>
      <c r="T905" s="275"/>
    </row>
    <row r="906" spans="1:20" ht="51">
      <c r="A906" s="191">
        <v>595</v>
      </c>
      <c r="B906" s="68"/>
      <c r="C906" s="212" t="s">
        <v>611</v>
      </c>
      <c r="D906" s="213">
        <v>45383</v>
      </c>
      <c r="E906" s="191" t="s">
        <v>3332</v>
      </c>
      <c r="F906" s="191" t="s">
        <v>3</v>
      </c>
      <c r="G906" s="191">
        <v>2185089</v>
      </c>
      <c r="H906" s="68"/>
      <c r="I906" s="197" t="s">
        <v>4415</v>
      </c>
      <c r="J906" s="68"/>
      <c r="K906" s="68"/>
      <c r="L906" s="68"/>
      <c r="M906" s="68"/>
      <c r="N906" s="358"/>
      <c r="O906" s="358"/>
      <c r="P906" s="214">
        <v>0</v>
      </c>
      <c r="Q906" s="214">
        <v>1260</v>
      </c>
      <c r="R906" s="68" t="s">
        <v>1894</v>
      </c>
      <c r="S906" s="359"/>
      <c r="T906" s="275"/>
    </row>
    <row r="907" spans="1:20" ht="89.25">
      <c r="A907" s="191">
        <v>10</v>
      </c>
      <c r="B907" s="68"/>
      <c r="C907" s="212" t="s">
        <v>38</v>
      </c>
      <c r="D907" s="213">
        <v>45383</v>
      </c>
      <c r="E907" s="191" t="s">
        <v>3333</v>
      </c>
      <c r="F907" s="191" t="s">
        <v>601</v>
      </c>
      <c r="G907" s="191">
        <v>20594</v>
      </c>
      <c r="H907" s="68"/>
      <c r="I907" s="197" t="s">
        <v>4416</v>
      </c>
      <c r="J907" s="68"/>
      <c r="K907" s="68"/>
      <c r="L907" s="68"/>
      <c r="M907" s="68"/>
      <c r="N907" s="358"/>
      <c r="O907" s="358"/>
      <c r="P907" s="214">
        <v>0.06</v>
      </c>
      <c r="Q907" s="214">
        <v>0</v>
      </c>
      <c r="R907" s="68" t="s">
        <v>1894</v>
      </c>
      <c r="S907" s="359"/>
      <c r="T907" s="275"/>
    </row>
    <row r="908" spans="1:20" ht="63.75">
      <c r="A908" s="191" t="s">
        <v>541</v>
      </c>
      <c r="B908" s="68"/>
      <c r="C908" s="212" t="s">
        <v>590</v>
      </c>
      <c r="D908" s="213">
        <v>45383</v>
      </c>
      <c r="E908" s="191" t="s">
        <v>3334</v>
      </c>
      <c r="F908" s="191" t="s">
        <v>6</v>
      </c>
      <c r="G908" s="191">
        <v>1984003</v>
      </c>
      <c r="H908" s="68"/>
      <c r="I908" s="197" t="s">
        <v>4417</v>
      </c>
      <c r="J908" s="68"/>
      <c r="K908" s="68"/>
      <c r="L908" s="68"/>
      <c r="M908" s="68"/>
      <c r="N908" s="358"/>
      <c r="O908" s="358"/>
      <c r="P908" s="214">
        <v>0</v>
      </c>
      <c r="Q908" s="214">
        <v>243244.66</v>
      </c>
      <c r="R908" s="68" t="s">
        <v>1894</v>
      </c>
      <c r="S908" s="359"/>
      <c r="T908" s="275"/>
    </row>
    <row r="909" spans="1:20" ht="38.25">
      <c r="A909" s="191">
        <v>283</v>
      </c>
      <c r="B909" s="68"/>
      <c r="C909" s="212" t="s">
        <v>115</v>
      </c>
      <c r="D909" s="213">
        <v>45383</v>
      </c>
      <c r="E909" s="191" t="s">
        <v>3335</v>
      </c>
      <c r="F909" s="191" t="s">
        <v>6</v>
      </c>
      <c r="G909" s="191">
        <v>1984005</v>
      </c>
      <c r="H909" s="68"/>
      <c r="I909" s="197" t="s">
        <v>4418</v>
      </c>
      <c r="J909" s="68"/>
      <c r="K909" s="68"/>
      <c r="L909" s="68"/>
      <c r="M909" s="68"/>
      <c r="N909" s="358"/>
      <c r="O909" s="358"/>
      <c r="P909" s="214">
        <v>0</v>
      </c>
      <c r="Q909" s="214">
        <v>285399.39</v>
      </c>
      <c r="R909" s="68" t="s">
        <v>1894</v>
      </c>
      <c r="S909" s="359"/>
      <c r="T909" s="275"/>
    </row>
    <row r="910" spans="1:20" ht="89.25">
      <c r="A910" s="191">
        <v>291</v>
      </c>
      <c r="B910" s="68"/>
      <c r="C910" s="212" t="s">
        <v>119</v>
      </c>
      <c r="D910" s="213">
        <v>45383</v>
      </c>
      <c r="E910" s="191" t="s">
        <v>3336</v>
      </c>
      <c r="F910" s="191" t="s">
        <v>10</v>
      </c>
      <c r="G910" s="191">
        <v>1088473</v>
      </c>
      <c r="H910" s="68"/>
      <c r="I910" s="197" t="s">
        <v>4419</v>
      </c>
      <c r="J910" s="68"/>
      <c r="K910" s="68"/>
      <c r="L910" s="68"/>
      <c r="M910" s="68"/>
      <c r="N910" s="358"/>
      <c r="O910" s="358"/>
      <c r="P910" s="214">
        <v>270</v>
      </c>
      <c r="Q910" s="214">
        <v>0</v>
      </c>
      <c r="R910" s="68" t="s">
        <v>1894</v>
      </c>
      <c r="S910" s="359"/>
      <c r="T910" s="275"/>
    </row>
    <row r="911" spans="1:20" ht="63.75">
      <c r="A911" s="191" t="s">
        <v>542</v>
      </c>
      <c r="B911" s="68"/>
      <c r="C911" s="212" t="s">
        <v>689</v>
      </c>
      <c r="D911" s="213">
        <v>45383</v>
      </c>
      <c r="E911" s="191" t="s">
        <v>3337</v>
      </c>
      <c r="F911" s="191" t="s">
        <v>10</v>
      </c>
      <c r="G911" s="191">
        <v>18552</v>
      </c>
      <c r="H911" s="68"/>
      <c r="I911" s="197" t="s">
        <v>4420</v>
      </c>
      <c r="J911" s="68"/>
      <c r="K911" s="68"/>
      <c r="L911" s="68"/>
      <c r="M911" s="68"/>
      <c r="N911" s="358"/>
      <c r="O911" s="358"/>
      <c r="P911" s="214">
        <v>3582.9</v>
      </c>
      <c r="Q911" s="214">
        <v>0</v>
      </c>
      <c r="R911" s="68" t="s">
        <v>1894</v>
      </c>
      <c r="S911" s="359"/>
      <c r="T911" s="275"/>
    </row>
    <row r="912" spans="1:20" ht="63.75">
      <c r="A912" s="191">
        <v>525</v>
      </c>
      <c r="B912" s="68"/>
      <c r="C912" s="212" t="s">
        <v>164</v>
      </c>
      <c r="D912" s="213">
        <v>45383</v>
      </c>
      <c r="E912" s="191" t="s">
        <v>3338</v>
      </c>
      <c r="F912" s="191" t="s">
        <v>6</v>
      </c>
      <c r="G912" s="191">
        <v>2642607</v>
      </c>
      <c r="H912" s="68"/>
      <c r="I912" s="197" t="s">
        <v>4421</v>
      </c>
      <c r="J912" s="68"/>
      <c r="K912" s="68"/>
      <c r="L912" s="68"/>
      <c r="M912" s="68"/>
      <c r="N912" s="358"/>
      <c r="O912" s="358"/>
      <c r="P912" s="214">
        <v>0</v>
      </c>
      <c r="Q912" s="214">
        <v>321699.7</v>
      </c>
      <c r="R912" s="68" t="s">
        <v>1894</v>
      </c>
      <c r="S912" s="359"/>
      <c r="T912" s="275"/>
    </row>
    <row r="913" spans="1:20" ht="76.5">
      <c r="A913" s="191">
        <v>513</v>
      </c>
      <c r="B913" s="68"/>
      <c r="C913" s="212" t="s">
        <v>160</v>
      </c>
      <c r="D913" s="213">
        <v>45383</v>
      </c>
      <c r="E913" s="191" t="s">
        <v>3339</v>
      </c>
      <c r="F913" s="191" t="s">
        <v>14</v>
      </c>
      <c r="G913" s="191">
        <v>2642746</v>
      </c>
      <c r="H913" s="68"/>
      <c r="I913" s="197" t="s">
        <v>4422</v>
      </c>
      <c r="J913" s="68"/>
      <c r="K913" s="68"/>
      <c r="L913" s="68"/>
      <c r="M913" s="68"/>
      <c r="N913" s="358"/>
      <c r="O913" s="358"/>
      <c r="P913" s="214">
        <v>50</v>
      </c>
      <c r="Q913" s="214">
        <v>0</v>
      </c>
      <c r="R913" s="68" t="s">
        <v>1894</v>
      </c>
      <c r="S913" s="359"/>
      <c r="T913" s="275"/>
    </row>
    <row r="914" spans="1:20" ht="63.75">
      <c r="A914" s="191">
        <v>513</v>
      </c>
      <c r="B914" s="68"/>
      <c r="C914" s="212" t="s">
        <v>160</v>
      </c>
      <c r="D914" s="213">
        <v>45383</v>
      </c>
      <c r="E914" s="191" t="s">
        <v>3341</v>
      </c>
      <c r="F914" s="191" t="s">
        <v>14</v>
      </c>
      <c r="G914" s="191">
        <v>2642749</v>
      </c>
      <c r="H914" s="68"/>
      <c r="I914" s="197" t="s">
        <v>4424</v>
      </c>
      <c r="J914" s="68"/>
      <c r="K914" s="68"/>
      <c r="L914" s="68"/>
      <c r="M914" s="68"/>
      <c r="N914" s="358"/>
      <c r="O914" s="358"/>
      <c r="P914" s="214">
        <v>50</v>
      </c>
      <c r="Q914" s="214">
        <v>0</v>
      </c>
      <c r="R914" s="68" t="s">
        <v>1894</v>
      </c>
      <c r="S914" s="359"/>
      <c r="T914" s="275"/>
    </row>
    <row r="915" spans="1:20" ht="51">
      <c r="A915" s="191" t="s">
        <v>542</v>
      </c>
      <c r="B915" s="68"/>
      <c r="C915" s="212" t="s">
        <v>689</v>
      </c>
      <c r="D915" s="213">
        <v>45383</v>
      </c>
      <c r="E915" s="191" t="s">
        <v>3343</v>
      </c>
      <c r="F915" s="191" t="s">
        <v>6</v>
      </c>
      <c r="G915" s="191">
        <v>2642753</v>
      </c>
      <c r="H915" s="68"/>
      <c r="I915" s="197" t="s">
        <v>4426</v>
      </c>
      <c r="J915" s="68"/>
      <c r="K915" s="68"/>
      <c r="L915" s="68"/>
      <c r="M915" s="68"/>
      <c r="N915" s="358"/>
      <c r="O915" s="358"/>
      <c r="P915" s="214">
        <v>0</v>
      </c>
      <c r="Q915" s="214">
        <v>978358.5</v>
      </c>
      <c r="R915" s="68" t="s">
        <v>1894</v>
      </c>
      <c r="S915" s="359"/>
      <c r="T915" s="275"/>
    </row>
    <row r="916" spans="1:20" ht="63.75">
      <c r="A916" s="191" t="s">
        <v>542</v>
      </c>
      <c r="B916" s="68"/>
      <c r="C916" s="212" t="s">
        <v>689</v>
      </c>
      <c r="D916" s="213">
        <v>45383</v>
      </c>
      <c r="E916" s="191" t="s">
        <v>3344</v>
      </c>
      <c r="F916" s="191" t="s">
        <v>10</v>
      </c>
      <c r="G916" s="191">
        <v>18563</v>
      </c>
      <c r="H916" s="68"/>
      <c r="I916" s="197" t="s">
        <v>4427</v>
      </c>
      <c r="J916" s="68"/>
      <c r="K916" s="68"/>
      <c r="L916" s="68"/>
      <c r="M916" s="68"/>
      <c r="N916" s="358"/>
      <c r="O916" s="358"/>
      <c r="P916" s="214">
        <v>2878.03</v>
      </c>
      <c r="Q916" s="214">
        <v>0</v>
      </c>
      <c r="R916" s="68" t="s">
        <v>1894</v>
      </c>
      <c r="S916" s="359"/>
      <c r="T916" s="275"/>
    </row>
    <row r="917" spans="1:20" ht="63.75">
      <c r="A917" s="191">
        <v>117</v>
      </c>
      <c r="B917" s="68"/>
      <c r="C917" s="212" t="s">
        <v>54</v>
      </c>
      <c r="D917" s="213">
        <v>45383</v>
      </c>
      <c r="E917" s="191" t="s">
        <v>3345</v>
      </c>
      <c r="F917" s="191" t="s">
        <v>10</v>
      </c>
      <c r="G917" s="191">
        <v>1088495</v>
      </c>
      <c r="H917" s="68"/>
      <c r="I917" s="197" t="s">
        <v>4428</v>
      </c>
      <c r="J917" s="68"/>
      <c r="K917" s="68"/>
      <c r="L917" s="68"/>
      <c r="M917" s="68"/>
      <c r="N917" s="358"/>
      <c r="O917" s="358"/>
      <c r="P917" s="214">
        <v>50</v>
      </c>
      <c r="Q917" s="214">
        <v>0</v>
      </c>
      <c r="R917" s="68" t="s">
        <v>1894</v>
      </c>
      <c r="S917" s="359"/>
      <c r="T917" s="275"/>
    </row>
    <row r="918" spans="1:20" ht="76.5">
      <c r="A918" s="191">
        <v>513</v>
      </c>
      <c r="B918" s="68"/>
      <c r="C918" s="212" t="s">
        <v>160</v>
      </c>
      <c r="D918" s="213">
        <v>45383</v>
      </c>
      <c r="E918" s="191" t="s">
        <v>3346</v>
      </c>
      <c r="F918" s="191" t="s">
        <v>10</v>
      </c>
      <c r="G918" s="191">
        <v>1088527</v>
      </c>
      <c r="H918" s="68"/>
      <c r="I918" s="197" t="s">
        <v>4429</v>
      </c>
      <c r="J918" s="68"/>
      <c r="K918" s="68"/>
      <c r="L918" s="68"/>
      <c r="M918" s="68"/>
      <c r="N918" s="358"/>
      <c r="O918" s="358"/>
      <c r="P918" s="214">
        <v>50</v>
      </c>
      <c r="Q918" s="214">
        <v>0</v>
      </c>
      <c r="R918" s="68" t="s">
        <v>1894</v>
      </c>
      <c r="S918" s="359"/>
      <c r="T918" s="275"/>
    </row>
    <row r="919" spans="1:20" ht="51">
      <c r="A919" s="191">
        <v>292</v>
      </c>
      <c r="B919" s="68"/>
      <c r="C919" s="212" t="s">
        <v>120</v>
      </c>
      <c r="D919" s="213">
        <v>45384</v>
      </c>
      <c r="E919" s="191" t="s">
        <v>3347</v>
      </c>
      <c r="F919" s="191" t="s">
        <v>3</v>
      </c>
      <c r="G919" s="191">
        <v>2185276</v>
      </c>
      <c r="H919" s="68"/>
      <c r="I919" s="197" t="s">
        <v>4430</v>
      </c>
      <c r="J919" s="68"/>
      <c r="K919" s="68"/>
      <c r="L919" s="68"/>
      <c r="M919" s="68"/>
      <c r="N919" s="358"/>
      <c r="O919" s="358"/>
      <c r="P919" s="214">
        <v>0</v>
      </c>
      <c r="Q919" s="214">
        <v>38093.39</v>
      </c>
      <c r="R919" s="68" t="s">
        <v>1894</v>
      </c>
      <c r="S919" s="359"/>
      <c r="T919" s="275"/>
    </row>
    <row r="920" spans="1:20" ht="51">
      <c r="A920" s="191">
        <v>548</v>
      </c>
      <c r="B920" s="68"/>
      <c r="C920" s="212" t="s">
        <v>1283</v>
      </c>
      <c r="D920" s="213">
        <v>45384</v>
      </c>
      <c r="E920" s="191" t="s">
        <v>3348</v>
      </c>
      <c r="F920" s="191" t="s">
        <v>3</v>
      </c>
      <c r="G920" s="191">
        <v>2185283</v>
      </c>
      <c r="H920" s="68"/>
      <c r="I920" s="197" t="s">
        <v>3016</v>
      </c>
      <c r="J920" s="68"/>
      <c r="K920" s="68"/>
      <c r="L920" s="68"/>
      <c r="M920" s="68"/>
      <c r="N920" s="358"/>
      <c r="O920" s="358"/>
      <c r="P920" s="214">
        <v>0</v>
      </c>
      <c r="Q920" s="214">
        <v>59</v>
      </c>
      <c r="R920" s="68" t="s">
        <v>1894</v>
      </c>
      <c r="S920" s="359"/>
      <c r="T920" s="275"/>
    </row>
    <row r="921" spans="1:20" ht="51">
      <c r="A921" s="191">
        <v>572</v>
      </c>
      <c r="B921" s="68"/>
      <c r="C921" s="212" t="s">
        <v>166</v>
      </c>
      <c r="D921" s="213">
        <v>45384</v>
      </c>
      <c r="E921" s="191" t="s">
        <v>3349</v>
      </c>
      <c r="F921" s="191" t="s">
        <v>3</v>
      </c>
      <c r="G921" s="191">
        <v>2185289</v>
      </c>
      <c r="H921" s="68"/>
      <c r="I921" s="197" t="s">
        <v>4431</v>
      </c>
      <c r="J921" s="68"/>
      <c r="K921" s="68"/>
      <c r="L921" s="68"/>
      <c r="M921" s="68"/>
      <c r="N921" s="358"/>
      <c r="O921" s="358"/>
      <c r="P921" s="214">
        <v>0</v>
      </c>
      <c r="Q921" s="214">
        <v>70281.2</v>
      </c>
      <c r="R921" s="68" t="s">
        <v>1894</v>
      </c>
      <c r="S921" s="359"/>
      <c r="T921" s="275"/>
    </row>
    <row r="922" spans="1:20" ht="63.75">
      <c r="A922" s="191">
        <v>591</v>
      </c>
      <c r="B922" s="68"/>
      <c r="C922" s="212" t="s">
        <v>672</v>
      </c>
      <c r="D922" s="213">
        <v>45384</v>
      </c>
      <c r="E922" s="191" t="s">
        <v>3350</v>
      </c>
      <c r="F922" s="191" t="s">
        <v>3</v>
      </c>
      <c r="G922" s="191">
        <v>2185290</v>
      </c>
      <c r="H922" s="68"/>
      <c r="I922" s="197" t="s">
        <v>4432</v>
      </c>
      <c r="J922" s="68"/>
      <c r="K922" s="68"/>
      <c r="L922" s="68"/>
      <c r="M922" s="68"/>
      <c r="N922" s="358"/>
      <c r="O922" s="358"/>
      <c r="P922" s="214">
        <v>0</v>
      </c>
      <c r="Q922" s="214">
        <v>1156108.49</v>
      </c>
      <c r="R922" s="68" t="s">
        <v>1894</v>
      </c>
      <c r="S922" s="359"/>
      <c r="T922" s="275"/>
    </row>
    <row r="923" spans="1:20" ht="63.75">
      <c r="A923" s="191">
        <v>591</v>
      </c>
      <c r="B923" s="68"/>
      <c r="C923" s="212" t="s">
        <v>672</v>
      </c>
      <c r="D923" s="213">
        <v>45384</v>
      </c>
      <c r="E923" s="191" t="s">
        <v>3351</v>
      </c>
      <c r="F923" s="191" t="s">
        <v>3</v>
      </c>
      <c r="G923" s="191">
        <v>2185291</v>
      </c>
      <c r="H923" s="68"/>
      <c r="I923" s="197" t="s">
        <v>4433</v>
      </c>
      <c r="J923" s="68"/>
      <c r="K923" s="68"/>
      <c r="L923" s="68"/>
      <c r="M923" s="68"/>
      <c r="N923" s="358"/>
      <c r="O923" s="358"/>
      <c r="P923" s="214">
        <v>0</v>
      </c>
      <c r="Q923" s="214">
        <v>131.5</v>
      </c>
      <c r="R923" s="68" t="s">
        <v>1894</v>
      </c>
      <c r="S923" s="359"/>
      <c r="T923" s="275"/>
    </row>
    <row r="924" spans="1:20" ht="51">
      <c r="A924" s="191">
        <v>212</v>
      </c>
      <c r="B924" s="68"/>
      <c r="C924" s="212" t="s">
        <v>90</v>
      </c>
      <c r="D924" s="213">
        <v>45384</v>
      </c>
      <c r="E924" s="191" t="s">
        <v>3352</v>
      </c>
      <c r="F924" s="191" t="s">
        <v>3</v>
      </c>
      <c r="G924" s="191">
        <v>2185292</v>
      </c>
      <c r="H924" s="68"/>
      <c r="I924" s="197" t="s">
        <v>4434</v>
      </c>
      <c r="J924" s="68"/>
      <c r="K924" s="68"/>
      <c r="L924" s="68"/>
      <c r="M924" s="68"/>
      <c r="N924" s="358"/>
      <c r="O924" s="358"/>
      <c r="P924" s="214">
        <v>0</v>
      </c>
      <c r="Q924" s="214">
        <v>53047.19</v>
      </c>
      <c r="R924" s="68" t="s">
        <v>1894</v>
      </c>
      <c r="S924" s="359"/>
      <c r="T924" s="275"/>
    </row>
    <row r="925" spans="1:20" ht="63.75">
      <c r="A925" s="191">
        <v>591</v>
      </c>
      <c r="B925" s="68"/>
      <c r="C925" s="212" t="s">
        <v>672</v>
      </c>
      <c r="D925" s="213">
        <v>45384</v>
      </c>
      <c r="E925" s="191" t="s">
        <v>3353</v>
      </c>
      <c r="F925" s="191" t="s">
        <v>3</v>
      </c>
      <c r="G925" s="191">
        <v>2185293</v>
      </c>
      <c r="H925" s="68"/>
      <c r="I925" s="197" t="s">
        <v>4435</v>
      </c>
      <c r="J925" s="68"/>
      <c r="K925" s="68"/>
      <c r="L925" s="68"/>
      <c r="M925" s="68"/>
      <c r="N925" s="358"/>
      <c r="O925" s="358"/>
      <c r="P925" s="214">
        <v>0</v>
      </c>
      <c r="Q925" s="214">
        <v>5000</v>
      </c>
      <c r="R925" s="68" t="s">
        <v>1894</v>
      </c>
      <c r="S925" s="359"/>
      <c r="T925" s="275"/>
    </row>
    <row r="926" spans="1:20" ht="63.75">
      <c r="A926" s="191">
        <v>591</v>
      </c>
      <c r="B926" s="68"/>
      <c r="C926" s="212" t="s">
        <v>672</v>
      </c>
      <c r="D926" s="213">
        <v>45384</v>
      </c>
      <c r="E926" s="191" t="s">
        <v>3354</v>
      </c>
      <c r="F926" s="191" t="s">
        <v>3</v>
      </c>
      <c r="G926" s="191">
        <v>2185294</v>
      </c>
      <c r="H926" s="68"/>
      <c r="I926" s="197" t="s">
        <v>4436</v>
      </c>
      <c r="J926" s="68"/>
      <c r="K926" s="68"/>
      <c r="L926" s="68"/>
      <c r="M926" s="68"/>
      <c r="N926" s="358"/>
      <c r="O926" s="358"/>
      <c r="P926" s="214">
        <v>0</v>
      </c>
      <c r="Q926" s="214">
        <v>1810</v>
      </c>
      <c r="R926" s="68" t="s">
        <v>1894</v>
      </c>
      <c r="S926" s="359"/>
      <c r="T926" s="275"/>
    </row>
    <row r="927" spans="1:20" ht="63.75">
      <c r="A927" s="191">
        <v>591</v>
      </c>
      <c r="B927" s="68"/>
      <c r="C927" s="212" t="s">
        <v>672</v>
      </c>
      <c r="D927" s="213">
        <v>45384</v>
      </c>
      <c r="E927" s="191" t="s">
        <v>3355</v>
      </c>
      <c r="F927" s="191" t="s">
        <v>3</v>
      </c>
      <c r="G927" s="191">
        <v>2185295</v>
      </c>
      <c r="H927" s="68"/>
      <c r="I927" s="197" t="s">
        <v>4437</v>
      </c>
      <c r="J927" s="68"/>
      <c r="K927" s="68"/>
      <c r="L927" s="68"/>
      <c r="M927" s="68"/>
      <c r="N927" s="358"/>
      <c r="O927" s="358"/>
      <c r="P927" s="214">
        <v>0</v>
      </c>
      <c r="Q927" s="214">
        <v>500</v>
      </c>
      <c r="R927" s="68" t="s">
        <v>1894</v>
      </c>
      <c r="S927" s="359"/>
      <c r="T927" s="275"/>
    </row>
    <row r="928" spans="1:20" ht="51">
      <c r="A928" s="191">
        <v>670</v>
      </c>
      <c r="B928" s="68"/>
      <c r="C928" s="212" t="s">
        <v>178</v>
      </c>
      <c r="D928" s="213">
        <v>45384</v>
      </c>
      <c r="E928" s="191" t="s">
        <v>3356</v>
      </c>
      <c r="F928" s="191" t="s">
        <v>3</v>
      </c>
      <c r="G928" s="191">
        <v>2185297</v>
      </c>
      <c r="H928" s="68"/>
      <c r="I928" s="197" t="s">
        <v>4438</v>
      </c>
      <c r="J928" s="68"/>
      <c r="K928" s="68"/>
      <c r="L928" s="68"/>
      <c r="M928" s="68"/>
      <c r="N928" s="358"/>
      <c r="O928" s="358"/>
      <c r="P928" s="214">
        <v>0</v>
      </c>
      <c r="Q928" s="214">
        <v>222</v>
      </c>
      <c r="R928" s="68" t="s">
        <v>1894</v>
      </c>
      <c r="S928" s="359"/>
      <c r="T928" s="275"/>
    </row>
    <row r="929" spans="1:20" ht="51">
      <c r="A929" s="191">
        <v>591</v>
      </c>
      <c r="B929" s="68"/>
      <c r="C929" s="212" t="s">
        <v>672</v>
      </c>
      <c r="D929" s="213">
        <v>45384</v>
      </c>
      <c r="E929" s="191" t="s">
        <v>3357</v>
      </c>
      <c r="F929" s="191" t="s">
        <v>3</v>
      </c>
      <c r="G929" s="191">
        <v>2185299</v>
      </c>
      <c r="H929" s="68"/>
      <c r="I929" s="197" t="s">
        <v>4439</v>
      </c>
      <c r="J929" s="68"/>
      <c r="K929" s="68"/>
      <c r="L929" s="68"/>
      <c r="M929" s="68"/>
      <c r="N929" s="358"/>
      <c r="O929" s="358"/>
      <c r="P929" s="214">
        <v>0</v>
      </c>
      <c r="Q929" s="214">
        <v>616814.69999999995</v>
      </c>
      <c r="R929" s="68" t="s">
        <v>1894</v>
      </c>
      <c r="S929" s="359"/>
      <c r="T929" s="275"/>
    </row>
    <row r="930" spans="1:20" ht="51">
      <c r="A930" s="191">
        <v>35</v>
      </c>
      <c r="B930" s="68"/>
      <c r="C930" s="212" t="s">
        <v>43</v>
      </c>
      <c r="D930" s="213">
        <v>45384</v>
      </c>
      <c r="E930" s="191" t="s">
        <v>3358</v>
      </c>
      <c r="F930" s="191" t="s">
        <v>3</v>
      </c>
      <c r="G930" s="191">
        <v>2185301</v>
      </c>
      <c r="H930" s="68"/>
      <c r="I930" s="197" t="s">
        <v>4440</v>
      </c>
      <c r="J930" s="68"/>
      <c r="K930" s="68"/>
      <c r="L930" s="68"/>
      <c r="M930" s="68"/>
      <c r="N930" s="358"/>
      <c r="O930" s="358"/>
      <c r="P930" s="214">
        <v>0</v>
      </c>
      <c r="Q930" s="214">
        <v>1097.44</v>
      </c>
      <c r="R930" s="68" t="s">
        <v>1894</v>
      </c>
      <c r="S930" s="359"/>
      <c r="T930" s="275"/>
    </row>
    <row r="931" spans="1:20" ht="51">
      <c r="A931" s="191">
        <v>78</v>
      </c>
      <c r="B931" s="68"/>
      <c r="C931" s="212" t="s">
        <v>1372</v>
      </c>
      <c r="D931" s="213">
        <v>45384</v>
      </c>
      <c r="E931" s="191" t="s">
        <v>3359</v>
      </c>
      <c r="F931" s="191" t="s">
        <v>3</v>
      </c>
      <c r="G931" s="191">
        <v>2185302</v>
      </c>
      <c r="H931" s="68"/>
      <c r="I931" s="197" t="s">
        <v>4441</v>
      </c>
      <c r="J931" s="68"/>
      <c r="K931" s="68"/>
      <c r="L931" s="68"/>
      <c r="M931" s="68"/>
      <c r="N931" s="358"/>
      <c r="O931" s="358"/>
      <c r="P931" s="214">
        <v>0</v>
      </c>
      <c r="Q931" s="214">
        <v>6547.13</v>
      </c>
      <c r="R931" s="68" t="s">
        <v>1894</v>
      </c>
      <c r="S931" s="359"/>
      <c r="T931" s="275"/>
    </row>
    <row r="932" spans="1:20" ht="51">
      <c r="A932" s="191" t="s">
        <v>550</v>
      </c>
      <c r="B932" s="68"/>
      <c r="C932" s="212" t="s">
        <v>589</v>
      </c>
      <c r="D932" s="213">
        <v>45384</v>
      </c>
      <c r="E932" s="191" t="s">
        <v>3360</v>
      </c>
      <c r="F932" s="191" t="s">
        <v>3</v>
      </c>
      <c r="G932" s="191">
        <v>2185306</v>
      </c>
      <c r="H932" s="68"/>
      <c r="I932" s="197" t="s">
        <v>2313</v>
      </c>
      <c r="J932" s="68"/>
      <c r="K932" s="68"/>
      <c r="L932" s="68"/>
      <c r="M932" s="68"/>
      <c r="N932" s="358"/>
      <c r="O932" s="358"/>
      <c r="P932" s="214">
        <v>0</v>
      </c>
      <c r="Q932" s="214">
        <v>900</v>
      </c>
      <c r="R932" s="68" t="s">
        <v>1894</v>
      </c>
      <c r="S932" s="359"/>
      <c r="T932" s="275"/>
    </row>
    <row r="933" spans="1:20" ht="51">
      <c r="A933" s="191">
        <v>254</v>
      </c>
      <c r="B933" s="68"/>
      <c r="C933" s="212" t="s">
        <v>105</v>
      </c>
      <c r="D933" s="213">
        <v>45384</v>
      </c>
      <c r="E933" s="191" t="s">
        <v>3361</v>
      </c>
      <c r="F933" s="191" t="s">
        <v>3</v>
      </c>
      <c r="G933" s="191">
        <v>2185317</v>
      </c>
      <c r="H933" s="68"/>
      <c r="I933" s="197" t="s">
        <v>4442</v>
      </c>
      <c r="J933" s="68"/>
      <c r="K933" s="68"/>
      <c r="L933" s="68"/>
      <c r="M933" s="68"/>
      <c r="N933" s="358"/>
      <c r="O933" s="358"/>
      <c r="P933" s="214">
        <v>0</v>
      </c>
      <c r="Q933" s="214">
        <v>58987</v>
      </c>
      <c r="R933" s="68" t="s">
        <v>1894</v>
      </c>
      <c r="S933" s="359"/>
      <c r="T933" s="275"/>
    </row>
    <row r="934" spans="1:20" ht="51">
      <c r="A934" s="191">
        <v>254</v>
      </c>
      <c r="B934" s="68"/>
      <c r="C934" s="212" t="s">
        <v>105</v>
      </c>
      <c r="D934" s="213">
        <v>45384</v>
      </c>
      <c r="E934" s="191" t="s">
        <v>3362</v>
      </c>
      <c r="F934" s="191" t="s">
        <v>3</v>
      </c>
      <c r="G934" s="191">
        <v>2185318</v>
      </c>
      <c r="H934" s="68"/>
      <c r="I934" s="197" t="s">
        <v>4443</v>
      </c>
      <c r="J934" s="68"/>
      <c r="K934" s="68"/>
      <c r="L934" s="68"/>
      <c r="M934" s="68"/>
      <c r="N934" s="358"/>
      <c r="O934" s="358"/>
      <c r="P934" s="214">
        <v>0</v>
      </c>
      <c r="Q934" s="214">
        <v>102302</v>
      </c>
      <c r="R934" s="68" t="s">
        <v>1894</v>
      </c>
      <c r="S934" s="359"/>
      <c r="T934" s="275"/>
    </row>
    <row r="935" spans="1:20" ht="51">
      <c r="A935" s="191">
        <v>254</v>
      </c>
      <c r="B935" s="68"/>
      <c r="C935" s="212" t="s">
        <v>105</v>
      </c>
      <c r="D935" s="213">
        <v>45384</v>
      </c>
      <c r="E935" s="191" t="s">
        <v>3363</v>
      </c>
      <c r="F935" s="191" t="s">
        <v>3</v>
      </c>
      <c r="G935" s="191">
        <v>2185320</v>
      </c>
      <c r="H935" s="68"/>
      <c r="I935" s="197" t="s">
        <v>4444</v>
      </c>
      <c r="J935" s="68"/>
      <c r="K935" s="68"/>
      <c r="L935" s="68"/>
      <c r="M935" s="68"/>
      <c r="N935" s="358"/>
      <c r="O935" s="358"/>
      <c r="P935" s="214">
        <v>0</v>
      </c>
      <c r="Q935" s="214">
        <v>70019</v>
      </c>
      <c r="R935" s="68" t="s">
        <v>1894</v>
      </c>
      <c r="S935" s="359"/>
      <c r="T935" s="275"/>
    </row>
    <row r="936" spans="1:20" ht="63.75">
      <c r="A936" s="191">
        <v>254</v>
      </c>
      <c r="B936" s="68"/>
      <c r="C936" s="212" t="s">
        <v>105</v>
      </c>
      <c r="D936" s="213">
        <v>45384</v>
      </c>
      <c r="E936" s="191" t="s">
        <v>3364</v>
      </c>
      <c r="F936" s="191" t="s">
        <v>3</v>
      </c>
      <c r="G936" s="191">
        <v>2185322</v>
      </c>
      <c r="H936" s="68"/>
      <c r="I936" s="197" t="s">
        <v>4445</v>
      </c>
      <c r="J936" s="68"/>
      <c r="K936" s="68"/>
      <c r="L936" s="68"/>
      <c r="M936" s="68"/>
      <c r="N936" s="358"/>
      <c r="O936" s="358"/>
      <c r="P936" s="214">
        <v>0</v>
      </c>
      <c r="Q936" s="214">
        <v>95171</v>
      </c>
      <c r="R936" s="68" t="s">
        <v>1894</v>
      </c>
      <c r="S936" s="359"/>
      <c r="T936" s="275"/>
    </row>
    <row r="937" spans="1:20" ht="51">
      <c r="A937" s="191">
        <v>254</v>
      </c>
      <c r="B937" s="68"/>
      <c r="C937" s="212" t="s">
        <v>105</v>
      </c>
      <c r="D937" s="213">
        <v>45384</v>
      </c>
      <c r="E937" s="191" t="s">
        <v>3365</v>
      </c>
      <c r="F937" s="191" t="s">
        <v>3</v>
      </c>
      <c r="G937" s="191">
        <v>2185323</v>
      </c>
      <c r="H937" s="68"/>
      <c r="I937" s="197" t="s">
        <v>4446</v>
      </c>
      <c r="J937" s="68"/>
      <c r="K937" s="68"/>
      <c r="L937" s="68"/>
      <c r="M937" s="68"/>
      <c r="N937" s="358"/>
      <c r="O937" s="358"/>
      <c r="P937" s="214">
        <v>0</v>
      </c>
      <c r="Q937" s="214">
        <v>170775</v>
      </c>
      <c r="R937" s="68" t="s">
        <v>1894</v>
      </c>
      <c r="S937" s="359"/>
      <c r="T937" s="275"/>
    </row>
    <row r="938" spans="1:20" ht="51">
      <c r="A938" s="191">
        <v>254</v>
      </c>
      <c r="B938" s="68"/>
      <c r="C938" s="212" t="s">
        <v>105</v>
      </c>
      <c r="D938" s="213">
        <v>45384</v>
      </c>
      <c r="E938" s="191" t="s">
        <v>3366</v>
      </c>
      <c r="F938" s="191" t="s">
        <v>3</v>
      </c>
      <c r="G938" s="191">
        <v>2185324</v>
      </c>
      <c r="H938" s="68"/>
      <c r="I938" s="197" t="s">
        <v>4447</v>
      </c>
      <c r="J938" s="68"/>
      <c r="K938" s="68"/>
      <c r="L938" s="68"/>
      <c r="M938" s="68"/>
      <c r="N938" s="358"/>
      <c r="O938" s="358"/>
      <c r="P938" s="214">
        <v>0</v>
      </c>
      <c r="Q938" s="214">
        <v>128103</v>
      </c>
      <c r="R938" s="68" t="s">
        <v>1894</v>
      </c>
      <c r="S938" s="359"/>
      <c r="T938" s="275"/>
    </row>
    <row r="939" spans="1:20" ht="51">
      <c r="A939" s="191">
        <v>254</v>
      </c>
      <c r="B939" s="68"/>
      <c r="C939" s="212" t="s">
        <v>105</v>
      </c>
      <c r="D939" s="213">
        <v>45384</v>
      </c>
      <c r="E939" s="191" t="s">
        <v>3367</v>
      </c>
      <c r="F939" s="191" t="s">
        <v>3</v>
      </c>
      <c r="G939" s="191">
        <v>2185325</v>
      </c>
      <c r="H939" s="68"/>
      <c r="I939" s="197" t="s">
        <v>4448</v>
      </c>
      <c r="J939" s="68"/>
      <c r="K939" s="68"/>
      <c r="L939" s="68"/>
      <c r="M939" s="68"/>
      <c r="N939" s="358"/>
      <c r="O939" s="358"/>
      <c r="P939" s="214">
        <v>0</v>
      </c>
      <c r="Q939" s="214">
        <v>35654</v>
      </c>
      <c r="R939" s="68" t="s">
        <v>1894</v>
      </c>
      <c r="S939" s="359"/>
      <c r="T939" s="275"/>
    </row>
    <row r="940" spans="1:20" ht="51">
      <c r="A940" s="191">
        <v>254</v>
      </c>
      <c r="B940" s="68"/>
      <c r="C940" s="212" t="s">
        <v>105</v>
      </c>
      <c r="D940" s="213">
        <v>45384</v>
      </c>
      <c r="E940" s="191" t="s">
        <v>3368</v>
      </c>
      <c r="F940" s="191" t="s">
        <v>3</v>
      </c>
      <c r="G940" s="191">
        <v>2185326</v>
      </c>
      <c r="H940" s="68"/>
      <c r="I940" s="197" t="s">
        <v>4449</v>
      </c>
      <c r="J940" s="68"/>
      <c r="K940" s="68"/>
      <c r="L940" s="68"/>
      <c r="M940" s="68"/>
      <c r="N940" s="358"/>
      <c r="O940" s="358"/>
      <c r="P940" s="214">
        <v>0</v>
      </c>
      <c r="Q940" s="214">
        <v>149961</v>
      </c>
      <c r="R940" s="68" t="s">
        <v>1894</v>
      </c>
      <c r="S940" s="359"/>
      <c r="T940" s="275"/>
    </row>
    <row r="941" spans="1:20" ht="51">
      <c r="A941" s="191">
        <v>254</v>
      </c>
      <c r="B941" s="68"/>
      <c r="C941" s="212" t="s">
        <v>105</v>
      </c>
      <c r="D941" s="213">
        <v>45384</v>
      </c>
      <c r="E941" s="191" t="s">
        <v>3369</v>
      </c>
      <c r="F941" s="191" t="s">
        <v>3</v>
      </c>
      <c r="G941" s="191">
        <v>2185328</v>
      </c>
      <c r="H941" s="68"/>
      <c r="I941" s="197" t="s">
        <v>4450</v>
      </c>
      <c r="J941" s="68"/>
      <c r="K941" s="68"/>
      <c r="L941" s="68"/>
      <c r="M941" s="68"/>
      <c r="N941" s="358"/>
      <c r="O941" s="358"/>
      <c r="P941" s="214">
        <v>0</v>
      </c>
      <c r="Q941" s="214">
        <v>27522</v>
      </c>
      <c r="R941" s="68" t="s">
        <v>1894</v>
      </c>
      <c r="S941" s="359"/>
      <c r="T941" s="275"/>
    </row>
    <row r="942" spans="1:20" ht="51">
      <c r="A942" s="191">
        <v>254</v>
      </c>
      <c r="B942" s="68"/>
      <c r="C942" s="212" t="s">
        <v>105</v>
      </c>
      <c r="D942" s="213">
        <v>45384</v>
      </c>
      <c r="E942" s="191" t="s">
        <v>3370</v>
      </c>
      <c r="F942" s="191" t="s">
        <v>3</v>
      </c>
      <c r="G942" s="191">
        <v>2185331</v>
      </c>
      <c r="H942" s="68"/>
      <c r="I942" s="197" t="s">
        <v>4451</v>
      </c>
      <c r="J942" s="68"/>
      <c r="K942" s="68"/>
      <c r="L942" s="68"/>
      <c r="M942" s="68"/>
      <c r="N942" s="358"/>
      <c r="O942" s="358"/>
      <c r="P942" s="214">
        <v>0</v>
      </c>
      <c r="Q942" s="214">
        <v>97698</v>
      </c>
      <c r="R942" s="68" t="s">
        <v>1894</v>
      </c>
      <c r="S942" s="359"/>
      <c r="T942" s="275"/>
    </row>
    <row r="943" spans="1:20" ht="51">
      <c r="A943" s="191">
        <v>254</v>
      </c>
      <c r="B943" s="68"/>
      <c r="C943" s="212" t="s">
        <v>105</v>
      </c>
      <c r="D943" s="213">
        <v>45384</v>
      </c>
      <c r="E943" s="191" t="s">
        <v>3371</v>
      </c>
      <c r="F943" s="191" t="s">
        <v>3</v>
      </c>
      <c r="G943" s="191">
        <v>2185332</v>
      </c>
      <c r="H943" s="68"/>
      <c r="I943" s="197" t="s">
        <v>4452</v>
      </c>
      <c r="J943" s="68"/>
      <c r="K943" s="68"/>
      <c r="L943" s="68"/>
      <c r="M943" s="68"/>
      <c r="N943" s="358"/>
      <c r="O943" s="358"/>
      <c r="P943" s="214">
        <v>0</v>
      </c>
      <c r="Q943" s="214">
        <v>11530</v>
      </c>
      <c r="R943" s="68" t="s">
        <v>1894</v>
      </c>
      <c r="S943" s="359"/>
      <c r="T943" s="275"/>
    </row>
    <row r="944" spans="1:20" ht="63.75">
      <c r="A944" s="191">
        <v>254</v>
      </c>
      <c r="B944" s="68"/>
      <c r="C944" s="212" t="s">
        <v>105</v>
      </c>
      <c r="D944" s="213">
        <v>45384</v>
      </c>
      <c r="E944" s="191" t="s">
        <v>3372</v>
      </c>
      <c r="F944" s="191" t="s">
        <v>3</v>
      </c>
      <c r="G944" s="191">
        <v>2185333</v>
      </c>
      <c r="H944" s="68"/>
      <c r="I944" s="197" t="s">
        <v>4453</v>
      </c>
      <c r="J944" s="68"/>
      <c r="K944" s="68"/>
      <c r="L944" s="68"/>
      <c r="M944" s="68"/>
      <c r="N944" s="358"/>
      <c r="O944" s="358"/>
      <c r="P944" s="214">
        <v>0</v>
      </c>
      <c r="Q944" s="214">
        <v>5875</v>
      </c>
      <c r="R944" s="68" t="s">
        <v>1894</v>
      </c>
      <c r="S944" s="359"/>
      <c r="T944" s="275"/>
    </row>
    <row r="945" spans="1:20" ht="51">
      <c r="A945" s="191">
        <v>254</v>
      </c>
      <c r="B945" s="68"/>
      <c r="C945" s="212" t="s">
        <v>105</v>
      </c>
      <c r="D945" s="213">
        <v>45384</v>
      </c>
      <c r="E945" s="191" t="s">
        <v>3373</v>
      </c>
      <c r="F945" s="191" t="s">
        <v>3</v>
      </c>
      <c r="G945" s="191">
        <v>2185335</v>
      </c>
      <c r="H945" s="68"/>
      <c r="I945" s="197" t="s">
        <v>4454</v>
      </c>
      <c r="J945" s="68"/>
      <c r="K945" s="68"/>
      <c r="L945" s="68"/>
      <c r="M945" s="68"/>
      <c r="N945" s="358"/>
      <c r="O945" s="358"/>
      <c r="P945" s="214">
        <v>0</v>
      </c>
      <c r="Q945" s="214">
        <v>1547</v>
      </c>
      <c r="R945" s="68" t="s">
        <v>1894</v>
      </c>
      <c r="S945" s="359"/>
      <c r="T945" s="275"/>
    </row>
    <row r="946" spans="1:20" ht="51">
      <c r="A946" s="191">
        <v>254</v>
      </c>
      <c r="B946" s="68"/>
      <c r="C946" s="212" t="s">
        <v>105</v>
      </c>
      <c r="D946" s="213">
        <v>45384</v>
      </c>
      <c r="E946" s="191" t="s">
        <v>3374</v>
      </c>
      <c r="F946" s="191" t="s">
        <v>3</v>
      </c>
      <c r="G946" s="191">
        <v>2185337</v>
      </c>
      <c r="H946" s="68"/>
      <c r="I946" s="197" t="s">
        <v>4455</v>
      </c>
      <c r="J946" s="68"/>
      <c r="K946" s="68"/>
      <c r="L946" s="68"/>
      <c r="M946" s="68"/>
      <c r="N946" s="358"/>
      <c r="O946" s="358"/>
      <c r="P946" s="214">
        <v>0</v>
      </c>
      <c r="Q946" s="214">
        <v>76810</v>
      </c>
      <c r="R946" s="68" t="s">
        <v>1894</v>
      </c>
      <c r="S946" s="359"/>
      <c r="T946" s="275"/>
    </row>
    <row r="947" spans="1:20" ht="51">
      <c r="A947" s="191">
        <v>254</v>
      </c>
      <c r="B947" s="68"/>
      <c r="C947" s="212" t="s">
        <v>105</v>
      </c>
      <c r="D947" s="213">
        <v>45384</v>
      </c>
      <c r="E947" s="191" t="s">
        <v>3375</v>
      </c>
      <c r="F947" s="191" t="s">
        <v>3</v>
      </c>
      <c r="G947" s="191">
        <v>2185339</v>
      </c>
      <c r="H947" s="68"/>
      <c r="I947" s="197" t="s">
        <v>4456</v>
      </c>
      <c r="J947" s="68"/>
      <c r="K947" s="68"/>
      <c r="L947" s="68"/>
      <c r="M947" s="68"/>
      <c r="N947" s="358"/>
      <c r="O947" s="358"/>
      <c r="P947" s="214">
        <v>0</v>
      </c>
      <c r="Q947" s="214">
        <v>1982</v>
      </c>
      <c r="R947" s="68" t="s">
        <v>1894</v>
      </c>
      <c r="S947" s="359"/>
      <c r="T947" s="275"/>
    </row>
    <row r="948" spans="1:20" ht="51">
      <c r="A948" s="191">
        <v>254</v>
      </c>
      <c r="B948" s="68"/>
      <c r="C948" s="212" t="s">
        <v>105</v>
      </c>
      <c r="D948" s="213">
        <v>45384</v>
      </c>
      <c r="E948" s="191" t="s">
        <v>3376</v>
      </c>
      <c r="F948" s="191" t="s">
        <v>3</v>
      </c>
      <c r="G948" s="191">
        <v>2185341</v>
      </c>
      <c r="H948" s="68"/>
      <c r="I948" s="197" t="s">
        <v>4457</v>
      </c>
      <c r="J948" s="68"/>
      <c r="K948" s="68"/>
      <c r="L948" s="68"/>
      <c r="M948" s="68"/>
      <c r="N948" s="358"/>
      <c r="O948" s="358"/>
      <c r="P948" s="214">
        <v>0</v>
      </c>
      <c r="Q948" s="214">
        <v>42544</v>
      </c>
      <c r="R948" s="68" t="s">
        <v>1894</v>
      </c>
      <c r="S948" s="359"/>
      <c r="T948" s="275"/>
    </row>
    <row r="949" spans="1:20" ht="51">
      <c r="A949" s="191">
        <v>254</v>
      </c>
      <c r="B949" s="68"/>
      <c r="C949" s="212" t="s">
        <v>105</v>
      </c>
      <c r="D949" s="213">
        <v>45384</v>
      </c>
      <c r="E949" s="191" t="s">
        <v>3377</v>
      </c>
      <c r="F949" s="191" t="s">
        <v>3</v>
      </c>
      <c r="G949" s="191">
        <v>2185343</v>
      </c>
      <c r="H949" s="68"/>
      <c r="I949" s="197" t="s">
        <v>4458</v>
      </c>
      <c r="J949" s="68"/>
      <c r="K949" s="68"/>
      <c r="L949" s="68"/>
      <c r="M949" s="68"/>
      <c r="N949" s="358"/>
      <c r="O949" s="358"/>
      <c r="P949" s="214">
        <v>0</v>
      </c>
      <c r="Q949" s="214">
        <v>49596</v>
      </c>
      <c r="R949" s="68" t="s">
        <v>1894</v>
      </c>
      <c r="S949" s="359"/>
      <c r="T949" s="275"/>
    </row>
    <row r="950" spans="1:20" ht="51">
      <c r="A950" s="191">
        <v>254</v>
      </c>
      <c r="B950" s="68"/>
      <c r="C950" s="212" t="s">
        <v>105</v>
      </c>
      <c r="D950" s="213">
        <v>45384</v>
      </c>
      <c r="E950" s="191" t="s">
        <v>3378</v>
      </c>
      <c r="F950" s="191" t="s">
        <v>3</v>
      </c>
      <c r="G950" s="191">
        <v>2185345</v>
      </c>
      <c r="H950" s="68"/>
      <c r="I950" s="197" t="s">
        <v>4459</v>
      </c>
      <c r="J950" s="68"/>
      <c r="K950" s="68"/>
      <c r="L950" s="68"/>
      <c r="M950" s="68"/>
      <c r="N950" s="358"/>
      <c r="O950" s="358"/>
      <c r="P950" s="214">
        <v>0</v>
      </c>
      <c r="Q950" s="214">
        <v>70356</v>
      </c>
      <c r="R950" s="68" t="s">
        <v>1894</v>
      </c>
      <c r="S950" s="359"/>
      <c r="T950" s="275"/>
    </row>
    <row r="951" spans="1:20" ht="51">
      <c r="A951" s="191">
        <v>254</v>
      </c>
      <c r="B951" s="68"/>
      <c r="C951" s="212" t="s">
        <v>105</v>
      </c>
      <c r="D951" s="213">
        <v>45384</v>
      </c>
      <c r="E951" s="191" t="s">
        <v>3379</v>
      </c>
      <c r="F951" s="191" t="s">
        <v>3</v>
      </c>
      <c r="G951" s="191">
        <v>2185346</v>
      </c>
      <c r="H951" s="68"/>
      <c r="I951" s="197" t="s">
        <v>4460</v>
      </c>
      <c r="J951" s="68"/>
      <c r="K951" s="68"/>
      <c r="L951" s="68"/>
      <c r="M951" s="68"/>
      <c r="N951" s="358"/>
      <c r="O951" s="358"/>
      <c r="P951" s="214">
        <v>0</v>
      </c>
      <c r="Q951" s="214">
        <v>4116</v>
      </c>
      <c r="R951" s="68" t="s">
        <v>1894</v>
      </c>
      <c r="S951" s="359"/>
      <c r="T951" s="275"/>
    </row>
    <row r="952" spans="1:20" ht="63.75">
      <c r="A952" s="191">
        <v>254</v>
      </c>
      <c r="B952" s="68"/>
      <c r="C952" s="212" t="s">
        <v>105</v>
      </c>
      <c r="D952" s="213">
        <v>45384</v>
      </c>
      <c r="E952" s="191" t="s">
        <v>3380</v>
      </c>
      <c r="F952" s="191" t="s">
        <v>3</v>
      </c>
      <c r="G952" s="191">
        <v>2185348</v>
      </c>
      <c r="H952" s="68"/>
      <c r="I952" s="197" t="s">
        <v>4461</v>
      </c>
      <c r="J952" s="68"/>
      <c r="K952" s="68"/>
      <c r="L952" s="68"/>
      <c r="M952" s="68"/>
      <c r="N952" s="358"/>
      <c r="O952" s="358"/>
      <c r="P952" s="214">
        <v>0</v>
      </c>
      <c r="Q952" s="214">
        <v>7533</v>
      </c>
      <c r="R952" s="68" t="s">
        <v>1894</v>
      </c>
      <c r="S952" s="359"/>
      <c r="T952" s="275"/>
    </row>
    <row r="953" spans="1:20" ht="51">
      <c r="A953" s="191">
        <v>254</v>
      </c>
      <c r="B953" s="68"/>
      <c r="C953" s="212" t="s">
        <v>105</v>
      </c>
      <c r="D953" s="213">
        <v>45384</v>
      </c>
      <c r="E953" s="191" t="s">
        <v>3381</v>
      </c>
      <c r="F953" s="191" t="s">
        <v>3</v>
      </c>
      <c r="G953" s="191">
        <v>2185349</v>
      </c>
      <c r="H953" s="68"/>
      <c r="I953" s="197" t="s">
        <v>4462</v>
      </c>
      <c r="J953" s="68"/>
      <c r="K953" s="68"/>
      <c r="L953" s="68"/>
      <c r="M953" s="68"/>
      <c r="N953" s="358"/>
      <c r="O953" s="358"/>
      <c r="P953" s="214">
        <v>0</v>
      </c>
      <c r="Q953" s="214">
        <v>56669</v>
      </c>
      <c r="R953" s="68" t="s">
        <v>1894</v>
      </c>
      <c r="S953" s="359"/>
      <c r="T953" s="275"/>
    </row>
    <row r="954" spans="1:20" ht="51">
      <c r="A954" s="191">
        <v>254</v>
      </c>
      <c r="B954" s="68"/>
      <c r="C954" s="212" t="s">
        <v>105</v>
      </c>
      <c r="D954" s="213">
        <v>45384</v>
      </c>
      <c r="E954" s="191" t="s">
        <v>3382</v>
      </c>
      <c r="F954" s="191" t="s">
        <v>3</v>
      </c>
      <c r="G954" s="191">
        <v>2185350</v>
      </c>
      <c r="H954" s="68"/>
      <c r="I954" s="197" t="s">
        <v>4463</v>
      </c>
      <c r="J954" s="68"/>
      <c r="K954" s="68"/>
      <c r="L954" s="68"/>
      <c r="M954" s="68"/>
      <c r="N954" s="358"/>
      <c r="O954" s="358"/>
      <c r="P954" s="214">
        <v>0</v>
      </c>
      <c r="Q954" s="214">
        <v>19891</v>
      </c>
      <c r="R954" s="68" t="s">
        <v>1894</v>
      </c>
      <c r="S954" s="359"/>
      <c r="T954" s="275"/>
    </row>
    <row r="955" spans="1:20" ht="51">
      <c r="A955" s="191">
        <v>254</v>
      </c>
      <c r="B955" s="68"/>
      <c r="C955" s="212" t="s">
        <v>105</v>
      </c>
      <c r="D955" s="213">
        <v>45384</v>
      </c>
      <c r="E955" s="191" t="s">
        <v>3383</v>
      </c>
      <c r="F955" s="191" t="s">
        <v>3</v>
      </c>
      <c r="G955" s="191">
        <v>2185352</v>
      </c>
      <c r="H955" s="68"/>
      <c r="I955" s="197" t="s">
        <v>4464</v>
      </c>
      <c r="J955" s="68"/>
      <c r="K955" s="68"/>
      <c r="L955" s="68"/>
      <c r="M955" s="68"/>
      <c r="N955" s="358"/>
      <c r="O955" s="358"/>
      <c r="P955" s="214">
        <v>0</v>
      </c>
      <c r="Q955" s="214">
        <v>210999</v>
      </c>
      <c r="R955" s="68" t="s">
        <v>1894</v>
      </c>
      <c r="S955" s="359"/>
      <c r="T955" s="275"/>
    </row>
    <row r="956" spans="1:20" ht="51">
      <c r="A956" s="191">
        <v>254</v>
      </c>
      <c r="B956" s="68"/>
      <c r="C956" s="212" t="s">
        <v>105</v>
      </c>
      <c r="D956" s="213">
        <v>45384</v>
      </c>
      <c r="E956" s="191" t="s">
        <v>3384</v>
      </c>
      <c r="F956" s="191" t="s">
        <v>3</v>
      </c>
      <c r="G956" s="191">
        <v>2185354</v>
      </c>
      <c r="H956" s="68"/>
      <c r="I956" s="197" t="s">
        <v>4465</v>
      </c>
      <c r="J956" s="68"/>
      <c r="K956" s="68"/>
      <c r="L956" s="68"/>
      <c r="M956" s="68"/>
      <c r="N956" s="358"/>
      <c r="O956" s="358"/>
      <c r="P956" s="214">
        <v>0</v>
      </c>
      <c r="Q956" s="214">
        <v>9438</v>
      </c>
      <c r="R956" s="68" t="s">
        <v>1894</v>
      </c>
      <c r="S956" s="359"/>
      <c r="T956" s="275"/>
    </row>
    <row r="957" spans="1:20" ht="63.75">
      <c r="A957" s="191">
        <v>254</v>
      </c>
      <c r="B957" s="68"/>
      <c r="C957" s="212" t="s">
        <v>105</v>
      </c>
      <c r="D957" s="213">
        <v>45384</v>
      </c>
      <c r="E957" s="191" t="s">
        <v>3385</v>
      </c>
      <c r="F957" s="191" t="s">
        <v>3</v>
      </c>
      <c r="G957" s="191">
        <v>2185356</v>
      </c>
      <c r="H957" s="68"/>
      <c r="I957" s="197" t="s">
        <v>4466</v>
      </c>
      <c r="J957" s="68"/>
      <c r="K957" s="68"/>
      <c r="L957" s="68"/>
      <c r="M957" s="68"/>
      <c r="N957" s="358"/>
      <c r="O957" s="358"/>
      <c r="P957" s="214">
        <v>0</v>
      </c>
      <c r="Q957" s="214">
        <v>7693</v>
      </c>
      <c r="R957" s="68" t="s">
        <v>1894</v>
      </c>
      <c r="S957" s="359"/>
      <c r="T957" s="275"/>
    </row>
    <row r="958" spans="1:20" ht="51">
      <c r="A958" s="191">
        <v>15</v>
      </c>
      <c r="B958" s="68"/>
      <c r="C958" s="212" t="s">
        <v>39</v>
      </c>
      <c r="D958" s="213">
        <v>45384</v>
      </c>
      <c r="E958" s="191" t="s">
        <v>3386</v>
      </c>
      <c r="F958" s="191" t="s">
        <v>3</v>
      </c>
      <c r="G958" s="191">
        <v>2185357</v>
      </c>
      <c r="H958" s="68"/>
      <c r="I958" s="197" t="s">
        <v>4467</v>
      </c>
      <c r="J958" s="68"/>
      <c r="K958" s="68"/>
      <c r="L958" s="68"/>
      <c r="M958" s="68"/>
      <c r="N958" s="358"/>
      <c r="O958" s="358"/>
      <c r="P958" s="214">
        <v>0</v>
      </c>
      <c r="Q958" s="214">
        <v>269.48</v>
      </c>
      <c r="R958" s="68" t="s">
        <v>1894</v>
      </c>
      <c r="S958" s="359"/>
      <c r="T958" s="275"/>
    </row>
    <row r="959" spans="1:20" ht="51">
      <c r="A959" s="191">
        <v>254</v>
      </c>
      <c r="B959" s="68"/>
      <c r="C959" s="212" t="s">
        <v>105</v>
      </c>
      <c r="D959" s="213">
        <v>45384</v>
      </c>
      <c r="E959" s="191" t="s">
        <v>3387</v>
      </c>
      <c r="F959" s="191" t="s">
        <v>3</v>
      </c>
      <c r="G959" s="191">
        <v>2185358</v>
      </c>
      <c r="H959" s="68"/>
      <c r="I959" s="197" t="s">
        <v>4468</v>
      </c>
      <c r="J959" s="68"/>
      <c r="K959" s="68"/>
      <c r="L959" s="68"/>
      <c r="M959" s="68"/>
      <c r="N959" s="358"/>
      <c r="O959" s="358"/>
      <c r="P959" s="214">
        <v>0</v>
      </c>
      <c r="Q959" s="214">
        <v>2446</v>
      </c>
      <c r="R959" s="68" t="s">
        <v>1894</v>
      </c>
      <c r="S959" s="359"/>
      <c r="T959" s="275"/>
    </row>
    <row r="960" spans="1:20" ht="63.75">
      <c r="A960" s="191">
        <v>670</v>
      </c>
      <c r="B960" s="68"/>
      <c r="C960" s="212" t="s">
        <v>178</v>
      </c>
      <c r="D960" s="213">
        <v>45384</v>
      </c>
      <c r="E960" s="191" t="s">
        <v>3388</v>
      </c>
      <c r="F960" s="191" t="s">
        <v>3</v>
      </c>
      <c r="G960" s="191">
        <v>2185359</v>
      </c>
      <c r="H960" s="68"/>
      <c r="I960" s="197" t="s">
        <v>4469</v>
      </c>
      <c r="J960" s="68"/>
      <c r="K960" s="68"/>
      <c r="L960" s="68"/>
      <c r="M960" s="68"/>
      <c r="N960" s="358"/>
      <c r="O960" s="358"/>
      <c r="P960" s="214">
        <v>0</v>
      </c>
      <c r="Q960" s="214">
        <v>41295</v>
      </c>
      <c r="R960" s="68" t="s">
        <v>1894</v>
      </c>
      <c r="S960" s="359"/>
      <c r="T960" s="275"/>
    </row>
    <row r="961" spans="1:20" ht="51">
      <c r="A961" s="191">
        <v>254</v>
      </c>
      <c r="B961" s="68"/>
      <c r="C961" s="212" t="s">
        <v>105</v>
      </c>
      <c r="D961" s="213">
        <v>45384</v>
      </c>
      <c r="E961" s="191" t="s">
        <v>3389</v>
      </c>
      <c r="F961" s="191" t="s">
        <v>3</v>
      </c>
      <c r="G961" s="191">
        <v>2185361</v>
      </c>
      <c r="H961" s="68"/>
      <c r="I961" s="197" t="s">
        <v>4470</v>
      </c>
      <c r="J961" s="68"/>
      <c r="K961" s="68"/>
      <c r="L961" s="68"/>
      <c r="M961" s="68"/>
      <c r="N961" s="358"/>
      <c r="O961" s="358"/>
      <c r="P961" s="214">
        <v>0</v>
      </c>
      <c r="Q961" s="214">
        <v>1054</v>
      </c>
      <c r="R961" s="68" t="s">
        <v>1894</v>
      </c>
      <c r="S961" s="359"/>
      <c r="T961" s="275"/>
    </row>
    <row r="962" spans="1:20" ht="51">
      <c r="A962" s="191">
        <v>254</v>
      </c>
      <c r="B962" s="68"/>
      <c r="C962" s="212" t="s">
        <v>105</v>
      </c>
      <c r="D962" s="213">
        <v>45384</v>
      </c>
      <c r="E962" s="191" t="s">
        <v>3390</v>
      </c>
      <c r="F962" s="191" t="s">
        <v>3</v>
      </c>
      <c r="G962" s="191">
        <v>2185362</v>
      </c>
      <c r="H962" s="68"/>
      <c r="I962" s="197" t="s">
        <v>4471</v>
      </c>
      <c r="J962" s="68"/>
      <c r="K962" s="68"/>
      <c r="L962" s="68"/>
      <c r="M962" s="68"/>
      <c r="N962" s="358"/>
      <c r="O962" s="358"/>
      <c r="P962" s="214">
        <v>0</v>
      </c>
      <c r="Q962" s="214">
        <v>3581</v>
      </c>
      <c r="R962" s="68" t="s">
        <v>1894</v>
      </c>
      <c r="S962" s="359"/>
      <c r="T962" s="275"/>
    </row>
    <row r="963" spans="1:20" ht="51">
      <c r="A963" s="191">
        <v>254</v>
      </c>
      <c r="B963" s="68"/>
      <c r="C963" s="212" t="s">
        <v>105</v>
      </c>
      <c r="D963" s="213">
        <v>45384</v>
      </c>
      <c r="E963" s="191" t="s">
        <v>3391</v>
      </c>
      <c r="F963" s="191" t="s">
        <v>3</v>
      </c>
      <c r="G963" s="191">
        <v>2185365</v>
      </c>
      <c r="H963" s="68"/>
      <c r="I963" s="197" t="s">
        <v>4472</v>
      </c>
      <c r="J963" s="68"/>
      <c r="K963" s="68"/>
      <c r="L963" s="68"/>
      <c r="M963" s="68"/>
      <c r="N963" s="358"/>
      <c r="O963" s="358"/>
      <c r="P963" s="214">
        <v>0</v>
      </c>
      <c r="Q963" s="214">
        <v>10294</v>
      </c>
      <c r="R963" s="68" t="s">
        <v>1894</v>
      </c>
      <c r="S963" s="359"/>
      <c r="T963" s="275"/>
    </row>
    <row r="964" spans="1:20" ht="51">
      <c r="A964" s="191">
        <v>254</v>
      </c>
      <c r="B964" s="68"/>
      <c r="C964" s="212" t="s">
        <v>105</v>
      </c>
      <c r="D964" s="213">
        <v>45384</v>
      </c>
      <c r="E964" s="191" t="s">
        <v>3392</v>
      </c>
      <c r="F964" s="191" t="s">
        <v>3</v>
      </c>
      <c r="G964" s="191">
        <v>2185367</v>
      </c>
      <c r="H964" s="68"/>
      <c r="I964" s="197" t="s">
        <v>4473</v>
      </c>
      <c r="J964" s="68"/>
      <c r="K964" s="68"/>
      <c r="L964" s="68"/>
      <c r="M964" s="68"/>
      <c r="N964" s="358"/>
      <c r="O964" s="358"/>
      <c r="P964" s="214">
        <v>0</v>
      </c>
      <c r="Q964" s="214">
        <v>3158</v>
      </c>
      <c r="R964" s="68" t="s">
        <v>1894</v>
      </c>
      <c r="S964" s="359"/>
      <c r="T964" s="275"/>
    </row>
    <row r="965" spans="1:20" ht="51">
      <c r="A965" s="191" t="s">
        <v>550</v>
      </c>
      <c r="B965" s="68"/>
      <c r="C965" s="212" t="s">
        <v>589</v>
      </c>
      <c r="D965" s="213">
        <v>45384</v>
      </c>
      <c r="E965" s="191" t="s">
        <v>3393</v>
      </c>
      <c r="F965" s="191" t="s">
        <v>3</v>
      </c>
      <c r="G965" s="191">
        <v>2185368</v>
      </c>
      <c r="H965" s="68"/>
      <c r="I965" s="197" t="s">
        <v>4474</v>
      </c>
      <c r="J965" s="68"/>
      <c r="K965" s="68"/>
      <c r="L965" s="68"/>
      <c r="M965" s="68"/>
      <c r="N965" s="358"/>
      <c r="O965" s="358"/>
      <c r="P965" s="214">
        <v>0</v>
      </c>
      <c r="Q965" s="214">
        <v>15568.84</v>
      </c>
      <c r="R965" s="68" t="s">
        <v>1894</v>
      </c>
      <c r="S965" s="359"/>
      <c r="T965" s="275"/>
    </row>
    <row r="966" spans="1:20" ht="51">
      <c r="A966" s="191">
        <v>254</v>
      </c>
      <c r="B966" s="68"/>
      <c r="C966" s="212" t="s">
        <v>105</v>
      </c>
      <c r="D966" s="213">
        <v>45384</v>
      </c>
      <c r="E966" s="191" t="s">
        <v>3394</v>
      </c>
      <c r="F966" s="191" t="s">
        <v>3</v>
      </c>
      <c r="G966" s="191">
        <v>2185370</v>
      </c>
      <c r="H966" s="68"/>
      <c r="I966" s="197" t="s">
        <v>4475</v>
      </c>
      <c r="J966" s="68"/>
      <c r="K966" s="68"/>
      <c r="L966" s="68"/>
      <c r="M966" s="68"/>
      <c r="N966" s="358"/>
      <c r="O966" s="358"/>
      <c r="P966" s="214">
        <v>0</v>
      </c>
      <c r="Q966" s="214">
        <v>58889</v>
      </c>
      <c r="R966" s="68" t="s">
        <v>1894</v>
      </c>
      <c r="S966" s="359"/>
      <c r="T966" s="275"/>
    </row>
    <row r="967" spans="1:20" ht="51">
      <c r="A967" s="191">
        <v>254</v>
      </c>
      <c r="B967" s="68"/>
      <c r="C967" s="212" t="s">
        <v>105</v>
      </c>
      <c r="D967" s="213">
        <v>45384</v>
      </c>
      <c r="E967" s="191" t="s">
        <v>3395</v>
      </c>
      <c r="F967" s="191" t="s">
        <v>3</v>
      </c>
      <c r="G967" s="191">
        <v>2185371</v>
      </c>
      <c r="H967" s="68"/>
      <c r="I967" s="197" t="s">
        <v>4476</v>
      </c>
      <c r="J967" s="68"/>
      <c r="K967" s="68"/>
      <c r="L967" s="68"/>
      <c r="M967" s="68"/>
      <c r="N967" s="358"/>
      <c r="O967" s="358"/>
      <c r="P967" s="214">
        <v>0</v>
      </c>
      <c r="Q967" s="214">
        <v>119055</v>
      </c>
      <c r="R967" s="68" t="s">
        <v>1894</v>
      </c>
      <c r="S967" s="359"/>
      <c r="T967" s="275"/>
    </row>
    <row r="968" spans="1:20" ht="51">
      <c r="A968" s="191">
        <v>254</v>
      </c>
      <c r="B968" s="68"/>
      <c r="C968" s="212" t="s">
        <v>105</v>
      </c>
      <c r="D968" s="213">
        <v>45384</v>
      </c>
      <c r="E968" s="191" t="s">
        <v>3396</v>
      </c>
      <c r="F968" s="191" t="s">
        <v>3</v>
      </c>
      <c r="G968" s="191">
        <v>2185372</v>
      </c>
      <c r="H968" s="68"/>
      <c r="I968" s="197" t="s">
        <v>4477</v>
      </c>
      <c r="J968" s="68"/>
      <c r="K968" s="68"/>
      <c r="L968" s="68"/>
      <c r="M968" s="68"/>
      <c r="N968" s="358"/>
      <c r="O968" s="358"/>
      <c r="P968" s="214">
        <v>0</v>
      </c>
      <c r="Q968" s="214">
        <v>43271</v>
      </c>
      <c r="R968" s="68" t="s">
        <v>1894</v>
      </c>
      <c r="S968" s="359"/>
      <c r="T968" s="275"/>
    </row>
    <row r="969" spans="1:20" ht="51">
      <c r="A969" s="191">
        <v>254</v>
      </c>
      <c r="B969" s="68"/>
      <c r="C969" s="212" t="s">
        <v>105</v>
      </c>
      <c r="D969" s="213">
        <v>45384</v>
      </c>
      <c r="E969" s="191" t="s">
        <v>3397</v>
      </c>
      <c r="F969" s="191" t="s">
        <v>3</v>
      </c>
      <c r="G969" s="191">
        <v>2185374</v>
      </c>
      <c r="H969" s="68"/>
      <c r="I969" s="197" t="s">
        <v>4478</v>
      </c>
      <c r="J969" s="68"/>
      <c r="K969" s="68"/>
      <c r="L969" s="68"/>
      <c r="M969" s="68"/>
      <c r="N969" s="358"/>
      <c r="O969" s="358"/>
      <c r="P969" s="214">
        <v>0</v>
      </c>
      <c r="Q969" s="214">
        <v>136683</v>
      </c>
      <c r="R969" s="68" t="s">
        <v>1894</v>
      </c>
      <c r="S969" s="359"/>
      <c r="T969" s="275"/>
    </row>
    <row r="970" spans="1:20" ht="63.75">
      <c r="A970" s="191">
        <v>254</v>
      </c>
      <c r="B970" s="68"/>
      <c r="C970" s="212" t="s">
        <v>105</v>
      </c>
      <c r="D970" s="213">
        <v>45384</v>
      </c>
      <c r="E970" s="191" t="s">
        <v>3398</v>
      </c>
      <c r="F970" s="191" t="s">
        <v>3</v>
      </c>
      <c r="G970" s="191">
        <v>2185379</v>
      </c>
      <c r="H970" s="68"/>
      <c r="I970" s="197" t="s">
        <v>4479</v>
      </c>
      <c r="J970" s="68"/>
      <c r="K970" s="68"/>
      <c r="L970" s="68"/>
      <c r="M970" s="68"/>
      <c r="N970" s="358"/>
      <c r="O970" s="358"/>
      <c r="P970" s="214">
        <v>0</v>
      </c>
      <c r="Q970" s="214">
        <v>137123</v>
      </c>
      <c r="R970" s="68" t="s">
        <v>1894</v>
      </c>
      <c r="S970" s="359"/>
      <c r="T970" s="275"/>
    </row>
    <row r="971" spans="1:20" ht="51">
      <c r="A971" s="191">
        <v>254</v>
      </c>
      <c r="B971" s="68"/>
      <c r="C971" s="212" t="s">
        <v>105</v>
      </c>
      <c r="D971" s="213">
        <v>45384</v>
      </c>
      <c r="E971" s="191" t="s">
        <v>3399</v>
      </c>
      <c r="F971" s="191" t="s">
        <v>3</v>
      </c>
      <c r="G971" s="191">
        <v>2185384</v>
      </c>
      <c r="H971" s="68"/>
      <c r="I971" s="197" t="s">
        <v>4480</v>
      </c>
      <c r="J971" s="68"/>
      <c r="K971" s="68"/>
      <c r="L971" s="68"/>
      <c r="M971" s="68"/>
      <c r="N971" s="358"/>
      <c r="O971" s="358"/>
      <c r="P971" s="214">
        <v>0</v>
      </c>
      <c r="Q971" s="214">
        <v>50473</v>
      </c>
      <c r="R971" s="68" t="s">
        <v>1894</v>
      </c>
      <c r="S971" s="359"/>
      <c r="T971" s="275"/>
    </row>
    <row r="972" spans="1:20" ht="63.75">
      <c r="A972" s="191">
        <v>254</v>
      </c>
      <c r="B972" s="68"/>
      <c r="C972" s="212" t="s">
        <v>105</v>
      </c>
      <c r="D972" s="213">
        <v>45384</v>
      </c>
      <c r="E972" s="191" t="s">
        <v>3400</v>
      </c>
      <c r="F972" s="191" t="s">
        <v>3</v>
      </c>
      <c r="G972" s="191">
        <v>2185385</v>
      </c>
      <c r="H972" s="68"/>
      <c r="I972" s="197" t="s">
        <v>4481</v>
      </c>
      <c r="J972" s="68"/>
      <c r="K972" s="68"/>
      <c r="L972" s="68"/>
      <c r="M972" s="68"/>
      <c r="N972" s="358"/>
      <c r="O972" s="358"/>
      <c r="P972" s="214">
        <v>0</v>
      </c>
      <c r="Q972" s="214">
        <v>84703</v>
      </c>
      <c r="R972" s="68" t="s">
        <v>1894</v>
      </c>
      <c r="S972" s="359"/>
      <c r="T972" s="275"/>
    </row>
    <row r="973" spans="1:20" ht="63.75">
      <c r="A973" s="191">
        <v>254</v>
      </c>
      <c r="B973" s="68"/>
      <c r="C973" s="212" t="s">
        <v>105</v>
      </c>
      <c r="D973" s="213">
        <v>45384</v>
      </c>
      <c r="E973" s="191" t="s">
        <v>3401</v>
      </c>
      <c r="F973" s="191" t="s">
        <v>3</v>
      </c>
      <c r="G973" s="191">
        <v>2185388</v>
      </c>
      <c r="H973" s="68"/>
      <c r="I973" s="197" t="s">
        <v>4482</v>
      </c>
      <c r="J973" s="68"/>
      <c r="K973" s="68"/>
      <c r="L973" s="68"/>
      <c r="M973" s="68"/>
      <c r="N973" s="358"/>
      <c r="O973" s="358"/>
      <c r="P973" s="214">
        <v>0</v>
      </c>
      <c r="Q973" s="214">
        <v>43571</v>
      </c>
      <c r="R973" s="68" t="s">
        <v>1894</v>
      </c>
      <c r="S973" s="359"/>
      <c r="T973" s="275"/>
    </row>
    <row r="974" spans="1:20" ht="51">
      <c r="A974" s="191">
        <v>254</v>
      </c>
      <c r="B974" s="68"/>
      <c r="C974" s="212" t="s">
        <v>105</v>
      </c>
      <c r="D974" s="213">
        <v>45384</v>
      </c>
      <c r="E974" s="191" t="s">
        <v>3402</v>
      </c>
      <c r="F974" s="191" t="s">
        <v>3</v>
      </c>
      <c r="G974" s="191">
        <v>2185389</v>
      </c>
      <c r="H974" s="68"/>
      <c r="I974" s="197" t="s">
        <v>4483</v>
      </c>
      <c r="J974" s="68"/>
      <c r="K974" s="68"/>
      <c r="L974" s="68"/>
      <c r="M974" s="68"/>
      <c r="N974" s="358"/>
      <c r="O974" s="358"/>
      <c r="P974" s="214">
        <v>0</v>
      </c>
      <c r="Q974" s="214">
        <v>74383</v>
      </c>
      <c r="R974" s="68" t="s">
        <v>1894</v>
      </c>
      <c r="S974" s="359"/>
      <c r="T974" s="275"/>
    </row>
    <row r="975" spans="1:20" ht="51">
      <c r="A975" s="191">
        <v>254</v>
      </c>
      <c r="B975" s="68"/>
      <c r="C975" s="212" t="s">
        <v>105</v>
      </c>
      <c r="D975" s="213">
        <v>45384</v>
      </c>
      <c r="E975" s="191" t="s">
        <v>3403</v>
      </c>
      <c r="F975" s="191" t="s">
        <v>3</v>
      </c>
      <c r="G975" s="191">
        <v>2185390</v>
      </c>
      <c r="H975" s="68"/>
      <c r="I975" s="197" t="s">
        <v>4484</v>
      </c>
      <c r="J975" s="68"/>
      <c r="K975" s="68"/>
      <c r="L975" s="68"/>
      <c r="M975" s="68"/>
      <c r="N975" s="358"/>
      <c r="O975" s="358"/>
      <c r="P975" s="214">
        <v>0</v>
      </c>
      <c r="Q975" s="214">
        <v>133429</v>
      </c>
      <c r="R975" s="68" t="s">
        <v>1894</v>
      </c>
      <c r="S975" s="359"/>
      <c r="T975" s="275"/>
    </row>
    <row r="976" spans="1:20" ht="51">
      <c r="A976" s="191">
        <v>254</v>
      </c>
      <c r="B976" s="68"/>
      <c r="C976" s="212" t="s">
        <v>105</v>
      </c>
      <c r="D976" s="213">
        <v>45384</v>
      </c>
      <c r="E976" s="191" t="s">
        <v>3404</v>
      </c>
      <c r="F976" s="191" t="s">
        <v>3</v>
      </c>
      <c r="G976" s="191">
        <v>2185392</v>
      </c>
      <c r="H976" s="68"/>
      <c r="I976" s="197" t="s">
        <v>4485</v>
      </c>
      <c r="J976" s="68"/>
      <c r="K976" s="68"/>
      <c r="L976" s="68"/>
      <c r="M976" s="68"/>
      <c r="N976" s="358"/>
      <c r="O976" s="358"/>
      <c r="P976" s="214">
        <v>0</v>
      </c>
      <c r="Q976" s="214">
        <v>95567</v>
      </c>
      <c r="R976" s="68" t="s">
        <v>1894</v>
      </c>
      <c r="S976" s="359"/>
      <c r="T976" s="275"/>
    </row>
    <row r="977" spans="1:20" ht="51">
      <c r="A977" s="191">
        <v>254</v>
      </c>
      <c r="B977" s="68"/>
      <c r="C977" s="212" t="s">
        <v>105</v>
      </c>
      <c r="D977" s="213">
        <v>45384</v>
      </c>
      <c r="E977" s="191" t="s">
        <v>3405</v>
      </c>
      <c r="F977" s="191" t="s">
        <v>3</v>
      </c>
      <c r="G977" s="191">
        <v>2185394</v>
      </c>
      <c r="H977" s="68"/>
      <c r="I977" s="197" t="s">
        <v>4486</v>
      </c>
      <c r="J977" s="68"/>
      <c r="K977" s="68"/>
      <c r="L977" s="68"/>
      <c r="M977" s="68"/>
      <c r="N977" s="358"/>
      <c r="O977" s="358"/>
      <c r="P977" s="214">
        <v>0</v>
      </c>
      <c r="Q977" s="214">
        <v>218233</v>
      </c>
      <c r="R977" s="68" t="s">
        <v>1894</v>
      </c>
      <c r="S977" s="359"/>
      <c r="T977" s="275"/>
    </row>
    <row r="978" spans="1:20" ht="51">
      <c r="A978" s="191">
        <v>254</v>
      </c>
      <c r="B978" s="68"/>
      <c r="C978" s="212" t="s">
        <v>105</v>
      </c>
      <c r="D978" s="213">
        <v>45384</v>
      </c>
      <c r="E978" s="191" t="s">
        <v>3406</v>
      </c>
      <c r="F978" s="191" t="s">
        <v>3</v>
      </c>
      <c r="G978" s="191">
        <v>2185397</v>
      </c>
      <c r="H978" s="68"/>
      <c r="I978" s="197" t="s">
        <v>4487</v>
      </c>
      <c r="J978" s="68"/>
      <c r="K978" s="68"/>
      <c r="L978" s="68"/>
      <c r="M978" s="68"/>
      <c r="N978" s="358"/>
      <c r="O978" s="358"/>
      <c r="P978" s="214">
        <v>0</v>
      </c>
      <c r="Q978" s="214">
        <v>105569</v>
      </c>
      <c r="R978" s="68" t="s">
        <v>1894</v>
      </c>
      <c r="S978" s="359"/>
      <c r="T978" s="275"/>
    </row>
    <row r="979" spans="1:20" ht="51">
      <c r="A979" s="191">
        <v>254</v>
      </c>
      <c r="B979" s="68"/>
      <c r="C979" s="212" t="s">
        <v>105</v>
      </c>
      <c r="D979" s="213">
        <v>45384</v>
      </c>
      <c r="E979" s="191" t="s">
        <v>3407</v>
      </c>
      <c r="F979" s="191" t="s">
        <v>3</v>
      </c>
      <c r="G979" s="191">
        <v>2185398</v>
      </c>
      <c r="H979" s="68"/>
      <c r="I979" s="197" t="s">
        <v>4488</v>
      </c>
      <c r="J979" s="68"/>
      <c r="K979" s="68"/>
      <c r="L979" s="68"/>
      <c r="M979" s="68"/>
      <c r="N979" s="358"/>
      <c r="O979" s="358"/>
      <c r="P979" s="214">
        <v>0</v>
      </c>
      <c r="Q979" s="214">
        <v>29607</v>
      </c>
      <c r="R979" s="68" t="s">
        <v>1894</v>
      </c>
      <c r="S979" s="359"/>
      <c r="T979" s="275"/>
    </row>
    <row r="980" spans="1:20" ht="63.75">
      <c r="A980" s="191">
        <v>526</v>
      </c>
      <c r="B980" s="68"/>
      <c r="C980" s="212" t="s">
        <v>1264</v>
      </c>
      <c r="D980" s="213">
        <v>45384</v>
      </c>
      <c r="E980" s="191" t="s">
        <v>3408</v>
      </c>
      <c r="F980" s="191" t="s">
        <v>3</v>
      </c>
      <c r="G980" s="191">
        <v>2185406</v>
      </c>
      <c r="H980" s="68"/>
      <c r="I980" s="197" t="s">
        <v>4489</v>
      </c>
      <c r="J980" s="68"/>
      <c r="K980" s="68"/>
      <c r="L980" s="68"/>
      <c r="M980" s="68"/>
      <c r="N980" s="358"/>
      <c r="O980" s="358"/>
      <c r="P980" s="214">
        <v>0</v>
      </c>
      <c r="Q980" s="214">
        <v>125</v>
      </c>
      <c r="R980" s="68" t="s">
        <v>1894</v>
      </c>
      <c r="S980" s="359"/>
      <c r="T980" s="275"/>
    </row>
    <row r="981" spans="1:20" ht="51">
      <c r="A981" s="191">
        <v>86</v>
      </c>
      <c r="B981" s="68"/>
      <c r="C981" s="212" t="s">
        <v>50</v>
      </c>
      <c r="D981" s="213">
        <v>45384</v>
      </c>
      <c r="E981" s="191" t="s">
        <v>3409</v>
      </c>
      <c r="F981" s="191" t="s">
        <v>3</v>
      </c>
      <c r="G981" s="191">
        <v>2185424</v>
      </c>
      <c r="H981" s="68"/>
      <c r="I981" s="197" t="s">
        <v>4490</v>
      </c>
      <c r="J981" s="68"/>
      <c r="K981" s="68"/>
      <c r="L981" s="68"/>
      <c r="M981" s="68"/>
      <c r="N981" s="358"/>
      <c r="O981" s="358"/>
      <c r="P981" s="214">
        <v>0</v>
      </c>
      <c r="Q981" s="214">
        <v>50</v>
      </c>
      <c r="R981" s="68" t="s">
        <v>1894</v>
      </c>
      <c r="S981" s="359"/>
      <c r="T981" s="275"/>
    </row>
    <row r="982" spans="1:20" ht="63.75">
      <c r="A982" s="191">
        <v>10</v>
      </c>
      <c r="B982" s="68"/>
      <c r="C982" s="212" t="s">
        <v>38</v>
      </c>
      <c r="D982" s="213">
        <v>45384</v>
      </c>
      <c r="E982" s="191" t="s">
        <v>3410</v>
      </c>
      <c r="F982" s="191" t="s">
        <v>3</v>
      </c>
      <c r="G982" s="191">
        <v>2185425</v>
      </c>
      <c r="H982" s="68"/>
      <c r="I982" s="197" t="s">
        <v>4491</v>
      </c>
      <c r="J982" s="68"/>
      <c r="K982" s="68"/>
      <c r="L982" s="68"/>
      <c r="M982" s="68"/>
      <c r="N982" s="358"/>
      <c r="O982" s="358"/>
      <c r="P982" s="214">
        <v>0</v>
      </c>
      <c r="Q982" s="214">
        <v>8665</v>
      </c>
      <c r="R982" s="68" t="s">
        <v>1894</v>
      </c>
      <c r="S982" s="359"/>
      <c r="T982" s="275"/>
    </row>
    <row r="983" spans="1:20" ht="38.25">
      <c r="A983" s="191">
        <v>650</v>
      </c>
      <c r="B983" s="68"/>
      <c r="C983" s="212" t="s">
        <v>175</v>
      </c>
      <c r="D983" s="213">
        <v>45384</v>
      </c>
      <c r="E983" s="191" t="s">
        <v>3411</v>
      </c>
      <c r="F983" s="191" t="s">
        <v>3</v>
      </c>
      <c r="G983" s="191">
        <v>2185442</v>
      </c>
      <c r="H983" s="68"/>
      <c r="I983" s="197" t="s">
        <v>4492</v>
      </c>
      <c r="J983" s="68"/>
      <c r="K983" s="68"/>
      <c r="L983" s="68"/>
      <c r="M983" s="68"/>
      <c r="N983" s="358"/>
      <c r="O983" s="358"/>
      <c r="P983" s="214">
        <v>0</v>
      </c>
      <c r="Q983" s="214">
        <v>1106</v>
      </c>
      <c r="R983" s="68" t="s">
        <v>1894</v>
      </c>
      <c r="S983" s="359"/>
      <c r="T983" s="275"/>
    </row>
    <row r="984" spans="1:20" ht="51">
      <c r="A984" s="191">
        <v>41</v>
      </c>
      <c r="B984" s="68"/>
      <c r="C984" s="212" t="s">
        <v>44</v>
      </c>
      <c r="D984" s="213">
        <v>45384</v>
      </c>
      <c r="E984" s="191" t="s">
        <v>3412</v>
      </c>
      <c r="F984" s="191" t="s">
        <v>3</v>
      </c>
      <c r="G984" s="191">
        <v>2185458</v>
      </c>
      <c r="H984" s="68"/>
      <c r="I984" s="197" t="s">
        <v>4493</v>
      </c>
      <c r="J984" s="68"/>
      <c r="K984" s="68"/>
      <c r="L984" s="68"/>
      <c r="M984" s="68"/>
      <c r="N984" s="358"/>
      <c r="O984" s="358"/>
      <c r="P984" s="214">
        <v>0</v>
      </c>
      <c r="Q984" s="214">
        <v>20</v>
      </c>
      <c r="R984" s="68" t="s">
        <v>1894</v>
      </c>
      <c r="S984" s="359"/>
      <c r="T984" s="275"/>
    </row>
    <row r="985" spans="1:20" ht="76.5">
      <c r="A985" s="191">
        <v>291</v>
      </c>
      <c r="B985" s="68"/>
      <c r="C985" s="212" t="s">
        <v>119</v>
      </c>
      <c r="D985" s="213">
        <v>45384</v>
      </c>
      <c r="E985" s="191" t="s">
        <v>3413</v>
      </c>
      <c r="F985" s="191" t="s">
        <v>10</v>
      </c>
      <c r="G985" s="191">
        <v>1088548</v>
      </c>
      <c r="H985" s="68"/>
      <c r="I985" s="197" t="s">
        <v>4494</v>
      </c>
      <c r="J985" s="68"/>
      <c r="K985" s="68"/>
      <c r="L985" s="68"/>
      <c r="M985" s="68"/>
      <c r="N985" s="358"/>
      <c r="O985" s="358"/>
      <c r="P985" s="214">
        <v>270</v>
      </c>
      <c r="Q985" s="214">
        <v>0</v>
      </c>
      <c r="R985" s="68" t="s">
        <v>1894</v>
      </c>
      <c r="S985" s="359"/>
      <c r="T985" s="275"/>
    </row>
    <row r="986" spans="1:20" ht="51">
      <c r="A986" s="191" t="s">
        <v>542</v>
      </c>
      <c r="B986" s="68"/>
      <c r="C986" s="212" t="s">
        <v>689</v>
      </c>
      <c r="D986" s="213">
        <v>45384</v>
      </c>
      <c r="E986" s="191" t="s">
        <v>3414</v>
      </c>
      <c r="F986" s="191" t="s">
        <v>6</v>
      </c>
      <c r="G986" s="191">
        <v>2644143</v>
      </c>
      <c r="H986" s="68"/>
      <c r="I986" s="197" t="s">
        <v>4495</v>
      </c>
      <c r="J986" s="68"/>
      <c r="K986" s="68"/>
      <c r="L986" s="68"/>
      <c r="M986" s="68"/>
      <c r="N986" s="358"/>
      <c r="O986" s="358"/>
      <c r="P986" s="214">
        <v>0</v>
      </c>
      <c r="Q986" s="214">
        <v>5796.98</v>
      </c>
      <c r="R986" s="68" t="s">
        <v>1894</v>
      </c>
      <c r="S986" s="359"/>
      <c r="T986" s="275"/>
    </row>
    <row r="987" spans="1:20" ht="102">
      <c r="A987" s="191">
        <v>310</v>
      </c>
      <c r="B987" s="68"/>
      <c r="C987" s="212" t="s">
        <v>131</v>
      </c>
      <c r="D987" s="213">
        <v>45384</v>
      </c>
      <c r="E987" s="191" t="s">
        <v>3415</v>
      </c>
      <c r="F987" s="191" t="s">
        <v>6</v>
      </c>
      <c r="G987" s="191">
        <v>20451</v>
      </c>
      <c r="H987" s="68"/>
      <c r="I987" s="197" t="s">
        <v>4496</v>
      </c>
      <c r="J987" s="68"/>
      <c r="K987" s="68"/>
      <c r="L987" s="68"/>
      <c r="M987" s="68"/>
      <c r="N987" s="358"/>
      <c r="O987" s="358"/>
      <c r="P987" s="214">
        <v>0</v>
      </c>
      <c r="Q987" s="214">
        <v>1094.52</v>
      </c>
      <c r="R987" s="68" t="s">
        <v>1894</v>
      </c>
      <c r="S987" s="359"/>
      <c r="T987" s="275"/>
    </row>
    <row r="988" spans="1:20" ht="89.25">
      <c r="A988" s="191">
        <v>682</v>
      </c>
      <c r="B988" s="68"/>
      <c r="C988" s="212" t="s">
        <v>1248</v>
      </c>
      <c r="D988" s="213">
        <v>45384</v>
      </c>
      <c r="E988" s="191" t="s">
        <v>3416</v>
      </c>
      <c r="F988" s="191" t="s">
        <v>6</v>
      </c>
      <c r="G988" s="191">
        <v>20577</v>
      </c>
      <c r="H988" s="68"/>
      <c r="I988" s="197" t="s">
        <v>4497</v>
      </c>
      <c r="J988" s="68"/>
      <c r="K988" s="68"/>
      <c r="L988" s="68"/>
      <c r="M988" s="68"/>
      <c r="N988" s="358"/>
      <c r="O988" s="358"/>
      <c r="P988" s="214">
        <v>0</v>
      </c>
      <c r="Q988" s="214">
        <v>340.88</v>
      </c>
      <c r="R988" s="68" t="s">
        <v>1894</v>
      </c>
      <c r="S988" s="359"/>
      <c r="T988" s="275"/>
    </row>
    <row r="989" spans="1:20" ht="102">
      <c r="A989" s="191">
        <v>383</v>
      </c>
      <c r="B989" s="68"/>
      <c r="C989" s="212" t="s">
        <v>1244</v>
      </c>
      <c r="D989" s="213">
        <v>45384</v>
      </c>
      <c r="E989" s="191" t="s">
        <v>3417</v>
      </c>
      <c r="F989" s="191" t="s">
        <v>6</v>
      </c>
      <c r="G989" s="191">
        <v>20562</v>
      </c>
      <c r="H989" s="68"/>
      <c r="I989" s="197" t="s">
        <v>4498</v>
      </c>
      <c r="J989" s="68"/>
      <c r="K989" s="68"/>
      <c r="L989" s="68"/>
      <c r="M989" s="68"/>
      <c r="N989" s="358"/>
      <c r="O989" s="358"/>
      <c r="P989" s="214">
        <v>0</v>
      </c>
      <c r="Q989" s="214">
        <v>687.88</v>
      </c>
      <c r="R989" s="68" t="s">
        <v>1894</v>
      </c>
      <c r="S989" s="359"/>
      <c r="T989" s="275"/>
    </row>
    <row r="990" spans="1:20" ht="102">
      <c r="A990" s="191">
        <v>585</v>
      </c>
      <c r="B990" s="68"/>
      <c r="C990" s="212" t="s">
        <v>171</v>
      </c>
      <c r="D990" s="213">
        <v>45384</v>
      </c>
      <c r="E990" s="191" t="s">
        <v>3418</v>
      </c>
      <c r="F990" s="191" t="s">
        <v>601</v>
      </c>
      <c r="G990" s="191">
        <v>20569</v>
      </c>
      <c r="H990" s="68"/>
      <c r="I990" s="197" t="s">
        <v>4499</v>
      </c>
      <c r="J990" s="68"/>
      <c r="K990" s="68"/>
      <c r="L990" s="68"/>
      <c r="M990" s="68"/>
      <c r="N990" s="358"/>
      <c r="O990" s="358"/>
      <c r="P990" s="214">
        <v>194.61</v>
      </c>
      <c r="Q990" s="214">
        <v>0</v>
      </c>
      <c r="R990" s="68" t="s">
        <v>1894</v>
      </c>
      <c r="S990" s="359"/>
      <c r="T990" s="275"/>
    </row>
    <row r="991" spans="1:20" ht="102">
      <c r="A991" s="191">
        <v>310</v>
      </c>
      <c r="B991" s="68"/>
      <c r="C991" s="212" t="s">
        <v>131</v>
      </c>
      <c r="D991" s="213">
        <v>45384</v>
      </c>
      <c r="E991" s="191" t="s">
        <v>3419</v>
      </c>
      <c r="F991" s="191" t="s">
        <v>601</v>
      </c>
      <c r="G991" s="191">
        <v>20450</v>
      </c>
      <c r="H991" s="68"/>
      <c r="I991" s="197" t="s">
        <v>4500</v>
      </c>
      <c r="J991" s="68"/>
      <c r="K991" s="68"/>
      <c r="L991" s="68"/>
      <c r="M991" s="68"/>
      <c r="N991" s="358"/>
      <c r="O991" s="358"/>
      <c r="P991" s="214">
        <v>65.61</v>
      </c>
      <c r="Q991" s="214">
        <v>0</v>
      </c>
      <c r="R991" s="68" t="s">
        <v>1894</v>
      </c>
      <c r="S991" s="359"/>
      <c r="T991" s="275"/>
    </row>
    <row r="992" spans="1:20" ht="102">
      <c r="A992" s="191">
        <v>222</v>
      </c>
      <c r="B992" s="68"/>
      <c r="C992" s="212" t="s">
        <v>93</v>
      </c>
      <c r="D992" s="213">
        <v>45384</v>
      </c>
      <c r="E992" s="191" t="s">
        <v>3420</v>
      </c>
      <c r="F992" s="191" t="s">
        <v>601</v>
      </c>
      <c r="G992" s="191">
        <v>20448</v>
      </c>
      <c r="H992" s="68"/>
      <c r="I992" s="197" t="s">
        <v>4501</v>
      </c>
      <c r="J992" s="68"/>
      <c r="K992" s="68"/>
      <c r="L992" s="68"/>
      <c r="M992" s="68"/>
      <c r="N992" s="358"/>
      <c r="O992" s="358"/>
      <c r="P992" s="214">
        <v>7.46</v>
      </c>
      <c r="Q992" s="214">
        <v>0</v>
      </c>
      <c r="R992" s="68" t="s">
        <v>1894</v>
      </c>
      <c r="S992" s="359"/>
      <c r="T992" s="275"/>
    </row>
    <row r="993" spans="1:20" ht="89.25">
      <c r="A993" s="191">
        <v>585</v>
      </c>
      <c r="B993" s="68"/>
      <c r="C993" s="212" t="s">
        <v>171</v>
      </c>
      <c r="D993" s="213">
        <v>45384</v>
      </c>
      <c r="E993" s="191" t="s">
        <v>3421</v>
      </c>
      <c r="F993" s="191" t="s">
        <v>6</v>
      </c>
      <c r="G993" s="191">
        <v>1088600</v>
      </c>
      <c r="H993" s="68"/>
      <c r="I993" s="197" t="s">
        <v>4502</v>
      </c>
      <c r="J993" s="68"/>
      <c r="K993" s="68"/>
      <c r="L993" s="68"/>
      <c r="M993" s="68"/>
      <c r="N993" s="358"/>
      <c r="O993" s="358"/>
      <c r="P993" s="214">
        <v>0</v>
      </c>
      <c r="Q993" s="214">
        <v>68428.5</v>
      </c>
      <c r="R993" s="68" t="s">
        <v>1894</v>
      </c>
      <c r="S993" s="359"/>
      <c r="T993" s="275"/>
    </row>
    <row r="994" spans="1:20" ht="102">
      <c r="A994" s="191">
        <v>596</v>
      </c>
      <c r="B994" s="68"/>
      <c r="C994" s="212" t="s">
        <v>1246</v>
      </c>
      <c r="D994" s="213">
        <v>45384</v>
      </c>
      <c r="E994" s="191" t="s">
        <v>3422</v>
      </c>
      <c r="F994" s="191" t="s">
        <v>601</v>
      </c>
      <c r="G994" s="191">
        <v>20531</v>
      </c>
      <c r="H994" s="68"/>
      <c r="I994" s="197" t="s">
        <v>4503</v>
      </c>
      <c r="J994" s="68"/>
      <c r="K994" s="68"/>
      <c r="L994" s="68"/>
      <c r="M994" s="68"/>
      <c r="N994" s="358"/>
      <c r="O994" s="358"/>
      <c r="P994" s="214">
        <v>730.55</v>
      </c>
      <c r="Q994" s="214">
        <v>0</v>
      </c>
      <c r="R994" s="68" t="s">
        <v>1894</v>
      </c>
      <c r="S994" s="359"/>
      <c r="T994" s="275"/>
    </row>
    <row r="995" spans="1:20" ht="76.5">
      <c r="A995" s="191">
        <v>513</v>
      </c>
      <c r="B995" s="68"/>
      <c r="C995" s="212" t="s">
        <v>160</v>
      </c>
      <c r="D995" s="213">
        <v>45384</v>
      </c>
      <c r="E995" s="191" t="s">
        <v>3423</v>
      </c>
      <c r="F995" s="191" t="s">
        <v>10</v>
      </c>
      <c r="G995" s="191">
        <v>1088589</v>
      </c>
      <c r="H995" s="68"/>
      <c r="I995" s="197" t="s">
        <v>4504</v>
      </c>
      <c r="J995" s="68"/>
      <c r="K995" s="68"/>
      <c r="L995" s="68"/>
      <c r="M995" s="68"/>
      <c r="N995" s="358"/>
      <c r="O995" s="358"/>
      <c r="P995" s="214">
        <v>50</v>
      </c>
      <c r="Q995" s="214">
        <v>0</v>
      </c>
      <c r="R995" s="68" t="s">
        <v>1894</v>
      </c>
      <c r="S995" s="359"/>
      <c r="T995" s="275"/>
    </row>
    <row r="996" spans="1:20" ht="63.75">
      <c r="A996" s="191" t="s">
        <v>542</v>
      </c>
      <c r="B996" s="68"/>
      <c r="C996" s="212" t="s">
        <v>689</v>
      </c>
      <c r="D996" s="213">
        <v>45384</v>
      </c>
      <c r="E996" s="191" t="s">
        <v>3424</v>
      </c>
      <c r="F996" s="191" t="s">
        <v>10</v>
      </c>
      <c r="G996" s="191">
        <v>1088604</v>
      </c>
      <c r="H996" s="68"/>
      <c r="I996" s="197" t="s">
        <v>4505</v>
      </c>
      <c r="J996" s="68"/>
      <c r="K996" s="68"/>
      <c r="L996" s="68"/>
      <c r="M996" s="68"/>
      <c r="N996" s="358"/>
      <c r="O996" s="358"/>
      <c r="P996" s="214">
        <v>30818.47</v>
      </c>
      <c r="Q996" s="214">
        <v>0</v>
      </c>
      <c r="R996" s="68" t="s">
        <v>1894</v>
      </c>
      <c r="S996" s="359"/>
      <c r="T996" s="275"/>
    </row>
    <row r="997" spans="1:20" ht="63.75">
      <c r="A997" s="191" t="s">
        <v>542</v>
      </c>
      <c r="B997" s="68"/>
      <c r="C997" s="212" t="s">
        <v>689</v>
      </c>
      <c r="D997" s="213">
        <v>45384</v>
      </c>
      <c r="E997" s="191" t="s">
        <v>3425</v>
      </c>
      <c r="F997" s="191" t="s">
        <v>10</v>
      </c>
      <c r="G997" s="191">
        <v>1088615</v>
      </c>
      <c r="H997" s="68"/>
      <c r="I997" s="197" t="s">
        <v>4506</v>
      </c>
      <c r="J997" s="68"/>
      <c r="K997" s="68"/>
      <c r="L997" s="68"/>
      <c r="M997" s="68"/>
      <c r="N997" s="358"/>
      <c r="O997" s="358"/>
      <c r="P997" s="214">
        <v>4172.3100000000004</v>
      </c>
      <c r="Q997" s="214">
        <v>0</v>
      </c>
      <c r="R997" s="68" t="s">
        <v>1894</v>
      </c>
      <c r="S997" s="359"/>
      <c r="T997" s="275"/>
    </row>
    <row r="998" spans="1:20" ht="51">
      <c r="A998" s="191">
        <v>254</v>
      </c>
      <c r="B998" s="68"/>
      <c r="C998" s="212" t="s">
        <v>105</v>
      </c>
      <c r="D998" s="213">
        <v>45385</v>
      </c>
      <c r="E998" s="191" t="s">
        <v>3426</v>
      </c>
      <c r="F998" s="191" t="s">
        <v>3</v>
      </c>
      <c r="G998" s="191">
        <v>2185631</v>
      </c>
      <c r="H998" s="68"/>
      <c r="I998" s="197" t="s">
        <v>4507</v>
      </c>
      <c r="J998" s="68"/>
      <c r="K998" s="68"/>
      <c r="L998" s="68"/>
      <c r="M998" s="68"/>
      <c r="N998" s="358"/>
      <c r="O998" s="358"/>
      <c r="P998" s="214">
        <v>0</v>
      </c>
      <c r="Q998" s="214">
        <v>55399</v>
      </c>
      <c r="R998" s="68" t="s">
        <v>1894</v>
      </c>
      <c r="S998" s="359"/>
      <c r="T998" s="275"/>
    </row>
    <row r="999" spans="1:20" ht="51">
      <c r="A999" s="191">
        <v>254</v>
      </c>
      <c r="B999" s="68"/>
      <c r="C999" s="212" t="s">
        <v>105</v>
      </c>
      <c r="D999" s="213">
        <v>45385</v>
      </c>
      <c r="E999" s="191" t="s">
        <v>3427</v>
      </c>
      <c r="F999" s="191" t="s">
        <v>3</v>
      </c>
      <c r="G999" s="191">
        <v>2185632</v>
      </c>
      <c r="H999" s="68"/>
      <c r="I999" s="197" t="s">
        <v>4508</v>
      </c>
      <c r="J999" s="68"/>
      <c r="K999" s="68"/>
      <c r="L999" s="68"/>
      <c r="M999" s="68"/>
      <c r="N999" s="358"/>
      <c r="O999" s="358"/>
      <c r="P999" s="214">
        <v>0</v>
      </c>
      <c r="Q999" s="214">
        <v>127834</v>
      </c>
      <c r="R999" s="68" t="s">
        <v>1894</v>
      </c>
      <c r="S999" s="359"/>
      <c r="T999" s="275"/>
    </row>
    <row r="1000" spans="1:20" ht="63.75">
      <c r="A1000" s="191">
        <v>254</v>
      </c>
      <c r="B1000" s="68"/>
      <c r="C1000" s="212" t="s">
        <v>105</v>
      </c>
      <c r="D1000" s="213">
        <v>45385</v>
      </c>
      <c r="E1000" s="191" t="s">
        <v>3428</v>
      </c>
      <c r="F1000" s="191" t="s">
        <v>3</v>
      </c>
      <c r="G1000" s="191">
        <v>2185634</v>
      </c>
      <c r="H1000" s="68"/>
      <c r="I1000" s="197" t="s">
        <v>4509</v>
      </c>
      <c r="J1000" s="68"/>
      <c r="K1000" s="68"/>
      <c r="L1000" s="68"/>
      <c r="M1000" s="68"/>
      <c r="N1000" s="358"/>
      <c r="O1000" s="358"/>
      <c r="P1000" s="214">
        <v>0</v>
      </c>
      <c r="Q1000" s="214">
        <v>41565</v>
      </c>
      <c r="R1000" s="68" t="s">
        <v>1894</v>
      </c>
      <c r="S1000" s="359"/>
      <c r="T1000" s="275"/>
    </row>
    <row r="1001" spans="1:20" ht="51">
      <c r="A1001" s="191">
        <v>254</v>
      </c>
      <c r="B1001" s="68"/>
      <c r="C1001" s="212" t="s">
        <v>105</v>
      </c>
      <c r="D1001" s="213">
        <v>45385</v>
      </c>
      <c r="E1001" s="191" t="s">
        <v>3429</v>
      </c>
      <c r="F1001" s="191" t="s">
        <v>3</v>
      </c>
      <c r="G1001" s="191">
        <v>2185635</v>
      </c>
      <c r="H1001" s="68"/>
      <c r="I1001" s="197" t="s">
        <v>4510</v>
      </c>
      <c r="J1001" s="68"/>
      <c r="K1001" s="68"/>
      <c r="L1001" s="68"/>
      <c r="M1001" s="68"/>
      <c r="N1001" s="358"/>
      <c r="O1001" s="358"/>
      <c r="P1001" s="214">
        <v>0</v>
      </c>
      <c r="Q1001" s="214">
        <v>96191</v>
      </c>
      <c r="R1001" s="68" t="s">
        <v>1894</v>
      </c>
      <c r="S1001" s="359"/>
      <c r="T1001" s="275"/>
    </row>
    <row r="1002" spans="1:20" ht="63.75">
      <c r="A1002" s="191">
        <v>254</v>
      </c>
      <c r="B1002" s="68"/>
      <c r="C1002" s="212" t="s">
        <v>105</v>
      </c>
      <c r="D1002" s="213">
        <v>45385</v>
      </c>
      <c r="E1002" s="191" t="s">
        <v>3430</v>
      </c>
      <c r="F1002" s="191" t="s">
        <v>3</v>
      </c>
      <c r="G1002" s="191">
        <v>2185636</v>
      </c>
      <c r="H1002" s="68"/>
      <c r="I1002" s="197" t="s">
        <v>4511</v>
      </c>
      <c r="J1002" s="68"/>
      <c r="K1002" s="68"/>
      <c r="L1002" s="68"/>
      <c r="M1002" s="68"/>
      <c r="N1002" s="358"/>
      <c r="O1002" s="358"/>
      <c r="P1002" s="214">
        <v>0</v>
      </c>
      <c r="Q1002" s="214">
        <v>36558</v>
      </c>
      <c r="R1002" s="68" t="s">
        <v>1894</v>
      </c>
      <c r="S1002" s="359"/>
      <c r="T1002" s="275"/>
    </row>
    <row r="1003" spans="1:20" ht="63.75">
      <c r="A1003" s="191">
        <v>254</v>
      </c>
      <c r="B1003" s="68"/>
      <c r="C1003" s="212" t="s">
        <v>105</v>
      </c>
      <c r="D1003" s="213">
        <v>45385</v>
      </c>
      <c r="E1003" s="191" t="s">
        <v>3431</v>
      </c>
      <c r="F1003" s="191" t="s">
        <v>3</v>
      </c>
      <c r="G1003" s="191">
        <v>2185637</v>
      </c>
      <c r="H1003" s="68"/>
      <c r="I1003" s="197" t="s">
        <v>4512</v>
      </c>
      <c r="J1003" s="68"/>
      <c r="K1003" s="68"/>
      <c r="L1003" s="68"/>
      <c r="M1003" s="68"/>
      <c r="N1003" s="358"/>
      <c r="O1003" s="358"/>
      <c r="P1003" s="214">
        <v>0</v>
      </c>
      <c r="Q1003" s="214">
        <v>47974</v>
      </c>
      <c r="R1003" s="68" t="s">
        <v>1894</v>
      </c>
      <c r="S1003" s="359"/>
      <c r="T1003" s="275"/>
    </row>
    <row r="1004" spans="1:20" ht="63.75">
      <c r="A1004" s="191" t="s">
        <v>541</v>
      </c>
      <c r="B1004" s="68"/>
      <c r="C1004" s="212" t="s">
        <v>590</v>
      </c>
      <c r="D1004" s="213">
        <v>45385</v>
      </c>
      <c r="E1004" s="191" t="s">
        <v>3432</v>
      </c>
      <c r="F1004" s="191" t="s">
        <v>3</v>
      </c>
      <c r="G1004" s="191">
        <v>2185638</v>
      </c>
      <c r="H1004" s="68"/>
      <c r="I1004" s="197" t="s">
        <v>4513</v>
      </c>
      <c r="J1004" s="68"/>
      <c r="K1004" s="68"/>
      <c r="L1004" s="68"/>
      <c r="M1004" s="68"/>
      <c r="N1004" s="358"/>
      <c r="O1004" s="358"/>
      <c r="P1004" s="214">
        <v>0</v>
      </c>
      <c r="Q1004" s="214">
        <v>15957.36</v>
      </c>
      <c r="R1004" s="68" t="s">
        <v>1894</v>
      </c>
      <c r="S1004" s="359"/>
      <c r="T1004" s="275"/>
    </row>
    <row r="1005" spans="1:20" ht="51">
      <c r="A1005" s="191">
        <v>254</v>
      </c>
      <c r="B1005" s="68"/>
      <c r="C1005" s="212" t="s">
        <v>105</v>
      </c>
      <c r="D1005" s="213">
        <v>45385</v>
      </c>
      <c r="E1005" s="191" t="s">
        <v>3433</v>
      </c>
      <c r="F1005" s="191" t="s">
        <v>3</v>
      </c>
      <c r="G1005" s="191">
        <v>2185639</v>
      </c>
      <c r="H1005" s="68"/>
      <c r="I1005" s="197" t="s">
        <v>4514</v>
      </c>
      <c r="J1005" s="68"/>
      <c r="K1005" s="68"/>
      <c r="L1005" s="68"/>
      <c r="M1005" s="68"/>
      <c r="N1005" s="358"/>
      <c r="O1005" s="358"/>
      <c r="P1005" s="214">
        <v>0</v>
      </c>
      <c r="Q1005" s="214">
        <v>54495</v>
      </c>
      <c r="R1005" s="68" t="s">
        <v>1894</v>
      </c>
      <c r="S1005" s="359"/>
      <c r="T1005" s="275"/>
    </row>
    <row r="1006" spans="1:20" ht="51">
      <c r="A1006" s="191">
        <v>254</v>
      </c>
      <c r="B1006" s="68"/>
      <c r="C1006" s="212" t="s">
        <v>105</v>
      </c>
      <c r="D1006" s="213">
        <v>45385</v>
      </c>
      <c r="E1006" s="191" t="s">
        <v>3434</v>
      </c>
      <c r="F1006" s="191" t="s">
        <v>3</v>
      </c>
      <c r="G1006" s="191">
        <v>2185641</v>
      </c>
      <c r="H1006" s="68"/>
      <c r="I1006" s="197" t="s">
        <v>4515</v>
      </c>
      <c r="J1006" s="68"/>
      <c r="K1006" s="68"/>
      <c r="L1006" s="68"/>
      <c r="M1006" s="68"/>
      <c r="N1006" s="358"/>
      <c r="O1006" s="358"/>
      <c r="P1006" s="214">
        <v>0</v>
      </c>
      <c r="Q1006" s="214">
        <v>5063</v>
      </c>
      <c r="R1006" s="68" t="s">
        <v>1894</v>
      </c>
      <c r="S1006" s="359"/>
      <c r="T1006" s="275"/>
    </row>
    <row r="1007" spans="1:20" ht="51">
      <c r="A1007" s="191">
        <v>254</v>
      </c>
      <c r="B1007" s="68"/>
      <c r="C1007" s="212" t="s">
        <v>105</v>
      </c>
      <c r="D1007" s="213">
        <v>45385</v>
      </c>
      <c r="E1007" s="191" t="s">
        <v>3435</v>
      </c>
      <c r="F1007" s="191" t="s">
        <v>3</v>
      </c>
      <c r="G1007" s="191">
        <v>2185642</v>
      </c>
      <c r="H1007" s="68"/>
      <c r="I1007" s="197" t="s">
        <v>4516</v>
      </c>
      <c r="J1007" s="68"/>
      <c r="K1007" s="68"/>
      <c r="L1007" s="68"/>
      <c r="M1007" s="68"/>
      <c r="N1007" s="358"/>
      <c r="O1007" s="358"/>
      <c r="P1007" s="214">
        <v>0</v>
      </c>
      <c r="Q1007" s="214">
        <v>67030</v>
      </c>
      <c r="R1007" s="68" t="s">
        <v>1894</v>
      </c>
      <c r="S1007" s="359"/>
      <c r="T1007" s="275"/>
    </row>
    <row r="1008" spans="1:20" ht="51">
      <c r="A1008" s="191">
        <v>670</v>
      </c>
      <c r="B1008" s="68"/>
      <c r="C1008" s="212" t="s">
        <v>178</v>
      </c>
      <c r="D1008" s="213">
        <v>45385</v>
      </c>
      <c r="E1008" s="191" t="s">
        <v>3436</v>
      </c>
      <c r="F1008" s="191" t="s">
        <v>3</v>
      </c>
      <c r="G1008" s="191">
        <v>2185643</v>
      </c>
      <c r="H1008" s="68"/>
      <c r="I1008" s="197" t="s">
        <v>4517</v>
      </c>
      <c r="J1008" s="68"/>
      <c r="K1008" s="68"/>
      <c r="L1008" s="68"/>
      <c r="M1008" s="68"/>
      <c r="N1008" s="358"/>
      <c r="O1008" s="358"/>
      <c r="P1008" s="214">
        <v>0</v>
      </c>
      <c r="Q1008" s="214">
        <v>222</v>
      </c>
      <c r="R1008" s="68" t="s">
        <v>1894</v>
      </c>
      <c r="S1008" s="359"/>
      <c r="T1008" s="275"/>
    </row>
    <row r="1009" spans="1:20" ht="51">
      <c r="A1009" s="191">
        <v>254</v>
      </c>
      <c r="B1009" s="68"/>
      <c r="C1009" s="212" t="s">
        <v>105</v>
      </c>
      <c r="D1009" s="213">
        <v>45385</v>
      </c>
      <c r="E1009" s="191" t="s">
        <v>3437</v>
      </c>
      <c r="F1009" s="191" t="s">
        <v>3</v>
      </c>
      <c r="G1009" s="191">
        <v>2185644</v>
      </c>
      <c r="H1009" s="68"/>
      <c r="I1009" s="197" t="s">
        <v>4518</v>
      </c>
      <c r="J1009" s="68"/>
      <c r="K1009" s="68"/>
      <c r="L1009" s="68"/>
      <c r="M1009" s="68"/>
      <c r="N1009" s="358"/>
      <c r="O1009" s="358"/>
      <c r="P1009" s="214">
        <v>0</v>
      </c>
      <c r="Q1009" s="214">
        <v>41473</v>
      </c>
      <c r="R1009" s="68" t="s">
        <v>1894</v>
      </c>
      <c r="S1009" s="359"/>
      <c r="T1009" s="275"/>
    </row>
    <row r="1010" spans="1:20" ht="51">
      <c r="A1010" s="191">
        <v>254</v>
      </c>
      <c r="B1010" s="68"/>
      <c r="C1010" s="212" t="s">
        <v>105</v>
      </c>
      <c r="D1010" s="213">
        <v>45385</v>
      </c>
      <c r="E1010" s="191" t="s">
        <v>3438</v>
      </c>
      <c r="F1010" s="191" t="s">
        <v>3</v>
      </c>
      <c r="G1010" s="191">
        <v>2185645</v>
      </c>
      <c r="H1010" s="68"/>
      <c r="I1010" s="197" t="s">
        <v>4519</v>
      </c>
      <c r="J1010" s="68"/>
      <c r="K1010" s="68"/>
      <c r="L1010" s="68"/>
      <c r="M1010" s="68"/>
      <c r="N1010" s="358"/>
      <c r="O1010" s="358"/>
      <c r="P1010" s="214">
        <v>0</v>
      </c>
      <c r="Q1010" s="214">
        <v>19905</v>
      </c>
      <c r="R1010" s="68" t="s">
        <v>1894</v>
      </c>
      <c r="S1010" s="359"/>
      <c r="T1010" s="275"/>
    </row>
    <row r="1011" spans="1:20" ht="51">
      <c r="A1011" s="191">
        <v>254</v>
      </c>
      <c r="B1011" s="68"/>
      <c r="C1011" s="212" t="s">
        <v>105</v>
      </c>
      <c r="D1011" s="213">
        <v>45385</v>
      </c>
      <c r="E1011" s="191" t="s">
        <v>3439</v>
      </c>
      <c r="F1011" s="191" t="s">
        <v>3</v>
      </c>
      <c r="G1011" s="191">
        <v>2185648</v>
      </c>
      <c r="H1011" s="68"/>
      <c r="I1011" s="197" t="s">
        <v>4520</v>
      </c>
      <c r="J1011" s="68"/>
      <c r="K1011" s="68"/>
      <c r="L1011" s="68"/>
      <c r="M1011" s="68"/>
      <c r="N1011" s="358"/>
      <c r="O1011" s="358"/>
      <c r="P1011" s="214">
        <v>0</v>
      </c>
      <c r="Q1011" s="214">
        <v>26655</v>
      </c>
      <c r="R1011" s="68" t="s">
        <v>1894</v>
      </c>
      <c r="S1011" s="359"/>
      <c r="T1011" s="275"/>
    </row>
    <row r="1012" spans="1:20" ht="51">
      <c r="A1012" s="191">
        <v>254</v>
      </c>
      <c r="B1012" s="68"/>
      <c r="C1012" s="212" t="s">
        <v>105</v>
      </c>
      <c r="D1012" s="213">
        <v>45385</v>
      </c>
      <c r="E1012" s="191" t="s">
        <v>3440</v>
      </c>
      <c r="F1012" s="191" t="s">
        <v>3</v>
      </c>
      <c r="G1012" s="191">
        <v>2185652</v>
      </c>
      <c r="H1012" s="68"/>
      <c r="I1012" s="197" t="s">
        <v>4521</v>
      </c>
      <c r="J1012" s="68"/>
      <c r="K1012" s="68"/>
      <c r="L1012" s="68"/>
      <c r="M1012" s="68"/>
      <c r="N1012" s="358"/>
      <c r="O1012" s="358"/>
      <c r="P1012" s="214">
        <v>0</v>
      </c>
      <c r="Q1012" s="214">
        <v>3603</v>
      </c>
      <c r="R1012" s="68" t="s">
        <v>1894</v>
      </c>
      <c r="S1012" s="359"/>
      <c r="T1012" s="275"/>
    </row>
    <row r="1013" spans="1:20" ht="51">
      <c r="A1013" s="191">
        <v>254</v>
      </c>
      <c r="B1013" s="68"/>
      <c r="C1013" s="212" t="s">
        <v>105</v>
      </c>
      <c r="D1013" s="213">
        <v>45385</v>
      </c>
      <c r="E1013" s="191" t="s">
        <v>3441</v>
      </c>
      <c r="F1013" s="191" t="s">
        <v>3</v>
      </c>
      <c r="G1013" s="191">
        <v>2185654</v>
      </c>
      <c r="H1013" s="68"/>
      <c r="I1013" s="197" t="s">
        <v>4522</v>
      </c>
      <c r="J1013" s="68"/>
      <c r="K1013" s="68"/>
      <c r="L1013" s="68"/>
      <c r="M1013" s="68"/>
      <c r="N1013" s="358"/>
      <c r="O1013" s="358"/>
      <c r="P1013" s="214">
        <v>0</v>
      </c>
      <c r="Q1013" s="214">
        <v>75163</v>
      </c>
      <c r="R1013" s="68" t="s">
        <v>1894</v>
      </c>
      <c r="S1013" s="359"/>
      <c r="T1013" s="275"/>
    </row>
    <row r="1014" spans="1:20" ht="51">
      <c r="A1014" s="191">
        <v>254</v>
      </c>
      <c r="B1014" s="68"/>
      <c r="C1014" s="212" t="s">
        <v>105</v>
      </c>
      <c r="D1014" s="213">
        <v>45385</v>
      </c>
      <c r="E1014" s="191" t="s">
        <v>3442</v>
      </c>
      <c r="F1014" s="191" t="s">
        <v>3</v>
      </c>
      <c r="G1014" s="191">
        <v>2185655</v>
      </c>
      <c r="H1014" s="68"/>
      <c r="I1014" s="197" t="s">
        <v>4523</v>
      </c>
      <c r="J1014" s="68"/>
      <c r="K1014" s="68"/>
      <c r="L1014" s="68"/>
      <c r="M1014" s="68"/>
      <c r="N1014" s="358"/>
      <c r="O1014" s="358"/>
      <c r="P1014" s="214">
        <v>0</v>
      </c>
      <c r="Q1014" s="214">
        <v>9425</v>
      </c>
      <c r="R1014" s="68" t="s">
        <v>1894</v>
      </c>
      <c r="S1014" s="359"/>
      <c r="T1014" s="275"/>
    </row>
    <row r="1015" spans="1:20" ht="51">
      <c r="A1015" s="191">
        <v>254</v>
      </c>
      <c r="B1015" s="68"/>
      <c r="C1015" s="212" t="s">
        <v>105</v>
      </c>
      <c r="D1015" s="213">
        <v>45385</v>
      </c>
      <c r="E1015" s="191" t="s">
        <v>3443</v>
      </c>
      <c r="F1015" s="191" t="s">
        <v>3</v>
      </c>
      <c r="G1015" s="191">
        <v>2185657</v>
      </c>
      <c r="H1015" s="68"/>
      <c r="I1015" s="197" t="s">
        <v>4524</v>
      </c>
      <c r="J1015" s="68"/>
      <c r="K1015" s="68"/>
      <c r="L1015" s="68"/>
      <c r="M1015" s="68"/>
      <c r="N1015" s="358"/>
      <c r="O1015" s="358"/>
      <c r="P1015" s="214">
        <v>0</v>
      </c>
      <c r="Q1015" s="214">
        <v>274127</v>
      </c>
      <c r="R1015" s="68" t="s">
        <v>1894</v>
      </c>
      <c r="S1015" s="359"/>
      <c r="T1015" s="275"/>
    </row>
    <row r="1016" spans="1:20" ht="51">
      <c r="A1016" s="191">
        <v>254</v>
      </c>
      <c r="B1016" s="68"/>
      <c r="C1016" s="212" t="s">
        <v>105</v>
      </c>
      <c r="D1016" s="213">
        <v>45385</v>
      </c>
      <c r="E1016" s="191" t="s">
        <v>3444</v>
      </c>
      <c r="F1016" s="191" t="s">
        <v>3</v>
      </c>
      <c r="G1016" s="191">
        <v>2185658</v>
      </c>
      <c r="H1016" s="68"/>
      <c r="I1016" s="197" t="s">
        <v>4525</v>
      </c>
      <c r="J1016" s="68"/>
      <c r="K1016" s="68"/>
      <c r="L1016" s="68"/>
      <c r="M1016" s="68"/>
      <c r="N1016" s="358"/>
      <c r="O1016" s="358"/>
      <c r="P1016" s="214">
        <v>0</v>
      </c>
      <c r="Q1016" s="214">
        <v>39376</v>
      </c>
      <c r="R1016" s="68" t="s">
        <v>1894</v>
      </c>
      <c r="S1016" s="359"/>
      <c r="T1016" s="275"/>
    </row>
    <row r="1017" spans="1:20" ht="51">
      <c r="A1017" s="191">
        <v>254</v>
      </c>
      <c r="B1017" s="68"/>
      <c r="C1017" s="212" t="s">
        <v>105</v>
      </c>
      <c r="D1017" s="213">
        <v>45385</v>
      </c>
      <c r="E1017" s="191" t="s">
        <v>3445</v>
      </c>
      <c r="F1017" s="191" t="s">
        <v>3</v>
      </c>
      <c r="G1017" s="191">
        <v>2185660</v>
      </c>
      <c r="H1017" s="68"/>
      <c r="I1017" s="197" t="s">
        <v>4526</v>
      </c>
      <c r="J1017" s="68"/>
      <c r="K1017" s="68"/>
      <c r="L1017" s="68"/>
      <c r="M1017" s="68"/>
      <c r="N1017" s="358"/>
      <c r="O1017" s="358"/>
      <c r="P1017" s="214">
        <v>0</v>
      </c>
      <c r="Q1017" s="214">
        <v>350339</v>
      </c>
      <c r="R1017" s="68" t="s">
        <v>1894</v>
      </c>
      <c r="S1017" s="359"/>
      <c r="T1017" s="275"/>
    </row>
    <row r="1018" spans="1:20" ht="51">
      <c r="A1018" s="191">
        <v>254</v>
      </c>
      <c r="B1018" s="68"/>
      <c r="C1018" s="212" t="s">
        <v>105</v>
      </c>
      <c r="D1018" s="213">
        <v>45385</v>
      </c>
      <c r="E1018" s="191" t="s">
        <v>3446</v>
      </c>
      <c r="F1018" s="191" t="s">
        <v>3</v>
      </c>
      <c r="G1018" s="191">
        <v>2185662</v>
      </c>
      <c r="H1018" s="68"/>
      <c r="I1018" s="197" t="s">
        <v>4527</v>
      </c>
      <c r="J1018" s="68"/>
      <c r="K1018" s="68"/>
      <c r="L1018" s="68"/>
      <c r="M1018" s="68"/>
      <c r="N1018" s="358"/>
      <c r="O1018" s="358"/>
      <c r="P1018" s="214">
        <v>0</v>
      </c>
      <c r="Q1018" s="214">
        <v>171658</v>
      </c>
      <c r="R1018" s="68" t="s">
        <v>1894</v>
      </c>
      <c r="S1018" s="359"/>
      <c r="T1018" s="275"/>
    </row>
    <row r="1019" spans="1:20" ht="51">
      <c r="A1019" s="191">
        <v>254</v>
      </c>
      <c r="B1019" s="68"/>
      <c r="C1019" s="212" t="s">
        <v>105</v>
      </c>
      <c r="D1019" s="213">
        <v>45385</v>
      </c>
      <c r="E1019" s="191" t="s">
        <v>3447</v>
      </c>
      <c r="F1019" s="191" t="s">
        <v>3</v>
      </c>
      <c r="G1019" s="191">
        <v>2185665</v>
      </c>
      <c r="H1019" s="68"/>
      <c r="I1019" s="197" t="s">
        <v>4528</v>
      </c>
      <c r="J1019" s="68"/>
      <c r="K1019" s="68"/>
      <c r="L1019" s="68"/>
      <c r="M1019" s="68"/>
      <c r="N1019" s="358"/>
      <c r="O1019" s="358"/>
      <c r="P1019" s="214">
        <v>0</v>
      </c>
      <c r="Q1019" s="214">
        <v>24039</v>
      </c>
      <c r="R1019" s="68" t="s">
        <v>1894</v>
      </c>
      <c r="S1019" s="359"/>
      <c r="T1019" s="275"/>
    </row>
    <row r="1020" spans="1:20" ht="51">
      <c r="A1020" s="191">
        <v>254</v>
      </c>
      <c r="B1020" s="68"/>
      <c r="C1020" s="212" t="s">
        <v>105</v>
      </c>
      <c r="D1020" s="213">
        <v>45385</v>
      </c>
      <c r="E1020" s="191" t="s">
        <v>3448</v>
      </c>
      <c r="F1020" s="191" t="s">
        <v>3</v>
      </c>
      <c r="G1020" s="191">
        <v>2185666</v>
      </c>
      <c r="H1020" s="68"/>
      <c r="I1020" s="197" t="s">
        <v>4529</v>
      </c>
      <c r="J1020" s="68"/>
      <c r="K1020" s="68"/>
      <c r="L1020" s="68"/>
      <c r="M1020" s="68"/>
      <c r="N1020" s="358"/>
      <c r="O1020" s="358"/>
      <c r="P1020" s="214">
        <v>0</v>
      </c>
      <c r="Q1020" s="214">
        <v>203253</v>
      </c>
      <c r="R1020" s="68" t="s">
        <v>1894</v>
      </c>
      <c r="S1020" s="359"/>
      <c r="T1020" s="275"/>
    </row>
    <row r="1021" spans="1:20" ht="51">
      <c r="A1021" s="191">
        <v>254</v>
      </c>
      <c r="B1021" s="68"/>
      <c r="C1021" s="212" t="s">
        <v>105</v>
      </c>
      <c r="D1021" s="213">
        <v>45385</v>
      </c>
      <c r="E1021" s="191" t="s">
        <v>3449</v>
      </c>
      <c r="F1021" s="191" t="s">
        <v>3</v>
      </c>
      <c r="G1021" s="191">
        <v>2185668</v>
      </c>
      <c r="H1021" s="68"/>
      <c r="I1021" s="197" t="s">
        <v>4530</v>
      </c>
      <c r="J1021" s="68"/>
      <c r="K1021" s="68"/>
      <c r="L1021" s="68"/>
      <c r="M1021" s="68"/>
      <c r="N1021" s="358"/>
      <c r="O1021" s="358"/>
      <c r="P1021" s="214">
        <v>0</v>
      </c>
      <c r="Q1021" s="214">
        <v>88433</v>
      </c>
      <c r="R1021" s="68" t="s">
        <v>1894</v>
      </c>
      <c r="S1021" s="359"/>
      <c r="T1021" s="275"/>
    </row>
    <row r="1022" spans="1:20" ht="51">
      <c r="A1022" s="191">
        <v>254</v>
      </c>
      <c r="B1022" s="68"/>
      <c r="C1022" s="212" t="s">
        <v>105</v>
      </c>
      <c r="D1022" s="213">
        <v>45385</v>
      </c>
      <c r="E1022" s="191" t="s">
        <v>3450</v>
      </c>
      <c r="F1022" s="191" t="s">
        <v>3</v>
      </c>
      <c r="G1022" s="191">
        <v>2185669</v>
      </c>
      <c r="H1022" s="68"/>
      <c r="I1022" s="197" t="s">
        <v>4531</v>
      </c>
      <c r="J1022" s="68"/>
      <c r="K1022" s="68"/>
      <c r="L1022" s="68"/>
      <c r="M1022" s="68"/>
      <c r="N1022" s="358"/>
      <c r="O1022" s="358"/>
      <c r="P1022" s="214">
        <v>0</v>
      </c>
      <c r="Q1022" s="214">
        <v>17693</v>
      </c>
      <c r="R1022" s="68" t="s">
        <v>1894</v>
      </c>
      <c r="S1022" s="359"/>
      <c r="T1022" s="275"/>
    </row>
    <row r="1023" spans="1:20" ht="51">
      <c r="A1023" s="191">
        <v>254</v>
      </c>
      <c r="B1023" s="68"/>
      <c r="C1023" s="212" t="s">
        <v>105</v>
      </c>
      <c r="D1023" s="213">
        <v>45385</v>
      </c>
      <c r="E1023" s="191" t="s">
        <v>3451</v>
      </c>
      <c r="F1023" s="191" t="s">
        <v>3</v>
      </c>
      <c r="G1023" s="191">
        <v>2185672</v>
      </c>
      <c r="H1023" s="68"/>
      <c r="I1023" s="197" t="s">
        <v>4532</v>
      </c>
      <c r="J1023" s="68"/>
      <c r="K1023" s="68"/>
      <c r="L1023" s="68"/>
      <c r="M1023" s="68"/>
      <c r="N1023" s="358"/>
      <c r="O1023" s="358"/>
      <c r="P1023" s="214">
        <v>0</v>
      </c>
      <c r="Q1023" s="214">
        <v>117304</v>
      </c>
      <c r="R1023" s="68" t="s">
        <v>1894</v>
      </c>
      <c r="S1023" s="359"/>
      <c r="T1023" s="275"/>
    </row>
    <row r="1024" spans="1:20" ht="63.75">
      <c r="A1024" s="191">
        <v>46</v>
      </c>
      <c r="B1024" s="68"/>
      <c r="C1024" s="212" t="s">
        <v>1371</v>
      </c>
      <c r="D1024" s="213">
        <v>45385</v>
      </c>
      <c r="E1024" s="191" t="s">
        <v>3452</v>
      </c>
      <c r="F1024" s="191" t="s">
        <v>3</v>
      </c>
      <c r="G1024" s="191">
        <v>2185678</v>
      </c>
      <c r="H1024" s="68"/>
      <c r="I1024" s="197" t="s">
        <v>4533</v>
      </c>
      <c r="J1024" s="68"/>
      <c r="K1024" s="68"/>
      <c r="L1024" s="68"/>
      <c r="M1024" s="68"/>
      <c r="N1024" s="358"/>
      <c r="O1024" s="358"/>
      <c r="P1024" s="214">
        <v>0</v>
      </c>
      <c r="Q1024" s="214">
        <v>5000</v>
      </c>
      <c r="R1024" s="68" t="s">
        <v>1894</v>
      </c>
      <c r="S1024" s="359"/>
      <c r="T1024" s="275"/>
    </row>
    <row r="1025" spans="1:20" ht="63.75">
      <c r="A1025" s="191">
        <v>578</v>
      </c>
      <c r="B1025" s="68"/>
      <c r="C1025" s="212" t="s">
        <v>168</v>
      </c>
      <c r="D1025" s="213">
        <v>45385</v>
      </c>
      <c r="E1025" s="191" t="s">
        <v>3453</v>
      </c>
      <c r="F1025" s="191" t="s">
        <v>3</v>
      </c>
      <c r="G1025" s="191">
        <v>2185683</v>
      </c>
      <c r="H1025" s="68"/>
      <c r="I1025" s="197" t="s">
        <v>4534</v>
      </c>
      <c r="J1025" s="68"/>
      <c r="K1025" s="68"/>
      <c r="L1025" s="68"/>
      <c r="M1025" s="68"/>
      <c r="N1025" s="358"/>
      <c r="O1025" s="358"/>
      <c r="P1025" s="214">
        <v>0</v>
      </c>
      <c r="Q1025" s="214">
        <v>1438</v>
      </c>
      <c r="R1025" s="68" t="s">
        <v>1894</v>
      </c>
      <c r="S1025" s="359"/>
      <c r="T1025" s="275"/>
    </row>
    <row r="1026" spans="1:20" ht="63.75">
      <c r="A1026" s="191">
        <v>578</v>
      </c>
      <c r="B1026" s="68"/>
      <c r="C1026" s="212" t="s">
        <v>168</v>
      </c>
      <c r="D1026" s="213">
        <v>45385</v>
      </c>
      <c r="E1026" s="191" t="s">
        <v>3454</v>
      </c>
      <c r="F1026" s="191" t="s">
        <v>3</v>
      </c>
      <c r="G1026" s="191">
        <v>2185684</v>
      </c>
      <c r="H1026" s="68"/>
      <c r="I1026" s="197" t="s">
        <v>4535</v>
      </c>
      <c r="J1026" s="68"/>
      <c r="K1026" s="68"/>
      <c r="L1026" s="68"/>
      <c r="M1026" s="68"/>
      <c r="N1026" s="358"/>
      <c r="O1026" s="358"/>
      <c r="P1026" s="214">
        <v>0</v>
      </c>
      <c r="Q1026" s="214">
        <v>806</v>
      </c>
      <c r="R1026" s="68" t="s">
        <v>1894</v>
      </c>
      <c r="S1026" s="359"/>
      <c r="T1026" s="275"/>
    </row>
    <row r="1027" spans="1:20" ht="51">
      <c r="A1027" s="191">
        <v>206</v>
      </c>
      <c r="B1027" s="68"/>
      <c r="C1027" s="212" t="s">
        <v>87</v>
      </c>
      <c r="D1027" s="213">
        <v>45385</v>
      </c>
      <c r="E1027" s="191" t="s">
        <v>3455</v>
      </c>
      <c r="F1027" s="191" t="s">
        <v>3</v>
      </c>
      <c r="G1027" s="191">
        <v>2185687</v>
      </c>
      <c r="H1027" s="68"/>
      <c r="I1027" s="197" t="s">
        <v>4536</v>
      </c>
      <c r="J1027" s="68"/>
      <c r="K1027" s="68"/>
      <c r="L1027" s="68"/>
      <c r="M1027" s="68"/>
      <c r="N1027" s="358"/>
      <c r="O1027" s="358"/>
      <c r="P1027" s="214">
        <v>0</v>
      </c>
      <c r="Q1027" s="214">
        <v>210</v>
      </c>
      <c r="R1027" s="68" t="s">
        <v>1894</v>
      </c>
      <c r="S1027" s="359"/>
      <c r="T1027" s="275"/>
    </row>
    <row r="1028" spans="1:20" ht="63.75">
      <c r="A1028" s="191">
        <v>46</v>
      </c>
      <c r="B1028" s="68"/>
      <c r="C1028" s="212" t="s">
        <v>1371</v>
      </c>
      <c r="D1028" s="213">
        <v>45385</v>
      </c>
      <c r="E1028" s="191" t="s">
        <v>3456</v>
      </c>
      <c r="F1028" s="191" t="s">
        <v>3</v>
      </c>
      <c r="G1028" s="191">
        <v>2185708</v>
      </c>
      <c r="H1028" s="68"/>
      <c r="I1028" s="197" t="s">
        <v>4537</v>
      </c>
      <c r="J1028" s="68"/>
      <c r="K1028" s="68"/>
      <c r="L1028" s="68"/>
      <c r="M1028" s="68"/>
      <c r="N1028" s="358"/>
      <c r="O1028" s="358"/>
      <c r="P1028" s="214">
        <v>0</v>
      </c>
      <c r="Q1028" s="214">
        <v>1000</v>
      </c>
      <c r="R1028" s="68" t="s">
        <v>1894</v>
      </c>
      <c r="S1028" s="359"/>
      <c r="T1028" s="275"/>
    </row>
    <row r="1029" spans="1:20" ht="51">
      <c r="A1029" s="191">
        <v>132</v>
      </c>
      <c r="B1029" s="68"/>
      <c r="C1029" s="212" t="s">
        <v>59</v>
      </c>
      <c r="D1029" s="213">
        <v>45385</v>
      </c>
      <c r="E1029" s="191" t="s">
        <v>3457</v>
      </c>
      <c r="F1029" s="191" t="s">
        <v>3</v>
      </c>
      <c r="G1029" s="191">
        <v>2185711</v>
      </c>
      <c r="H1029" s="68"/>
      <c r="I1029" s="197" t="s">
        <v>4538</v>
      </c>
      <c r="J1029" s="68"/>
      <c r="K1029" s="68"/>
      <c r="L1029" s="68"/>
      <c r="M1029" s="68"/>
      <c r="N1029" s="358"/>
      <c r="O1029" s="358"/>
      <c r="P1029" s="214">
        <v>0</v>
      </c>
      <c r="Q1029" s="214">
        <v>500</v>
      </c>
      <c r="R1029" s="68" t="s">
        <v>1894</v>
      </c>
      <c r="S1029" s="359"/>
      <c r="T1029" s="275"/>
    </row>
    <row r="1030" spans="1:20" ht="51">
      <c r="A1030" s="191">
        <v>46</v>
      </c>
      <c r="B1030" s="68"/>
      <c r="C1030" s="212" t="s">
        <v>1371</v>
      </c>
      <c r="D1030" s="213">
        <v>45385</v>
      </c>
      <c r="E1030" s="191" t="s">
        <v>3458</v>
      </c>
      <c r="F1030" s="191" t="s">
        <v>3</v>
      </c>
      <c r="G1030" s="191">
        <v>2185778</v>
      </c>
      <c r="H1030" s="68"/>
      <c r="I1030" s="197" t="s">
        <v>4539</v>
      </c>
      <c r="J1030" s="68"/>
      <c r="K1030" s="68"/>
      <c r="L1030" s="68"/>
      <c r="M1030" s="68"/>
      <c r="N1030" s="358"/>
      <c r="O1030" s="358"/>
      <c r="P1030" s="214">
        <v>0</v>
      </c>
      <c r="Q1030" s="214">
        <v>8122.61</v>
      </c>
      <c r="R1030" s="68" t="s">
        <v>1894</v>
      </c>
      <c r="S1030" s="359"/>
      <c r="T1030" s="275"/>
    </row>
    <row r="1031" spans="1:20" ht="63.75">
      <c r="A1031" s="191">
        <v>291</v>
      </c>
      <c r="B1031" s="68"/>
      <c r="C1031" s="212" t="s">
        <v>119</v>
      </c>
      <c r="D1031" s="213">
        <v>45385</v>
      </c>
      <c r="E1031" s="191" t="s">
        <v>3459</v>
      </c>
      <c r="F1031" s="191" t="s">
        <v>10</v>
      </c>
      <c r="G1031" s="191">
        <v>2645548</v>
      </c>
      <c r="H1031" s="68"/>
      <c r="I1031" s="197" t="s">
        <v>4540</v>
      </c>
      <c r="J1031" s="68"/>
      <c r="K1031" s="68"/>
      <c r="L1031" s="68"/>
      <c r="M1031" s="68"/>
      <c r="N1031" s="358"/>
      <c r="O1031" s="358"/>
      <c r="P1031" s="214">
        <v>50</v>
      </c>
      <c r="Q1031" s="214">
        <v>0</v>
      </c>
      <c r="R1031" s="68" t="s">
        <v>1894</v>
      </c>
      <c r="S1031" s="359"/>
      <c r="T1031" s="275"/>
    </row>
    <row r="1032" spans="1:20" ht="51">
      <c r="A1032" s="191">
        <v>573</v>
      </c>
      <c r="B1032" s="68"/>
      <c r="C1032" s="212" t="s">
        <v>167</v>
      </c>
      <c r="D1032" s="213">
        <v>45385</v>
      </c>
      <c r="E1032" s="191" t="s">
        <v>3460</v>
      </c>
      <c r="F1032" s="191" t="s">
        <v>6</v>
      </c>
      <c r="G1032" s="191">
        <v>1985431</v>
      </c>
      <c r="H1032" s="68"/>
      <c r="I1032" s="197" t="s">
        <v>4541</v>
      </c>
      <c r="J1032" s="68"/>
      <c r="K1032" s="68"/>
      <c r="L1032" s="68"/>
      <c r="M1032" s="68"/>
      <c r="N1032" s="358"/>
      <c r="O1032" s="358"/>
      <c r="P1032" s="214">
        <v>0</v>
      </c>
      <c r="Q1032" s="214">
        <v>321888565.63999999</v>
      </c>
      <c r="R1032" s="68" t="s">
        <v>1894</v>
      </c>
      <c r="S1032" s="359"/>
      <c r="T1032" s="275"/>
    </row>
    <row r="1033" spans="1:20" ht="76.5">
      <c r="A1033" s="191">
        <v>291</v>
      </c>
      <c r="B1033" s="68"/>
      <c r="C1033" s="212" t="s">
        <v>119</v>
      </c>
      <c r="D1033" s="213">
        <v>45385</v>
      </c>
      <c r="E1033" s="191" t="s">
        <v>3461</v>
      </c>
      <c r="F1033" s="191" t="s">
        <v>10</v>
      </c>
      <c r="G1033" s="191">
        <v>1088643</v>
      </c>
      <c r="H1033" s="68"/>
      <c r="I1033" s="197" t="s">
        <v>4542</v>
      </c>
      <c r="J1033" s="68"/>
      <c r="K1033" s="68"/>
      <c r="L1033" s="68"/>
      <c r="M1033" s="68"/>
      <c r="N1033" s="358"/>
      <c r="O1033" s="358"/>
      <c r="P1033" s="214">
        <v>270</v>
      </c>
      <c r="Q1033" s="214">
        <v>0</v>
      </c>
      <c r="R1033" s="68" t="s">
        <v>1894</v>
      </c>
      <c r="S1033" s="359"/>
      <c r="T1033" s="275"/>
    </row>
    <row r="1034" spans="1:20" ht="76.5">
      <c r="A1034" s="191">
        <v>117</v>
      </c>
      <c r="B1034" s="68"/>
      <c r="C1034" s="212" t="s">
        <v>54</v>
      </c>
      <c r="D1034" s="213">
        <v>45385</v>
      </c>
      <c r="E1034" s="191" t="s">
        <v>3462</v>
      </c>
      <c r="F1034" s="191" t="s">
        <v>10</v>
      </c>
      <c r="G1034" s="191">
        <v>1088648</v>
      </c>
      <c r="H1034" s="68"/>
      <c r="I1034" s="197" t="s">
        <v>4543</v>
      </c>
      <c r="J1034" s="68"/>
      <c r="K1034" s="68"/>
      <c r="L1034" s="68"/>
      <c r="M1034" s="68"/>
      <c r="N1034" s="358"/>
      <c r="O1034" s="358"/>
      <c r="P1034" s="214">
        <v>50</v>
      </c>
      <c r="Q1034" s="214">
        <v>0</v>
      </c>
      <c r="R1034" s="68" t="s">
        <v>1894</v>
      </c>
      <c r="S1034" s="359"/>
      <c r="T1034" s="275"/>
    </row>
    <row r="1035" spans="1:20" ht="63.75">
      <c r="A1035" s="191">
        <v>117</v>
      </c>
      <c r="B1035" s="68"/>
      <c r="C1035" s="212" t="s">
        <v>54</v>
      </c>
      <c r="D1035" s="213">
        <v>45385</v>
      </c>
      <c r="E1035" s="191" t="s">
        <v>3463</v>
      </c>
      <c r="F1035" s="191" t="s">
        <v>10</v>
      </c>
      <c r="G1035" s="191">
        <v>1088650</v>
      </c>
      <c r="H1035" s="68"/>
      <c r="I1035" s="197" t="s">
        <v>4544</v>
      </c>
      <c r="J1035" s="68"/>
      <c r="K1035" s="68"/>
      <c r="L1035" s="68"/>
      <c r="M1035" s="68"/>
      <c r="N1035" s="358"/>
      <c r="O1035" s="358"/>
      <c r="P1035" s="214">
        <v>50</v>
      </c>
      <c r="Q1035" s="214">
        <v>0</v>
      </c>
      <c r="R1035" s="68" t="s">
        <v>1894</v>
      </c>
      <c r="S1035" s="359"/>
      <c r="T1035" s="275"/>
    </row>
    <row r="1036" spans="1:20" ht="63.75">
      <c r="A1036" s="191" t="s">
        <v>544</v>
      </c>
      <c r="B1036" s="68"/>
      <c r="C1036" s="212" t="s">
        <v>681</v>
      </c>
      <c r="D1036" s="213">
        <v>45385</v>
      </c>
      <c r="E1036" s="191" t="s">
        <v>3464</v>
      </c>
      <c r="F1036" s="191" t="s">
        <v>6</v>
      </c>
      <c r="G1036" s="191">
        <v>1986097</v>
      </c>
      <c r="H1036" s="68"/>
      <c r="I1036" s="197" t="s">
        <v>4545</v>
      </c>
      <c r="J1036" s="68"/>
      <c r="K1036" s="68"/>
      <c r="L1036" s="68"/>
      <c r="M1036" s="68"/>
      <c r="N1036" s="358"/>
      <c r="O1036" s="358"/>
      <c r="P1036" s="214">
        <v>0</v>
      </c>
      <c r="Q1036" s="214">
        <v>545.46</v>
      </c>
      <c r="R1036" s="68" t="s">
        <v>1894</v>
      </c>
      <c r="S1036" s="359"/>
      <c r="T1036" s="275"/>
    </row>
    <row r="1037" spans="1:20" ht="63.75">
      <c r="A1037" s="191">
        <v>86</v>
      </c>
      <c r="B1037" s="68"/>
      <c r="C1037" s="212" t="s">
        <v>50</v>
      </c>
      <c r="D1037" s="213">
        <v>45385</v>
      </c>
      <c r="E1037" s="191" t="s">
        <v>3465</v>
      </c>
      <c r="F1037" s="191" t="s">
        <v>6</v>
      </c>
      <c r="G1037" s="191">
        <v>1986095</v>
      </c>
      <c r="H1037" s="68"/>
      <c r="I1037" s="197" t="s">
        <v>4546</v>
      </c>
      <c r="J1037" s="68"/>
      <c r="K1037" s="68"/>
      <c r="L1037" s="68"/>
      <c r="M1037" s="68"/>
      <c r="N1037" s="358"/>
      <c r="O1037" s="358"/>
      <c r="P1037" s="214">
        <v>0</v>
      </c>
      <c r="Q1037" s="214">
        <v>23049.78</v>
      </c>
      <c r="R1037" s="68" t="s">
        <v>1894</v>
      </c>
      <c r="S1037" s="359"/>
      <c r="T1037" s="275"/>
    </row>
    <row r="1038" spans="1:20" ht="63.75">
      <c r="A1038" s="191">
        <v>86</v>
      </c>
      <c r="B1038" s="68"/>
      <c r="C1038" s="212" t="s">
        <v>50</v>
      </c>
      <c r="D1038" s="213">
        <v>45385</v>
      </c>
      <c r="E1038" s="191" t="s">
        <v>3466</v>
      </c>
      <c r="F1038" s="191" t="s">
        <v>6</v>
      </c>
      <c r="G1038" s="191">
        <v>1986098</v>
      </c>
      <c r="H1038" s="68"/>
      <c r="I1038" s="197" t="s">
        <v>4547</v>
      </c>
      <c r="J1038" s="68"/>
      <c r="K1038" s="68"/>
      <c r="L1038" s="68"/>
      <c r="M1038" s="68"/>
      <c r="N1038" s="358"/>
      <c r="O1038" s="358"/>
      <c r="P1038" s="214">
        <v>0</v>
      </c>
      <c r="Q1038" s="214">
        <v>50999.96</v>
      </c>
      <c r="R1038" s="68" t="s">
        <v>1894</v>
      </c>
      <c r="S1038" s="359"/>
      <c r="T1038" s="275"/>
    </row>
    <row r="1039" spans="1:20" ht="63.75">
      <c r="A1039" s="191" t="s">
        <v>544</v>
      </c>
      <c r="B1039" s="68"/>
      <c r="C1039" s="212" t="s">
        <v>681</v>
      </c>
      <c r="D1039" s="213">
        <v>45385</v>
      </c>
      <c r="E1039" s="191" t="s">
        <v>3467</v>
      </c>
      <c r="F1039" s="191" t="s">
        <v>6</v>
      </c>
      <c r="G1039" s="191">
        <v>1986100</v>
      </c>
      <c r="H1039" s="68"/>
      <c r="I1039" s="197" t="s">
        <v>4548</v>
      </c>
      <c r="J1039" s="68"/>
      <c r="K1039" s="68"/>
      <c r="L1039" s="68"/>
      <c r="M1039" s="68"/>
      <c r="N1039" s="358"/>
      <c r="O1039" s="358"/>
      <c r="P1039" s="214">
        <v>0</v>
      </c>
      <c r="Q1039" s="214">
        <v>88</v>
      </c>
      <c r="R1039" s="68" t="s">
        <v>1894</v>
      </c>
      <c r="S1039" s="359"/>
      <c r="T1039" s="275"/>
    </row>
    <row r="1040" spans="1:20" ht="63.75">
      <c r="A1040" s="191">
        <v>10</v>
      </c>
      <c r="B1040" s="68"/>
      <c r="C1040" s="212" t="s">
        <v>38</v>
      </c>
      <c r="D1040" s="213">
        <v>45385</v>
      </c>
      <c r="E1040" s="191" t="s">
        <v>3468</v>
      </c>
      <c r="F1040" s="191" t="s">
        <v>14</v>
      </c>
      <c r="G1040" s="191">
        <v>2646368</v>
      </c>
      <c r="H1040" s="68"/>
      <c r="I1040" s="197" t="s">
        <v>4549</v>
      </c>
      <c r="J1040" s="68"/>
      <c r="K1040" s="68"/>
      <c r="L1040" s="68"/>
      <c r="M1040" s="68"/>
      <c r="N1040" s="358"/>
      <c r="O1040" s="358"/>
      <c r="P1040" s="214">
        <v>50</v>
      </c>
      <c r="Q1040" s="214">
        <v>0</v>
      </c>
      <c r="R1040" s="68" t="s">
        <v>1894</v>
      </c>
      <c r="S1040" s="359"/>
      <c r="T1040" s="275"/>
    </row>
    <row r="1041" spans="1:20" ht="63.75">
      <c r="A1041" s="191">
        <v>513</v>
      </c>
      <c r="B1041" s="68"/>
      <c r="C1041" s="212" t="s">
        <v>160</v>
      </c>
      <c r="D1041" s="213">
        <v>45385</v>
      </c>
      <c r="E1041" s="191" t="s">
        <v>3469</v>
      </c>
      <c r="F1041" s="191" t="s">
        <v>14</v>
      </c>
      <c r="G1041" s="191">
        <v>2646524</v>
      </c>
      <c r="H1041" s="68"/>
      <c r="I1041" s="197" t="s">
        <v>4550</v>
      </c>
      <c r="J1041" s="68"/>
      <c r="K1041" s="68"/>
      <c r="L1041" s="68"/>
      <c r="M1041" s="68"/>
      <c r="N1041" s="358"/>
      <c r="O1041" s="358"/>
      <c r="P1041" s="214">
        <v>50</v>
      </c>
      <c r="Q1041" s="214">
        <v>0</v>
      </c>
      <c r="R1041" s="68" t="s">
        <v>1894</v>
      </c>
      <c r="S1041" s="359"/>
      <c r="T1041" s="275"/>
    </row>
    <row r="1042" spans="1:20" ht="63.75">
      <c r="A1042" s="191">
        <v>513</v>
      </c>
      <c r="B1042" s="68"/>
      <c r="C1042" s="212" t="s">
        <v>160</v>
      </c>
      <c r="D1042" s="213">
        <v>45385</v>
      </c>
      <c r="E1042" s="191" t="s">
        <v>3470</v>
      </c>
      <c r="F1042" s="191" t="s">
        <v>10</v>
      </c>
      <c r="G1042" s="191">
        <v>1088720</v>
      </c>
      <c r="H1042" s="68"/>
      <c r="I1042" s="197" t="s">
        <v>4551</v>
      </c>
      <c r="J1042" s="68"/>
      <c r="K1042" s="68"/>
      <c r="L1042" s="68"/>
      <c r="M1042" s="68"/>
      <c r="N1042" s="358"/>
      <c r="O1042" s="358"/>
      <c r="P1042" s="214">
        <v>50</v>
      </c>
      <c r="Q1042" s="214">
        <v>0</v>
      </c>
      <c r="R1042" s="68" t="s">
        <v>1894</v>
      </c>
      <c r="S1042" s="359"/>
      <c r="T1042" s="275"/>
    </row>
    <row r="1043" spans="1:20" ht="51">
      <c r="A1043" s="191">
        <v>373</v>
      </c>
      <c r="B1043" s="68"/>
      <c r="C1043" s="212" t="s">
        <v>607</v>
      </c>
      <c r="D1043" s="213">
        <v>45386</v>
      </c>
      <c r="E1043" s="191" t="s">
        <v>3471</v>
      </c>
      <c r="F1043" s="191" t="s">
        <v>3</v>
      </c>
      <c r="G1043" s="191">
        <v>2186003</v>
      </c>
      <c r="H1043" s="68"/>
      <c r="I1043" s="197" t="s">
        <v>4552</v>
      </c>
      <c r="J1043" s="68"/>
      <c r="K1043" s="68"/>
      <c r="L1043" s="68"/>
      <c r="M1043" s="68"/>
      <c r="N1043" s="358"/>
      <c r="O1043" s="358"/>
      <c r="P1043" s="214">
        <v>0</v>
      </c>
      <c r="Q1043" s="214">
        <v>4101.96</v>
      </c>
      <c r="R1043" s="68" t="s">
        <v>1894</v>
      </c>
      <c r="S1043" s="359"/>
      <c r="T1043" s="275"/>
    </row>
    <row r="1044" spans="1:20" ht="63.75">
      <c r="A1044" s="191">
        <v>660</v>
      </c>
      <c r="B1044" s="68"/>
      <c r="C1044" s="212" t="s">
        <v>176</v>
      </c>
      <c r="D1044" s="213">
        <v>45386</v>
      </c>
      <c r="E1044" s="191" t="s">
        <v>3472</v>
      </c>
      <c r="F1044" s="191" t="s">
        <v>3</v>
      </c>
      <c r="G1044" s="191">
        <v>2186009</v>
      </c>
      <c r="H1044" s="68"/>
      <c r="I1044" s="197" t="s">
        <v>4553</v>
      </c>
      <c r="J1044" s="68"/>
      <c r="K1044" s="68"/>
      <c r="L1044" s="68"/>
      <c r="M1044" s="68"/>
      <c r="N1044" s="358"/>
      <c r="O1044" s="358"/>
      <c r="P1044" s="214">
        <v>0</v>
      </c>
      <c r="Q1044" s="214">
        <v>46.6</v>
      </c>
      <c r="R1044" s="68" t="s">
        <v>1894</v>
      </c>
      <c r="S1044" s="359"/>
      <c r="T1044" s="275"/>
    </row>
    <row r="1045" spans="1:20" ht="63.75">
      <c r="A1045" s="191">
        <v>170</v>
      </c>
      <c r="B1045" s="68"/>
      <c r="C1045" s="212" t="s">
        <v>80</v>
      </c>
      <c r="D1045" s="213">
        <v>45386</v>
      </c>
      <c r="E1045" s="191" t="s">
        <v>3473</v>
      </c>
      <c r="F1045" s="191" t="s">
        <v>3</v>
      </c>
      <c r="G1045" s="191">
        <v>2186013</v>
      </c>
      <c r="H1045" s="68"/>
      <c r="I1045" s="197" t="s">
        <v>4554</v>
      </c>
      <c r="J1045" s="68"/>
      <c r="K1045" s="68"/>
      <c r="L1045" s="68"/>
      <c r="M1045" s="68"/>
      <c r="N1045" s="358"/>
      <c r="O1045" s="358"/>
      <c r="P1045" s="214">
        <v>0</v>
      </c>
      <c r="Q1045" s="214">
        <v>1500</v>
      </c>
      <c r="R1045" s="68" t="s">
        <v>1894</v>
      </c>
      <c r="S1045" s="359"/>
      <c r="T1045" s="275"/>
    </row>
    <row r="1046" spans="1:20" ht="51">
      <c r="A1046" s="191" t="s">
        <v>550</v>
      </c>
      <c r="B1046" s="68"/>
      <c r="C1046" s="212" t="s">
        <v>589</v>
      </c>
      <c r="D1046" s="213">
        <v>45386</v>
      </c>
      <c r="E1046" s="191" t="s">
        <v>3474</v>
      </c>
      <c r="F1046" s="191" t="s">
        <v>3</v>
      </c>
      <c r="G1046" s="191">
        <v>2186024</v>
      </c>
      <c r="H1046" s="68"/>
      <c r="I1046" s="197" t="s">
        <v>4555</v>
      </c>
      <c r="J1046" s="68"/>
      <c r="K1046" s="68"/>
      <c r="L1046" s="68"/>
      <c r="M1046" s="68"/>
      <c r="N1046" s="358"/>
      <c r="O1046" s="358"/>
      <c r="P1046" s="214">
        <v>0</v>
      </c>
      <c r="Q1046" s="214">
        <v>810</v>
      </c>
      <c r="R1046" s="68" t="s">
        <v>1894</v>
      </c>
      <c r="S1046" s="359"/>
      <c r="T1046" s="275"/>
    </row>
    <row r="1047" spans="1:20" ht="51">
      <c r="A1047" s="191">
        <v>46</v>
      </c>
      <c r="B1047" s="68"/>
      <c r="C1047" s="212" t="s">
        <v>1371</v>
      </c>
      <c r="D1047" s="213">
        <v>45386</v>
      </c>
      <c r="E1047" s="191" t="s">
        <v>3475</v>
      </c>
      <c r="F1047" s="191" t="s">
        <v>3</v>
      </c>
      <c r="G1047" s="191">
        <v>2186026</v>
      </c>
      <c r="H1047" s="68"/>
      <c r="I1047" s="197" t="s">
        <v>4556</v>
      </c>
      <c r="J1047" s="68"/>
      <c r="K1047" s="68"/>
      <c r="L1047" s="68"/>
      <c r="M1047" s="68"/>
      <c r="N1047" s="358"/>
      <c r="O1047" s="358"/>
      <c r="P1047" s="214">
        <v>0</v>
      </c>
      <c r="Q1047" s="214">
        <v>1667</v>
      </c>
      <c r="R1047" s="68" t="s">
        <v>1894</v>
      </c>
      <c r="S1047" s="359"/>
      <c r="T1047" s="275"/>
    </row>
    <row r="1048" spans="1:20" ht="51">
      <c r="A1048" s="191">
        <v>513</v>
      </c>
      <c r="B1048" s="68"/>
      <c r="C1048" s="212" t="s">
        <v>160</v>
      </c>
      <c r="D1048" s="213">
        <v>45386</v>
      </c>
      <c r="E1048" s="191" t="s">
        <v>3476</v>
      </c>
      <c r="F1048" s="191" t="s">
        <v>3</v>
      </c>
      <c r="G1048" s="191">
        <v>2186032</v>
      </c>
      <c r="H1048" s="68"/>
      <c r="I1048" s="197" t="s">
        <v>4557</v>
      </c>
      <c r="J1048" s="68"/>
      <c r="K1048" s="68"/>
      <c r="L1048" s="68"/>
      <c r="M1048" s="68"/>
      <c r="N1048" s="358"/>
      <c r="O1048" s="358"/>
      <c r="P1048" s="214">
        <v>0</v>
      </c>
      <c r="Q1048" s="214">
        <v>6253.59</v>
      </c>
      <c r="R1048" s="68" t="s">
        <v>1894</v>
      </c>
      <c r="S1048" s="359"/>
      <c r="T1048" s="275"/>
    </row>
    <row r="1049" spans="1:20" ht="63.75">
      <c r="A1049" s="191">
        <v>35</v>
      </c>
      <c r="B1049" s="68"/>
      <c r="C1049" s="212" t="s">
        <v>43</v>
      </c>
      <c r="D1049" s="213">
        <v>45386</v>
      </c>
      <c r="E1049" s="191" t="s">
        <v>3477</v>
      </c>
      <c r="F1049" s="191" t="s">
        <v>3</v>
      </c>
      <c r="G1049" s="191">
        <v>2186036</v>
      </c>
      <c r="H1049" s="68"/>
      <c r="I1049" s="197" t="s">
        <v>4558</v>
      </c>
      <c r="J1049" s="68"/>
      <c r="K1049" s="68"/>
      <c r="L1049" s="68"/>
      <c r="M1049" s="68"/>
      <c r="N1049" s="358"/>
      <c r="O1049" s="358"/>
      <c r="P1049" s="214">
        <v>0</v>
      </c>
      <c r="Q1049" s="214">
        <v>4</v>
      </c>
      <c r="R1049" s="68" t="s">
        <v>1894</v>
      </c>
      <c r="S1049" s="359"/>
      <c r="T1049" s="275"/>
    </row>
    <row r="1050" spans="1:20" ht="51">
      <c r="A1050" s="191">
        <v>15</v>
      </c>
      <c r="B1050" s="68"/>
      <c r="C1050" s="212" t="s">
        <v>39</v>
      </c>
      <c r="D1050" s="213">
        <v>45386</v>
      </c>
      <c r="E1050" s="191" t="s">
        <v>3478</v>
      </c>
      <c r="F1050" s="191" t="s">
        <v>3</v>
      </c>
      <c r="G1050" s="191">
        <v>2186040</v>
      </c>
      <c r="H1050" s="68"/>
      <c r="I1050" s="197" t="s">
        <v>4559</v>
      </c>
      <c r="J1050" s="68"/>
      <c r="K1050" s="68"/>
      <c r="L1050" s="68"/>
      <c r="M1050" s="68"/>
      <c r="N1050" s="358"/>
      <c r="O1050" s="358"/>
      <c r="P1050" s="214">
        <v>0</v>
      </c>
      <c r="Q1050" s="214">
        <v>100</v>
      </c>
      <c r="R1050" s="68" t="s">
        <v>1894</v>
      </c>
      <c r="S1050" s="359"/>
      <c r="T1050" s="275"/>
    </row>
    <row r="1051" spans="1:20" ht="51">
      <c r="A1051" s="191">
        <v>15</v>
      </c>
      <c r="B1051" s="68"/>
      <c r="C1051" s="212" t="s">
        <v>39</v>
      </c>
      <c r="D1051" s="213">
        <v>45386</v>
      </c>
      <c r="E1051" s="191" t="s">
        <v>3479</v>
      </c>
      <c r="F1051" s="191" t="s">
        <v>3</v>
      </c>
      <c r="G1051" s="191">
        <v>2186042</v>
      </c>
      <c r="H1051" s="68"/>
      <c r="I1051" s="197" t="s">
        <v>4560</v>
      </c>
      <c r="J1051" s="68"/>
      <c r="K1051" s="68"/>
      <c r="L1051" s="68"/>
      <c r="M1051" s="68"/>
      <c r="N1051" s="358"/>
      <c r="O1051" s="358"/>
      <c r="P1051" s="214">
        <v>0</v>
      </c>
      <c r="Q1051" s="214">
        <v>100</v>
      </c>
      <c r="R1051" s="68" t="s">
        <v>1894</v>
      </c>
      <c r="S1051" s="359"/>
      <c r="T1051" s="275"/>
    </row>
    <row r="1052" spans="1:20" ht="51">
      <c r="A1052" s="191">
        <v>15</v>
      </c>
      <c r="B1052" s="68"/>
      <c r="C1052" s="212" t="s">
        <v>39</v>
      </c>
      <c r="D1052" s="213">
        <v>45386</v>
      </c>
      <c r="E1052" s="191" t="s">
        <v>3480</v>
      </c>
      <c r="F1052" s="191" t="s">
        <v>3</v>
      </c>
      <c r="G1052" s="191">
        <v>2186043</v>
      </c>
      <c r="H1052" s="68"/>
      <c r="I1052" s="197" t="s">
        <v>4561</v>
      </c>
      <c r="J1052" s="68"/>
      <c r="K1052" s="68"/>
      <c r="L1052" s="68"/>
      <c r="M1052" s="68"/>
      <c r="N1052" s="358"/>
      <c r="O1052" s="358"/>
      <c r="P1052" s="214">
        <v>0</v>
      </c>
      <c r="Q1052" s="214">
        <v>100</v>
      </c>
      <c r="R1052" s="68" t="s">
        <v>1894</v>
      </c>
      <c r="S1052" s="359"/>
      <c r="T1052" s="275"/>
    </row>
    <row r="1053" spans="1:20" ht="51">
      <c r="A1053" s="191">
        <v>46</v>
      </c>
      <c r="B1053" s="68"/>
      <c r="C1053" s="212" t="s">
        <v>1371</v>
      </c>
      <c r="D1053" s="213">
        <v>45386</v>
      </c>
      <c r="E1053" s="191" t="s">
        <v>3481</v>
      </c>
      <c r="F1053" s="191" t="s">
        <v>3</v>
      </c>
      <c r="G1053" s="191">
        <v>2186044</v>
      </c>
      <c r="H1053" s="68"/>
      <c r="I1053" s="197" t="s">
        <v>4562</v>
      </c>
      <c r="J1053" s="68"/>
      <c r="K1053" s="68"/>
      <c r="L1053" s="68"/>
      <c r="M1053" s="68"/>
      <c r="N1053" s="358"/>
      <c r="O1053" s="358"/>
      <c r="P1053" s="214">
        <v>0</v>
      </c>
      <c r="Q1053" s="214">
        <v>10000</v>
      </c>
      <c r="R1053" s="68" t="s">
        <v>1894</v>
      </c>
      <c r="S1053" s="359"/>
      <c r="T1053" s="275"/>
    </row>
    <row r="1054" spans="1:20" ht="51">
      <c r="A1054" s="191">
        <v>865</v>
      </c>
      <c r="B1054" s="68"/>
      <c r="C1054" s="212" t="s">
        <v>188</v>
      </c>
      <c r="D1054" s="213">
        <v>45386</v>
      </c>
      <c r="E1054" s="191" t="s">
        <v>3482</v>
      </c>
      <c r="F1054" s="191" t="s">
        <v>3</v>
      </c>
      <c r="G1054" s="191">
        <v>2186047</v>
      </c>
      <c r="H1054" s="68"/>
      <c r="I1054" s="197" t="s">
        <v>4563</v>
      </c>
      <c r="J1054" s="68"/>
      <c r="K1054" s="68"/>
      <c r="L1054" s="68"/>
      <c r="M1054" s="68"/>
      <c r="N1054" s="358"/>
      <c r="O1054" s="358"/>
      <c r="P1054" s="214">
        <v>0</v>
      </c>
      <c r="Q1054" s="214">
        <v>50040.99</v>
      </c>
      <c r="R1054" s="68" t="s">
        <v>1894</v>
      </c>
      <c r="S1054" s="359"/>
      <c r="T1054" s="275"/>
    </row>
    <row r="1055" spans="1:20" ht="63.75">
      <c r="A1055" s="191">
        <v>865</v>
      </c>
      <c r="B1055" s="68"/>
      <c r="C1055" s="212" t="s">
        <v>188</v>
      </c>
      <c r="D1055" s="213">
        <v>45386</v>
      </c>
      <c r="E1055" s="191" t="s">
        <v>3483</v>
      </c>
      <c r="F1055" s="191" t="s">
        <v>3</v>
      </c>
      <c r="G1055" s="191">
        <v>2186048</v>
      </c>
      <c r="H1055" s="68"/>
      <c r="I1055" s="197" t="s">
        <v>4564</v>
      </c>
      <c r="J1055" s="68"/>
      <c r="K1055" s="68"/>
      <c r="L1055" s="68"/>
      <c r="M1055" s="68"/>
      <c r="N1055" s="358"/>
      <c r="O1055" s="358"/>
      <c r="P1055" s="214">
        <v>0</v>
      </c>
      <c r="Q1055" s="214">
        <v>358.85</v>
      </c>
      <c r="R1055" s="68" t="s">
        <v>1894</v>
      </c>
      <c r="S1055" s="359"/>
      <c r="T1055" s="275"/>
    </row>
    <row r="1056" spans="1:20" ht="51">
      <c r="A1056" s="191">
        <v>865</v>
      </c>
      <c r="B1056" s="68"/>
      <c r="C1056" s="212" t="s">
        <v>188</v>
      </c>
      <c r="D1056" s="213">
        <v>45386</v>
      </c>
      <c r="E1056" s="191" t="s">
        <v>3484</v>
      </c>
      <c r="F1056" s="191" t="s">
        <v>3</v>
      </c>
      <c r="G1056" s="191">
        <v>2186049</v>
      </c>
      <c r="H1056" s="68"/>
      <c r="I1056" s="197" t="s">
        <v>4565</v>
      </c>
      <c r="J1056" s="68"/>
      <c r="K1056" s="68"/>
      <c r="L1056" s="68"/>
      <c r="M1056" s="68"/>
      <c r="N1056" s="358"/>
      <c r="O1056" s="358"/>
      <c r="P1056" s="214">
        <v>0</v>
      </c>
      <c r="Q1056" s="214">
        <v>880.97</v>
      </c>
      <c r="R1056" s="68" t="s">
        <v>1894</v>
      </c>
      <c r="S1056" s="359"/>
      <c r="T1056" s="275"/>
    </row>
    <row r="1057" spans="1:20" ht="63.75">
      <c r="A1057" s="191">
        <v>15</v>
      </c>
      <c r="B1057" s="68"/>
      <c r="C1057" s="212" t="s">
        <v>39</v>
      </c>
      <c r="D1057" s="213">
        <v>45386</v>
      </c>
      <c r="E1057" s="191" t="s">
        <v>3485</v>
      </c>
      <c r="F1057" s="191" t="s">
        <v>3</v>
      </c>
      <c r="G1057" s="191">
        <v>2186050</v>
      </c>
      <c r="H1057" s="68"/>
      <c r="I1057" s="197" t="s">
        <v>4566</v>
      </c>
      <c r="J1057" s="68"/>
      <c r="K1057" s="68"/>
      <c r="L1057" s="68"/>
      <c r="M1057" s="68"/>
      <c r="N1057" s="358"/>
      <c r="O1057" s="358"/>
      <c r="P1057" s="214">
        <v>0</v>
      </c>
      <c r="Q1057" s="214">
        <v>107.44</v>
      </c>
      <c r="R1057" s="68" t="s">
        <v>1894</v>
      </c>
      <c r="S1057" s="359"/>
      <c r="T1057" s="275"/>
    </row>
    <row r="1058" spans="1:20" ht="63.75">
      <c r="A1058" s="191" t="s">
        <v>550</v>
      </c>
      <c r="B1058" s="68"/>
      <c r="C1058" s="212" t="s">
        <v>589</v>
      </c>
      <c r="D1058" s="213">
        <v>45386</v>
      </c>
      <c r="E1058" s="191" t="s">
        <v>3486</v>
      </c>
      <c r="F1058" s="191" t="s">
        <v>3</v>
      </c>
      <c r="G1058" s="191">
        <v>2186051</v>
      </c>
      <c r="H1058" s="68"/>
      <c r="I1058" s="197" t="s">
        <v>4567</v>
      </c>
      <c r="J1058" s="68"/>
      <c r="K1058" s="68"/>
      <c r="L1058" s="68"/>
      <c r="M1058" s="68"/>
      <c r="N1058" s="358"/>
      <c r="O1058" s="358"/>
      <c r="P1058" s="214">
        <v>0</v>
      </c>
      <c r="Q1058" s="214">
        <v>0.2</v>
      </c>
      <c r="R1058" s="68" t="s">
        <v>1894</v>
      </c>
      <c r="S1058" s="359"/>
      <c r="T1058" s="275"/>
    </row>
    <row r="1059" spans="1:20" ht="51">
      <c r="A1059" s="191">
        <v>20</v>
      </c>
      <c r="B1059" s="68"/>
      <c r="C1059" s="212" t="s">
        <v>41</v>
      </c>
      <c r="D1059" s="213">
        <v>45386</v>
      </c>
      <c r="E1059" s="191" t="s">
        <v>3487</v>
      </c>
      <c r="F1059" s="191" t="s">
        <v>3</v>
      </c>
      <c r="G1059" s="191">
        <v>2186052</v>
      </c>
      <c r="H1059" s="68"/>
      <c r="I1059" s="197" t="s">
        <v>4568</v>
      </c>
      <c r="J1059" s="68"/>
      <c r="K1059" s="68"/>
      <c r="L1059" s="68"/>
      <c r="M1059" s="68"/>
      <c r="N1059" s="358"/>
      <c r="O1059" s="358"/>
      <c r="P1059" s="214">
        <v>0</v>
      </c>
      <c r="Q1059" s="214">
        <v>0.5</v>
      </c>
      <c r="R1059" s="68" t="s">
        <v>1894</v>
      </c>
      <c r="S1059" s="359"/>
      <c r="T1059" s="275"/>
    </row>
    <row r="1060" spans="1:20" ht="63.75">
      <c r="A1060" s="191">
        <v>15</v>
      </c>
      <c r="B1060" s="68"/>
      <c r="C1060" s="212" t="s">
        <v>39</v>
      </c>
      <c r="D1060" s="213">
        <v>45386</v>
      </c>
      <c r="E1060" s="191" t="s">
        <v>3488</v>
      </c>
      <c r="F1060" s="191" t="s">
        <v>3</v>
      </c>
      <c r="G1060" s="191">
        <v>2186054</v>
      </c>
      <c r="H1060" s="68"/>
      <c r="I1060" s="197" t="s">
        <v>4569</v>
      </c>
      <c r="J1060" s="68"/>
      <c r="K1060" s="68"/>
      <c r="L1060" s="68"/>
      <c r="M1060" s="68"/>
      <c r="N1060" s="358"/>
      <c r="O1060" s="358"/>
      <c r="P1060" s="214">
        <v>0</v>
      </c>
      <c r="Q1060" s="214">
        <v>104.38</v>
      </c>
      <c r="R1060" s="68" t="s">
        <v>1894</v>
      </c>
      <c r="S1060" s="359"/>
      <c r="T1060" s="275"/>
    </row>
    <row r="1061" spans="1:20" ht="63.75">
      <c r="A1061" s="191">
        <v>222</v>
      </c>
      <c r="B1061" s="68"/>
      <c r="C1061" s="212" t="s">
        <v>93</v>
      </c>
      <c r="D1061" s="213">
        <v>45386</v>
      </c>
      <c r="E1061" s="191" t="s">
        <v>3489</v>
      </c>
      <c r="F1061" s="191" t="s">
        <v>3</v>
      </c>
      <c r="G1061" s="191">
        <v>2186055</v>
      </c>
      <c r="H1061" s="68"/>
      <c r="I1061" s="197" t="s">
        <v>4570</v>
      </c>
      <c r="J1061" s="68"/>
      <c r="K1061" s="68"/>
      <c r="L1061" s="68"/>
      <c r="M1061" s="68"/>
      <c r="N1061" s="358"/>
      <c r="O1061" s="358"/>
      <c r="P1061" s="214">
        <v>0</v>
      </c>
      <c r="Q1061" s="214">
        <v>17067.150000000001</v>
      </c>
      <c r="R1061" s="68" t="s">
        <v>1894</v>
      </c>
      <c r="S1061" s="359"/>
      <c r="T1061" s="275"/>
    </row>
    <row r="1062" spans="1:20" ht="63.75">
      <c r="A1062" s="191">
        <v>15</v>
      </c>
      <c r="B1062" s="68"/>
      <c r="C1062" s="212" t="s">
        <v>39</v>
      </c>
      <c r="D1062" s="213">
        <v>45386</v>
      </c>
      <c r="E1062" s="191" t="s">
        <v>3490</v>
      </c>
      <c r="F1062" s="191" t="s">
        <v>3</v>
      </c>
      <c r="G1062" s="191">
        <v>2186057</v>
      </c>
      <c r="H1062" s="68"/>
      <c r="I1062" s="197" t="s">
        <v>4571</v>
      </c>
      <c r="J1062" s="68"/>
      <c r="K1062" s="68"/>
      <c r="L1062" s="68"/>
      <c r="M1062" s="68"/>
      <c r="N1062" s="358"/>
      <c r="O1062" s="358"/>
      <c r="P1062" s="214">
        <v>0</v>
      </c>
      <c r="Q1062" s="214">
        <v>659.89</v>
      </c>
      <c r="R1062" s="68" t="s">
        <v>1894</v>
      </c>
      <c r="S1062" s="359"/>
      <c r="T1062" s="275"/>
    </row>
    <row r="1063" spans="1:20" ht="63.75">
      <c r="A1063" s="191" t="s">
        <v>550</v>
      </c>
      <c r="B1063" s="68"/>
      <c r="C1063" s="212" t="s">
        <v>589</v>
      </c>
      <c r="D1063" s="213">
        <v>45386</v>
      </c>
      <c r="E1063" s="191" t="s">
        <v>3491</v>
      </c>
      <c r="F1063" s="191" t="s">
        <v>3</v>
      </c>
      <c r="G1063" s="191">
        <v>2186059</v>
      </c>
      <c r="H1063" s="68"/>
      <c r="I1063" s="197" t="s">
        <v>4572</v>
      </c>
      <c r="J1063" s="68"/>
      <c r="K1063" s="68"/>
      <c r="L1063" s="68"/>
      <c r="M1063" s="68"/>
      <c r="N1063" s="358"/>
      <c r="O1063" s="358"/>
      <c r="P1063" s="214">
        <v>0</v>
      </c>
      <c r="Q1063" s="214">
        <v>0.77</v>
      </c>
      <c r="R1063" s="68" t="s">
        <v>1894</v>
      </c>
      <c r="S1063" s="359"/>
      <c r="T1063" s="275"/>
    </row>
    <row r="1064" spans="1:20" ht="51">
      <c r="A1064" s="191">
        <v>222</v>
      </c>
      <c r="B1064" s="68"/>
      <c r="C1064" s="212" t="s">
        <v>93</v>
      </c>
      <c r="D1064" s="213">
        <v>45386</v>
      </c>
      <c r="E1064" s="191" t="s">
        <v>3492</v>
      </c>
      <c r="F1064" s="191" t="s">
        <v>3</v>
      </c>
      <c r="G1064" s="191">
        <v>2186060</v>
      </c>
      <c r="H1064" s="68"/>
      <c r="I1064" s="197" t="s">
        <v>4573</v>
      </c>
      <c r="J1064" s="68"/>
      <c r="K1064" s="68"/>
      <c r="L1064" s="68"/>
      <c r="M1064" s="68"/>
      <c r="N1064" s="358"/>
      <c r="O1064" s="358"/>
      <c r="P1064" s="214">
        <v>0</v>
      </c>
      <c r="Q1064" s="214">
        <v>97350</v>
      </c>
      <c r="R1064" s="68" t="s">
        <v>1894</v>
      </c>
      <c r="S1064" s="359"/>
      <c r="T1064" s="275"/>
    </row>
    <row r="1065" spans="1:20" ht="63.75">
      <c r="A1065" s="191">
        <v>15</v>
      </c>
      <c r="B1065" s="68"/>
      <c r="C1065" s="212" t="s">
        <v>39</v>
      </c>
      <c r="D1065" s="213">
        <v>45386</v>
      </c>
      <c r="E1065" s="191" t="s">
        <v>3493</v>
      </c>
      <c r="F1065" s="191" t="s">
        <v>3</v>
      </c>
      <c r="G1065" s="191">
        <v>2186061</v>
      </c>
      <c r="H1065" s="68"/>
      <c r="I1065" s="197" t="s">
        <v>4574</v>
      </c>
      <c r="J1065" s="68"/>
      <c r="K1065" s="68"/>
      <c r="L1065" s="68"/>
      <c r="M1065" s="68"/>
      <c r="N1065" s="358"/>
      <c r="O1065" s="358"/>
      <c r="P1065" s="214">
        <v>0</v>
      </c>
      <c r="Q1065" s="214">
        <v>34.799999999999997</v>
      </c>
      <c r="R1065" s="68" t="s">
        <v>1894</v>
      </c>
      <c r="S1065" s="359"/>
      <c r="T1065" s="275"/>
    </row>
    <row r="1066" spans="1:20" ht="63.75">
      <c r="A1066" s="191">
        <v>222</v>
      </c>
      <c r="B1066" s="68"/>
      <c r="C1066" s="212" t="s">
        <v>93</v>
      </c>
      <c r="D1066" s="213">
        <v>45386</v>
      </c>
      <c r="E1066" s="191" t="s">
        <v>3494</v>
      </c>
      <c r="F1066" s="191" t="s">
        <v>3</v>
      </c>
      <c r="G1066" s="191">
        <v>2186062</v>
      </c>
      <c r="H1066" s="68"/>
      <c r="I1066" s="197" t="s">
        <v>4575</v>
      </c>
      <c r="J1066" s="68"/>
      <c r="K1066" s="68"/>
      <c r="L1066" s="68"/>
      <c r="M1066" s="68"/>
      <c r="N1066" s="358"/>
      <c r="O1066" s="358"/>
      <c r="P1066" s="214">
        <v>0</v>
      </c>
      <c r="Q1066" s="214">
        <v>78989.45</v>
      </c>
      <c r="R1066" s="68" t="s">
        <v>1894</v>
      </c>
      <c r="S1066" s="359"/>
      <c r="T1066" s="275"/>
    </row>
    <row r="1067" spans="1:20" ht="63.75">
      <c r="A1067" s="191">
        <v>15</v>
      </c>
      <c r="B1067" s="68"/>
      <c r="C1067" s="212" t="s">
        <v>39</v>
      </c>
      <c r="D1067" s="213">
        <v>45386</v>
      </c>
      <c r="E1067" s="191" t="s">
        <v>3495</v>
      </c>
      <c r="F1067" s="191" t="s">
        <v>3</v>
      </c>
      <c r="G1067" s="191">
        <v>2186063</v>
      </c>
      <c r="H1067" s="68"/>
      <c r="I1067" s="197" t="s">
        <v>4576</v>
      </c>
      <c r="J1067" s="68"/>
      <c r="K1067" s="68"/>
      <c r="L1067" s="68"/>
      <c r="M1067" s="68"/>
      <c r="N1067" s="358"/>
      <c r="O1067" s="358"/>
      <c r="P1067" s="214">
        <v>0</v>
      </c>
      <c r="Q1067" s="214">
        <v>219.78</v>
      </c>
      <c r="R1067" s="68" t="s">
        <v>1894</v>
      </c>
      <c r="S1067" s="359"/>
      <c r="T1067" s="275"/>
    </row>
    <row r="1068" spans="1:20" ht="63.75">
      <c r="A1068" s="191">
        <v>15</v>
      </c>
      <c r="B1068" s="68"/>
      <c r="C1068" s="212" t="s">
        <v>39</v>
      </c>
      <c r="D1068" s="213">
        <v>45386</v>
      </c>
      <c r="E1068" s="191" t="s">
        <v>3496</v>
      </c>
      <c r="F1068" s="191" t="s">
        <v>3</v>
      </c>
      <c r="G1068" s="191">
        <v>2186066</v>
      </c>
      <c r="H1068" s="68"/>
      <c r="I1068" s="197" t="s">
        <v>4577</v>
      </c>
      <c r="J1068" s="68"/>
      <c r="K1068" s="68"/>
      <c r="L1068" s="68"/>
      <c r="M1068" s="68"/>
      <c r="N1068" s="358"/>
      <c r="O1068" s="358"/>
      <c r="P1068" s="214">
        <v>0</v>
      </c>
      <c r="Q1068" s="214">
        <v>0.01</v>
      </c>
      <c r="R1068" s="68" t="s">
        <v>1894</v>
      </c>
      <c r="S1068" s="359"/>
      <c r="T1068" s="275"/>
    </row>
    <row r="1069" spans="1:20" ht="63.75">
      <c r="A1069" s="191">
        <v>15</v>
      </c>
      <c r="B1069" s="68"/>
      <c r="C1069" s="212" t="s">
        <v>39</v>
      </c>
      <c r="D1069" s="213">
        <v>45386</v>
      </c>
      <c r="E1069" s="191" t="s">
        <v>3497</v>
      </c>
      <c r="F1069" s="191" t="s">
        <v>3</v>
      </c>
      <c r="G1069" s="191">
        <v>2186068</v>
      </c>
      <c r="H1069" s="68"/>
      <c r="I1069" s="197" t="s">
        <v>4578</v>
      </c>
      <c r="J1069" s="68"/>
      <c r="K1069" s="68"/>
      <c r="L1069" s="68"/>
      <c r="M1069" s="68"/>
      <c r="N1069" s="358"/>
      <c r="O1069" s="358"/>
      <c r="P1069" s="214">
        <v>0</v>
      </c>
      <c r="Q1069" s="214">
        <v>77.459999999999994</v>
      </c>
      <c r="R1069" s="68" t="s">
        <v>1894</v>
      </c>
      <c r="S1069" s="359"/>
      <c r="T1069" s="275"/>
    </row>
    <row r="1070" spans="1:20" ht="63.75">
      <c r="A1070" s="191">
        <v>15</v>
      </c>
      <c r="B1070" s="68"/>
      <c r="C1070" s="212" t="s">
        <v>39</v>
      </c>
      <c r="D1070" s="213">
        <v>45386</v>
      </c>
      <c r="E1070" s="191" t="s">
        <v>3498</v>
      </c>
      <c r="F1070" s="191" t="s">
        <v>3</v>
      </c>
      <c r="G1070" s="191">
        <v>2186070</v>
      </c>
      <c r="H1070" s="68"/>
      <c r="I1070" s="197" t="s">
        <v>4579</v>
      </c>
      <c r="J1070" s="68"/>
      <c r="K1070" s="68"/>
      <c r="L1070" s="68"/>
      <c r="M1070" s="68"/>
      <c r="N1070" s="358"/>
      <c r="O1070" s="358"/>
      <c r="P1070" s="214">
        <v>0</v>
      </c>
      <c r="Q1070" s="214">
        <v>42.5</v>
      </c>
      <c r="R1070" s="68" t="s">
        <v>1894</v>
      </c>
      <c r="S1070" s="359"/>
      <c r="T1070" s="275"/>
    </row>
    <row r="1071" spans="1:20" ht="63.75">
      <c r="A1071" s="191">
        <v>15</v>
      </c>
      <c r="B1071" s="68"/>
      <c r="C1071" s="212" t="s">
        <v>39</v>
      </c>
      <c r="D1071" s="213">
        <v>45386</v>
      </c>
      <c r="E1071" s="191" t="s">
        <v>3499</v>
      </c>
      <c r="F1071" s="191" t="s">
        <v>3</v>
      </c>
      <c r="G1071" s="191">
        <v>2186074</v>
      </c>
      <c r="H1071" s="68"/>
      <c r="I1071" s="197" t="s">
        <v>4580</v>
      </c>
      <c r="J1071" s="68"/>
      <c r="K1071" s="68"/>
      <c r="L1071" s="68"/>
      <c r="M1071" s="68"/>
      <c r="N1071" s="358"/>
      <c r="O1071" s="358"/>
      <c r="P1071" s="214">
        <v>0</v>
      </c>
      <c r="Q1071" s="214">
        <v>111.63</v>
      </c>
      <c r="R1071" s="68" t="s">
        <v>1894</v>
      </c>
      <c r="S1071" s="359"/>
      <c r="T1071" s="275"/>
    </row>
    <row r="1072" spans="1:20" ht="63.75">
      <c r="A1072" s="191">
        <v>15</v>
      </c>
      <c r="B1072" s="68"/>
      <c r="C1072" s="212" t="s">
        <v>39</v>
      </c>
      <c r="D1072" s="213">
        <v>45386</v>
      </c>
      <c r="E1072" s="191" t="s">
        <v>3500</v>
      </c>
      <c r="F1072" s="191" t="s">
        <v>3</v>
      </c>
      <c r="G1072" s="191">
        <v>2186076</v>
      </c>
      <c r="H1072" s="68"/>
      <c r="I1072" s="197" t="s">
        <v>4581</v>
      </c>
      <c r="J1072" s="68"/>
      <c r="K1072" s="68"/>
      <c r="L1072" s="68"/>
      <c r="M1072" s="68"/>
      <c r="N1072" s="358"/>
      <c r="O1072" s="358"/>
      <c r="P1072" s="214">
        <v>0</v>
      </c>
      <c r="Q1072" s="214">
        <v>60</v>
      </c>
      <c r="R1072" s="68" t="s">
        <v>1894</v>
      </c>
      <c r="S1072" s="359"/>
      <c r="T1072" s="275"/>
    </row>
    <row r="1073" spans="1:20" ht="63.75">
      <c r="A1073" s="191">
        <v>15</v>
      </c>
      <c r="B1073" s="68"/>
      <c r="C1073" s="212" t="s">
        <v>39</v>
      </c>
      <c r="D1073" s="213">
        <v>45386</v>
      </c>
      <c r="E1073" s="191" t="s">
        <v>3501</v>
      </c>
      <c r="F1073" s="191" t="s">
        <v>3</v>
      </c>
      <c r="G1073" s="191">
        <v>2186078</v>
      </c>
      <c r="H1073" s="68"/>
      <c r="I1073" s="197" t="s">
        <v>4582</v>
      </c>
      <c r="J1073" s="68"/>
      <c r="K1073" s="68"/>
      <c r="L1073" s="68"/>
      <c r="M1073" s="68"/>
      <c r="N1073" s="358"/>
      <c r="O1073" s="358"/>
      <c r="P1073" s="214">
        <v>0</v>
      </c>
      <c r="Q1073" s="214">
        <v>150.1</v>
      </c>
      <c r="R1073" s="68" t="s">
        <v>1894</v>
      </c>
      <c r="S1073" s="359"/>
      <c r="T1073" s="275"/>
    </row>
    <row r="1074" spans="1:20" ht="63.75">
      <c r="A1074" s="191">
        <v>15</v>
      </c>
      <c r="B1074" s="68"/>
      <c r="C1074" s="212" t="s">
        <v>39</v>
      </c>
      <c r="D1074" s="213">
        <v>45386</v>
      </c>
      <c r="E1074" s="191" t="s">
        <v>3502</v>
      </c>
      <c r="F1074" s="191" t="s">
        <v>3</v>
      </c>
      <c r="G1074" s="191">
        <v>2186079</v>
      </c>
      <c r="H1074" s="68"/>
      <c r="I1074" s="197" t="s">
        <v>4583</v>
      </c>
      <c r="J1074" s="68"/>
      <c r="K1074" s="68"/>
      <c r="L1074" s="68"/>
      <c r="M1074" s="68"/>
      <c r="N1074" s="358"/>
      <c r="O1074" s="358"/>
      <c r="P1074" s="214">
        <v>0</v>
      </c>
      <c r="Q1074" s="214">
        <v>77.58</v>
      </c>
      <c r="R1074" s="68" t="s">
        <v>1894</v>
      </c>
      <c r="S1074" s="359"/>
      <c r="T1074" s="275"/>
    </row>
    <row r="1075" spans="1:20" ht="38.25">
      <c r="A1075" s="191" t="s">
        <v>550</v>
      </c>
      <c r="B1075" s="68"/>
      <c r="C1075" s="212" t="s">
        <v>589</v>
      </c>
      <c r="D1075" s="213">
        <v>45386</v>
      </c>
      <c r="E1075" s="191" t="s">
        <v>3503</v>
      </c>
      <c r="F1075" s="191" t="s">
        <v>3</v>
      </c>
      <c r="G1075" s="191">
        <v>2186081</v>
      </c>
      <c r="H1075" s="68"/>
      <c r="I1075" s="197" t="s">
        <v>4584</v>
      </c>
      <c r="J1075" s="68"/>
      <c r="K1075" s="68"/>
      <c r="L1075" s="68"/>
      <c r="M1075" s="68"/>
      <c r="N1075" s="358"/>
      <c r="O1075" s="358"/>
      <c r="P1075" s="214">
        <v>0</v>
      </c>
      <c r="Q1075" s="214">
        <v>350</v>
      </c>
      <c r="R1075" s="68" t="s">
        <v>1894</v>
      </c>
      <c r="S1075" s="359"/>
      <c r="T1075" s="275"/>
    </row>
    <row r="1076" spans="1:20" ht="63.75">
      <c r="A1076" s="191">
        <v>41</v>
      </c>
      <c r="B1076" s="68"/>
      <c r="C1076" s="212" t="s">
        <v>44</v>
      </c>
      <c r="D1076" s="213">
        <v>45386</v>
      </c>
      <c r="E1076" s="191" t="s">
        <v>3504</v>
      </c>
      <c r="F1076" s="191" t="s">
        <v>3</v>
      </c>
      <c r="G1076" s="191">
        <v>2186084</v>
      </c>
      <c r="H1076" s="68"/>
      <c r="I1076" s="197" t="s">
        <v>4585</v>
      </c>
      <c r="J1076" s="68"/>
      <c r="K1076" s="68"/>
      <c r="L1076" s="68"/>
      <c r="M1076" s="68"/>
      <c r="N1076" s="358"/>
      <c r="O1076" s="358"/>
      <c r="P1076" s="214">
        <v>0</v>
      </c>
      <c r="Q1076" s="214">
        <v>20612.080000000002</v>
      </c>
      <c r="R1076" s="68" t="s">
        <v>1894</v>
      </c>
      <c r="S1076" s="359"/>
      <c r="T1076" s="275"/>
    </row>
    <row r="1077" spans="1:20" ht="63.75">
      <c r="A1077" s="191">
        <v>81</v>
      </c>
      <c r="B1077" s="68"/>
      <c r="C1077" s="212" t="s">
        <v>49</v>
      </c>
      <c r="D1077" s="213">
        <v>45386</v>
      </c>
      <c r="E1077" s="191" t="s">
        <v>3505</v>
      </c>
      <c r="F1077" s="191" t="s">
        <v>3</v>
      </c>
      <c r="G1077" s="191">
        <v>2186085</v>
      </c>
      <c r="H1077" s="68"/>
      <c r="I1077" s="197" t="s">
        <v>4586</v>
      </c>
      <c r="J1077" s="68"/>
      <c r="K1077" s="68"/>
      <c r="L1077" s="68"/>
      <c r="M1077" s="68"/>
      <c r="N1077" s="358"/>
      <c r="O1077" s="358"/>
      <c r="P1077" s="214">
        <v>0</v>
      </c>
      <c r="Q1077" s="214">
        <v>13235.81</v>
      </c>
      <c r="R1077" s="68" t="s">
        <v>1894</v>
      </c>
      <c r="S1077" s="359"/>
      <c r="T1077" s="275"/>
    </row>
    <row r="1078" spans="1:20" ht="38.25">
      <c r="A1078" s="191">
        <v>46</v>
      </c>
      <c r="B1078" s="68"/>
      <c r="C1078" s="212" t="s">
        <v>1371</v>
      </c>
      <c r="D1078" s="213">
        <v>45386</v>
      </c>
      <c r="E1078" s="191" t="s">
        <v>3506</v>
      </c>
      <c r="F1078" s="191" t="s">
        <v>3</v>
      </c>
      <c r="G1078" s="191">
        <v>2186088</v>
      </c>
      <c r="H1078" s="68"/>
      <c r="I1078" s="197" t="s">
        <v>4587</v>
      </c>
      <c r="J1078" s="68"/>
      <c r="K1078" s="68"/>
      <c r="L1078" s="68"/>
      <c r="M1078" s="68"/>
      <c r="N1078" s="358"/>
      <c r="O1078" s="358"/>
      <c r="P1078" s="214">
        <v>0</v>
      </c>
      <c r="Q1078" s="214">
        <v>833</v>
      </c>
      <c r="R1078" s="68" t="s">
        <v>1894</v>
      </c>
      <c r="S1078" s="359"/>
      <c r="T1078" s="275"/>
    </row>
    <row r="1079" spans="1:20" ht="51">
      <c r="A1079" s="191">
        <v>81</v>
      </c>
      <c r="B1079" s="68"/>
      <c r="C1079" s="212" t="s">
        <v>49</v>
      </c>
      <c r="D1079" s="213">
        <v>45386</v>
      </c>
      <c r="E1079" s="191" t="s">
        <v>3507</v>
      </c>
      <c r="F1079" s="191" t="s">
        <v>3</v>
      </c>
      <c r="G1079" s="191">
        <v>2186090</v>
      </c>
      <c r="H1079" s="68"/>
      <c r="I1079" s="197" t="s">
        <v>4588</v>
      </c>
      <c r="J1079" s="68"/>
      <c r="K1079" s="68"/>
      <c r="L1079" s="68"/>
      <c r="M1079" s="68"/>
      <c r="N1079" s="358"/>
      <c r="O1079" s="358"/>
      <c r="P1079" s="214">
        <v>0</v>
      </c>
      <c r="Q1079" s="214">
        <v>19.75</v>
      </c>
      <c r="R1079" s="68" t="s">
        <v>1894</v>
      </c>
      <c r="S1079" s="359"/>
      <c r="T1079" s="275"/>
    </row>
    <row r="1080" spans="1:20" ht="51">
      <c r="A1080" s="191" t="s">
        <v>550</v>
      </c>
      <c r="B1080" s="68"/>
      <c r="C1080" s="212" t="s">
        <v>589</v>
      </c>
      <c r="D1080" s="213">
        <v>45386</v>
      </c>
      <c r="E1080" s="191" t="s">
        <v>3508</v>
      </c>
      <c r="F1080" s="191" t="s">
        <v>3</v>
      </c>
      <c r="G1080" s="191">
        <v>2186095</v>
      </c>
      <c r="H1080" s="68"/>
      <c r="I1080" s="197" t="s">
        <v>4589</v>
      </c>
      <c r="J1080" s="68"/>
      <c r="K1080" s="68"/>
      <c r="L1080" s="68"/>
      <c r="M1080" s="68"/>
      <c r="N1080" s="358"/>
      <c r="O1080" s="358"/>
      <c r="P1080" s="214">
        <v>0</v>
      </c>
      <c r="Q1080" s="214">
        <v>2631.44</v>
      </c>
      <c r="R1080" s="68" t="s">
        <v>1894</v>
      </c>
      <c r="S1080" s="359"/>
      <c r="T1080" s="275"/>
    </row>
    <row r="1081" spans="1:20" ht="51">
      <c r="A1081" s="191">
        <v>222</v>
      </c>
      <c r="B1081" s="68"/>
      <c r="C1081" s="212" t="s">
        <v>93</v>
      </c>
      <c r="D1081" s="213">
        <v>45386</v>
      </c>
      <c r="E1081" s="191" t="s">
        <v>3509</v>
      </c>
      <c r="F1081" s="191" t="s">
        <v>3</v>
      </c>
      <c r="G1081" s="191">
        <v>2186096</v>
      </c>
      <c r="H1081" s="68"/>
      <c r="I1081" s="197" t="s">
        <v>4590</v>
      </c>
      <c r="J1081" s="68"/>
      <c r="K1081" s="68"/>
      <c r="L1081" s="68"/>
      <c r="M1081" s="68"/>
      <c r="N1081" s="358"/>
      <c r="O1081" s="358"/>
      <c r="P1081" s="214">
        <v>0</v>
      </c>
      <c r="Q1081" s="214">
        <v>9600</v>
      </c>
      <c r="R1081" s="68" t="s">
        <v>1894</v>
      </c>
      <c r="S1081" s="359"/>
      <c r="T1081" s="275"/>
    </row>
    <row r="1082" spans="1:20" ht="51">
      <c r="A1082" s="191" t="s">
        <v>550</v>
      </c>
      <c r="B1082" s="68"/>
      <c r="C1082" s="212" t="s">
        <v>589</v>
      </c>
      <c r="D1082" s="213">
        <v>45386</v>
      </c>
      <c r="E1082" s="191" t="s">
        <v>3510</v>
      </c>
      <c r="F1082" s="191" t="s">
        <v>3</v>
      </c>
      <c r="G1082" s="191">
        <v>2186099</v>
      </c>
      <c r="H1082" s="68"/>
      <c r="I1082" s="197" t="s">
        <v>4591</v>
      </c>
      <c r="J1082" s="68"/>
      <c r="K1082" s="68"/>
      <c r="L1082" s="68"/>
      <c r="M1082" s="68"/>
      <c r="N1082" s="358"/>
      <c r="O1082" s="358"/>
      <c r="P1082" s="214">
        <v>0</v>
      </c>
      <c r="Q1082" s="214">
        <v>9600</v>
      </c>
      <c r="R1082" s="68" t="s">
        <v>1894</v>
      </c>
      <c r="S1082" s="359"/>
      <c r="T1082" s="275"/>
    </row>
    <row r="1083" spans="1:20" ht="51">
      <c r="A1083" s="191" t="s">
        <v>550</v>
      </c>
      <c r="B1083" s="68"/>
      <c r="C1083" s="212" t="s">
        <v>589</v>
      </c>
      <c r="D1083" s="213">
        <v>45386</v>
      </c>
      <c r="E1083" s="191" t="s">
        <v>3511</v>
      </c>
      <c r="F1083" s="191" t="s">
        <v>3</v>
      </c>
      <c r="G1083" s="191">
        <v>2186122</v>
      </c>
      <c r="H1083" s="68"/>
      <c r="I1083" s="197" t="s">
        <v>1782</v>
      </c>
      <c r="J1083" s="68"/>
      <c r="K1083" s="68"/>
      <c r="L1083" s="68"/>
      <c r="M1083" s="68"/>
      <c r="N1083" s="358"/>
      <c r="O1083" s="358"/>
      <c r="P1083" s="214">
        <v>0</v>
      </c>
      <c r="Q1083" s="214">
        <v>2205</v>
      </c>
      <c r="R1083" s="68" t="s">
        <v>1894</v>
      </c>
      <c r="S1083" s="359"/>
      <c r="T1083" s="275"/>
    </row>
    <row r="1084" spans="1:20" ht="38.25">
      <c r="A1084" s="191" t="s">
        <v>550</v>
      </c>
      <c r="B1084" s="68"/>
      <c r="C1084" s="212" t="s">
        <v>589</v>
      </c>
      <c r="D1084" s="213">
        <v>45386</v>
      </c>
      <c r="E1084" s="191" t="s">
        <v>3512</v>
      </c>
      <c r="F1084" s="191" t="s">
        <v>3</v>
      </c>
      <c r="G1084" s="191">
        <v>2186143</v>
      </c>
      <c r="H1084" s="68"/>
      <c r="I1084" s="197" t="s">
        <v>4592</v>
      </c>
      <c r="J1084" s="68"/>
      <c r="K1084" s="68"/>
      <c r="L1084" s="68"/>
      <c r="M1084" s="68"/>
      <c r="N1084" s="358"/>
      <c r="O1084" s="358"/>
      <c r="P1084" s="214">
        <v>0</v>
      </c>
      <c r="Q1084" s="214">
        <v>2000</v>
      </c>
      <c r="R1084" s="68" t="s">
        <v>1894</v>
      </c>
      <c r="S1084" s="359"/>
      <c r="T1084" s="275"/>
    </row>
    <row r="1085" spans="1:20" ht="63.75">
      <c r="A1085" s="191" t="s">
        <v>542</v>
      </c>
      <c r="B1085" s="68"/>
      <c r="C1085" s="212" t="s">
        <v>689</v>
      </c>
      <c r="D1085" s="213">
        <v>45386</v>
      </c>
      <c r="E1085" s="191" t="s">
        <v>3513</v>
      </c>
      <c r="F1085" s="191" t="s">
        <v>10</v>
      </c>
      <c r="G1085" s="191">
        <v>18543</v>
      </c>
      <c r="H1085" s="68"/>
      <c r="I1085" s="197" t="s">
        <v>4593</v>
      </c>
      <c r="J1085" s="68"/>
      <c r="K1085" s="68"/>
      <c r="L1085" s="68"/>
      <c r="M1085" s="68"/>
      <c r="N1085" s="358"/>
      <c r="O1085" s="358"/>
      <c r="P1085" s="214">
        <v>1933.28</v>
      </c>
      <c r="Q1085" s="214">
        <v>0</v>
      </c>
      <c r="R1085" s="68" t="s">
        <v>1894</v>
      </c>
      <c r="S1085" s="359"/>
      <c r="T1085" s="275"/>
    </row>
    <row r="1086" spans="1:20" ht="76.5">
      <c r="A1086" s="191">
        <v>597</v>
      </c>
      <c r="B1086" s="68"/>
      <c r="C1086" s="212" t="s">
        <v>675</v>
      </c>
      <c r="D1086" s="213">
        <v>45386</v>
      </c>
      <c r="E1086" s="191" t="s">
        <v>3514</v>
      </c>
      <c r="F1086" s="191" t="s">
        <v>6</v>
      </c>
      <c r="G1086" s="191">
        <v>2647616</v>
      </c>
      <c r="H1086" s="68"/>
      <c r="I1086" s="197" t="s">
        <v>4594</v>
      </c>
      <c r="J1086" s="68"/>
      <c r="K1086" s="68"/>
      <c r="L1086" s="68"/>
      <c r="M1086" s="68"/>
      <c r="N1086" s="358"/>
      <c r="O1086" s="358"/>
      <c r="P1086" s="214">
        <v>0</v>
      </c>
      <c r="Q1086" s="214">
        <v>177454.48</v>
      </c>
      <c r="R1086" s="68" t="s">
        <v>1894</v>
      </c>
      <c r="S1086" s="359"/>
      <c r="T1086" s="275"/>
    </row>
    <row r="1087" spans="1:20" ht="63.75">
      <c r="A1087" s="191">
        <v>340</v>
      </c>
      <c r="B1087" s="68"/>
      <c r="C1087" s="212" t="s">
        <v>136</v>
      </c>
      <c r="D1087" s="213">
        <v>45386</v>
      </c>
      <c r="E1087" s="191" t="s">
        <v>3515</v>
      </c>
      <c r="F1087" s="191" t="s">
        <v>6</v>
      </c>
      <c r="G1087" s="191">
        <v>2647618</v>
      </c>
      <c r="H1087" s="68"/>
      <c r="I1087" s="197" t="s">
        <v>4595</v>
      </c>
      <c r="J1087" s="68"/>
      <c r="K1087" s="68"/>
      <c r="L1087" s="68"/>
      <c r="M1087" s="68"/>
      <c r="N1087" s="358"/>
      <c r="O1087" s="358"/>
      <c r="P1087" s="214">
        <v>0</v>
      </c>
      <c r="Q1087" s="214">
        <v>15435</v>
      </c>
      <c r="R1087" s="68" t="s">
        <v>1894</v>
      </c>
      <c r="S1087" s="359"/>
      <c r="T1087" s="275"/>
    </row>
    <row r="1088" spans="1:20" ht="63.75">
      <c r="A1088" s="191">
        <v>340</v>
      </c>
      <c r="B1088" s="68"/>
      <c r="C1088" s="212" t="s">
        <v>136</v>
      </c>
      <c r="D1088" s="213">
        <v>45386</v>
      </c>
      <c r="E1088" s="191" t="s">
        <v>3516</v>
      </c>
      <c r="F1088" s="191" t="s">
        <v>6</v>
      </c>
      <c r="G1088" s="191">
        <v>2647620</v>
      </c>
      <c r="H1088" s="68"/>
      <c r="I1088" s="197" t="s">
        <v>4596</v>
      </c>
      <c r="J1088" s="68"/>
      <c r="K1088" s="68"/>
      <c r="L1088" s="68"/>
      <c r="M1088" s="68"/>
      <c r="N1088" s="358"/>
      <c r="O1088" s="358"/>
      <c r="P1088" s="214">
        <v>0</v>
      </c>
      <c r="Q1088" s="214">
        <v>50510.18</v>
      </c>
      <c r="R1088" s="68" t="s">
        <v>1894</v>
      </c>
      <c r="S1088" s="359"/>
      <c r="T1088" s="275"/>
    </row>
    <row r="1089" spans="1:20" ht="38.25">
      <c r="A1089" s="191">
        <v>283</v>
      </c>
      <c r="B1089" s="68"/>
      <c r="C1089" s="212" t="s">
        <v>115</v>
      </c>
      <c r="D1089" s="213">
        <v>45386</v>
      </c>
      <c r="E1089" s="191" t="s">
        <v>3517</v>
      </c>
      <c r="F1089" s="191" t="s">
        <v>6</v>
      </c>
      <c r="G1089" s="191">
        <v>1986797</v>
      </c>
      <c r="H1089" s="68"/>
      <c r="I1089" s="197" t="s">
        <v>4597</v>
      </c>
      <c r="J1089" s="68"/>
      <c r="K1089" s="68"/>
      <c r="L1089" s="68"/>
      <c r="M1089" s="68"/>
      <c r="N1089" s="358"/>
      <c r="O1089" s="358"/>
      <c r="P1089" s="214">
        <v>0</v>
      </c>
      <c r="Q1089" s="214">
        <v>4430.2299999999996</v>
      </c>
      <c r="R1089" s="68" t="s">
        <v>1894</v>
      </c>
      <c r="S1089" s="359"/>
      <c r="T1089" s="275"/>
    </row>
    <row r="1090" spans="1:20" ht="76.5">
      <c r="A1090" s="191">
        <v>597</v>
      </c>
      <c r="B1090" s="68"/>
      <c r="C1090" s="212" t="s">
        <v>675</v>
      </c>
      <c r="D1090" s="213">
        <v>45386</v>
      </c>
      <c r="E1090" s="191" t="s">
        <v>3518</v>
      </c>
      <c r="F1090" s="191" t="s">
        <v>14</v>
      </c>
      <c r="G1090" s="191">
        <v>2647617</v>
      </c>
      <c r="H1090" s="68"/>
      <c r="I1090" s="197" t="s">
        <v>4598</v>
      </c>
      <c r="J1090" s="68"/>
      <c r="K1090" s="68"/>
      <c r="L1090" s="68"/>
      <c r="M1090" s="68"/>
      <c r="N1090" s="358"/>
      <c r="O1090" s="358"/>
      <c r="P1090" s="214">
        <v>50</v>
      </c>
      <c r="Q1090" s="214">
        <v>0</v>
      </c>
      <c r="R1090" s="68" t="s">
        <v>1894</v>
      </c>
      <c r="S1090" s="359"/>
      <c r="T1090" s="275"/>
    </row>
    <row r="1091" spans="1:20" ht="63.75">
      <c r="A1091" s="191">
        <v>340</v>
      </c>
      <c r="B1091" s="68"/>
      <c r="C1091" s="212" t="s">
        <v>136</v>
      </c>
      <c r="D1091" s="213">
        <v>45386</v>
      </c>
      <c r="E1091" s="191" t="s">
        <v>3519</v>
      </c>
      <c r="F1091" s="191" t="s">
        <v>14</v>
      </c>
      <c r="G1091" s="191">
        <v>2647619</v>
      </c>
      <c r="H1091" s="68"/>
      <c r="I1091" s="197" t="s">
        <v>4599</v>
      </c>
      <c r="J1091" s="68"/>
      <c r="K1091" s="68"/>
      <c r="L1091" s="68"/>
      <c r="M1091" s="68"/>
      <c r="N1091" s="358"/>
      <c r="O1091" s="358"/>
      <c r="P1091" s="214">
        <v>50</v>
      </c>
      <c r="Q1091" s="214">
        <v>0</v>
      </c>
      <c r="R1091" s="68" t="s">
        <v>1894</v>
      </c>
      <c r="S1091" s="359"/>
      <c r="T1091" s="275"/>
    </row>
    <row r="1092" spans="1:20" ht="76.5">
      <c r="A1092" s="191">
        <v>10</v>
      </c>
      <c r="B1092" s="68"/>
      <c r="C1092" s="212" t="s">
        <v>38</v>
      </c>
      <c r="D1092" s="213">
        <v>45386</v>
      </c>
      <c r="E1092" s="191" t="s">
        <v>3520</v>
      </c>
      <c r="F1092" s="191" t="s">
        <v>14</v>
      </c>
      <c r="G1092" s="191">
        <v>2647633</v>
      </c>
      <c r="H1092" s="68"/>
      <c r="I1092" s="197" t="s">
        <v>4600</v>
      </c>
      <c r="J1092" s="68"/>
      <c r="K1092" s="68"/>
      <c r="L1092" s="68"/>
      <c r="M1092" s="68"/>
      <c r="N1092" s="358"/>
      <c r="O1092" s="358"/>
      <c r="P1092" s="214">
        <v>50</v>
      </c>
      <c r="Q1092" s="214">
        <v>0</v>
      </c>
      <c r="R1092" s="68" t="s">
        <v>1894</v>
      </c>
      <c r="S1092" s="359"/>
      <c r="T1092" s="275"/>
    </row>
    <row r="1093" spans="1:20" ht="63.75">
      <c r="A1093" s="191">
        <v>10</v>
      </c>
      <c r="B1093" s="68"/>
      <c r="C1093" s="212" t="s">
        <v>38</v>
      </c>
      <c r="D1093" s="213">
        <v>45386</v>
      </c>
      <c r="E1093" s="191" t="s">
        <v>3521</v>
      </c>
      <c r="F1093" s="191" t="s">
        <v>14</v>
      </c>
      <c r="G1093" s="191">
        <v>2647631</v>
      </c>
      <c r="H1093" s="68"/>
      <c r="I1093" s="197" t="s">
        <v>4601</v>
      </c>
      <c r="J1093" s="68"/>
      <c r="K1093" s="68"/>
      <c r="L1093" s="68"/>
      <c r="M1093" s="68"/>
      <c r="N1093" s="358"/>
      <c r="O1093" s="358"/>
      <c r="P1093" s="214">
        <v>50</v>
      </c>
      <c r="Q1093" s="214">
        <v>0</v>
      </c>
      <c r="R1093" s="68" t="s">
        <v>1894</v>
      </c>
      <c r="S1093" s="359"/>
      <c r="T1093" s="275"/>
    </row>
    <row r="1094" spans="1:20" ht="76.5">
      <c r="A1094" s="191">
        <v>10</v>
      </c>
      <c r="B1094" s="68"/>
      <c r="C1094" s="212" t="s">
        <v>38</v>
      </c>
      <c r="D1094" s="213">
        <v>45386</v>
      </c>
      <c r="E1094" s="191" t="s">
        <v>3522</v>
      </c>
      <c r="F1094" s="191" t="s">
        <v>14</v>
      </c>
      <c r="G1094" s="191">
        <v>2647629</v>
      </c>
      <c r="H1094" s="68"/>
      <c r="I1094" s="197" t="s">
        <v>4602</v>
      </c>
      <c r="J1094" s="68"/>
      <c r="K1094" s="68"/>
      <c r="L1094" s="68"/>
      <c r="M1094" s="68"/>
      <c r="N1094" s="358"/>
      <c r="O1094" s="358"/>
      <c r="P1094" s="214">
        <v>50</v>
      </c>
      <c r="Q1094" s="214">
        <v>0</v>
      </c>
      <c r="R1094" s="68" t="s">
        <v>1894</v>
      </c>
      <c r="S1094" s="359"/>
      <c r="T1094" s="275"/>
    </row>
    <row r="1095" spans="1:20" ht="76.5">
      <c r="A1095" s="191">
        <v>10</v>
      </c>
      <c r="B1095" s="68"/>
      <c r="C1095" s="212" t="s">
        <v>38</v>
      </c>
      <c r="D1095" s="213">
        <v>45386</v>
      </c>
      <c r="E1095" s="191" t="s">
        <v>3523</v>
      </c>
      <c r="F1095" s="191" t="s">
        <v>14</v>
      </c>
      <c r="G1095" s="191">
        <v>2647627</v>
      </c>
      <c r="H1095" s="68"/>
      <c r="I1095" s="197" t="s">
        <v>4603</v>
      </c>
      <c r="J1095" s="68"/>
      <c r="K1095" s="68"/>
      <c r="L1095" s="68"/>
      <c r="M1095" s="68"/>
      <c r="N1095" s="358"/>
      <c r="O1095" s="358"/>
      <c r="P1095" s="214">
        <v>50</v>
      </c>
      <c r="Q1095" s="214">
        <v>0</v>
      </c>
      <c r="R1095" s="68" t="s">
        <v>1894</v>
      </c>
      <c r="S1095" s="359"/>
      <c r="T1095" s="275"/>
    </row>
    <row r="1096" spans="1:20" ht="63.75">
      <c r="A1096" s="191">
        <v>513</v>
      </c>
      <c r="B1096" s="68"/>
      <c r="C1096" s="212" t="s">
        <v>160</v>
      </c>
      <c r="D1096" s="213">
        <v>45386</v>
      </c>
      <c r="E1096" s="191" t="s">
        <v>3524</v>
      </c>
      <c r="F1096" s="191" t="s">
        <v>14</v>
      </c>
      <c r="G1096" s="191">
        <v>2647625</v>
      </c>
      <c r="H1096" s="68"/>
      <c r="I1096" s="197" t="s">
        <v>4604</v>
      </c>
      <c r="J1096" s="68"/>
      <c r="K1096" s="68"/>
      <c r="L1096" s="68"/>
      <c r="M1096" s="68"/>
      <c r="N1096" s="358"/>
      <c r="O1096" s="358"/>
      <c r="P1096" s="214">
        <v>50</v>
      </c>
      <c r="Q1096" s="214">
        <v>0</v>
      </c>
      <c r="R1096" s="68" t="s">
        <v>1894</v>
      </c>
      <c r="S1096" s="359"/>
      <c r="T1096" s="275"/>
    </row>
    <row r="1097" spans="1:20" ht="51">
      <c r="A1097" s="191">
        <v>340</v>
      </c>
      <c r="B1097" s="68"/>
      <c r="C1097" s="212" t="s">
        <v>136</v>
      </c>
      <c r="D1097" s="213">
        <v>45386</v>
      </c>
      <c r="E1097" s="191" t="s">
        <v>3525</v>
      </c>
      <c r="F1097" s="191" t="s">
        <v>14</v>
      </c>
      <c r="G1097" s="191">
        <v>2647621</v>
      </c>
      <c r="H1097" s="68"/>
      <c r="I1097" s="197" t="s">
        <v>4605</v>
      </c>
      <c r="J1097" s="68"/>
      <c r="K1097" s="68"/>
      <c r="L1097" s="68"/>
      <c r="M1097" s="68"/>
      <c r="N1097" s="358"/>
      <c r="O1097" s="358"/>
      <c r="P1097" s="214">
        <v>50</v>
      </c>
      <c r="Q1097" s="214">
        <v>0</v>
      </c>
      <c r="R1097" s="68" t="s">
        <v>1894</v>
      </c>
      <c r="S1097" s="359"/>
      <c r="T1097" s="275"/>
    </row>
    <row r="1098" spans="1:20" ht="63.75">
      <c r="A1098" s="191">
        <v>342</v>
      </c>
      <c r="B1098" s="68"/>
      <c r="C1098" s="212" t="s">
        <v>137</v>
      </c>
      <c r="D1098" s="213">
        <v>45386</v>
      </c>
      <c r="E1098" s="191" t="s">
        <v>3526</v>
      </c>
      <c r="F1098" s="191" t="s">
        <v>6</v>
      </c>
      <c r="G1098" s="191">
        <v>1986898</v>
      </c>
      <c r="H1098" s="68"/>
      <c r="I1098" s="197" t="s">
        <v>4606</v>
      </c>
      <c r="J1098" s="68"/>
      <c r="K1098" s="68"/>
      <c r="L1098" s="68"/>
      <c r="M1098" s="68"/>
      <c r="N1098" s="358"/>
      <c r="O1098" s="358"/>
      <c r="P1098" s="214">
        <v>0</v>
      </c>
      <c r="Q1098" s="214">
        <v>3665082.36</v>
      </c>
      <c r="R1098" s="68" t="s">
        <v>1894</v>
      </c>
      <c r="S1098" s="359"/>
      <c r="T1098" s="275"/>
    </row>
    <row r="1099" spans="1:20" ht="63.75">
      <c r="A1099" s="191">
        <v>10</v>
      </c>
      <c r="B1099" s="68"/>
      <c r="C1099" s="212" t="s">
        <v>38</v>
      </c>
      <c r="D1099" s="213">
        <v>45386</v>
      </c>
      <c r="E1099" s="191" t="s">
        <v>3527</v>
      </c>
      <c r="F1099" s="191" t="s">
        <v>14</v>
      </c>
      <c r="G1099" s="191">
        <v>2648071</v>
      </c>
      <c r="H1099" s="68"/>
      <c r="I1099" s="197" t="s">
        <v>4607</v>
      </c>
      <c r="J1099" s="68"/>
      <c r="K1099" s="68"/>
      <c r="L1099" s="68"/>
      <c r="M1099" s="68"/>
      <c r="N1099" s="358"/>
      <c r="O1099" s="358"/>
      <c r="P1099" s="214">
        <v>50</v>
      </c>
      <c r="Q1099" s="214">
        <v>0</v>
      </c>
      <c r="R1099" s="68" t="s">
        <v>1894</v>
      </c>
      <c r="S1099" s="359"/>
      <c r="T1099" s="275"/>
    </row>
    <row r="1100" spans="1:20" ht="63.75">
      <c r="A1100" s="191">
        <v>10</v>
      </c>
      <c r="B1100" s="68"/>
      <c r="C1100" s="212" t="s">
        <v>38</v>
      </c>
      <c r="D1100" s="213">
        <v>45386</v>
      </c>
      <c r="E1100" s="191" t="s">
        <v>3528</v>
      </c>
      <c r="F1100" s="191" t="s">
        <v>14</v>
      </c>
      <c r="G1100" s="191">
        <v>2648208</v>
      </c>
      <c r="H1100" s="68"/>
      <c r="I1100" s="197" t="s">
        <v>4608</v>
      </c>
      <c r="J1100" s="68"/>
      <c r="K1100" s="68"/>
      <c r="L1100" s="68"/>
      <c r="M1100" s="68"/>
      <c r="N1100" s="358"/>
      <c r="O1100" s="358"/>
      <c r="P1100" s="214">
        <v>50</v>
      </c>
      <c r="Q1100" s="214">
        <v>0</v>
      </c>
      <c r="R1100" s="68" t="s">
        <v>1894</v>
      </c>
      <c r="S1100" s="359"/>
      <c r="T1100" s="275"/>
    </row>
    <row r="1101" spans="1:20" ht="76.5">
      <c r="A1101" s="191">
        <v>117</v>
      </c>
      <c r="B1101" s="68"/>
      <c r="C1101" s="212" t="s">
        <v>54</v>
      </c>
      <c r="D1101" s="213">
        <v>45386</v>
      </c>
      <c r="E1101" s="191" t="s">
        <v>3529</v>
      </c>
      <c r="F1101" s="191" t="s">
        <v>10</v>
      </c>
      <c r="G1101" s="191">
        <v>1088761</v>
      </c>
      <c r="H1101" s="68"/>
      <c r="I1101" s="197" t="s">
        <v>4609</v>
      </c>
      <c r="J1101" s="68"/>
      <c r="K1101" s="68"/>
      <c r="L1101" s="68"/>
      <c r="M1101" s="68"/>
      <c r="N1101" s="358"/>
      <c r="O1101" s="358"/>
      <c r="P1101" s="214">
        <v>50</v>
      </c>
      <c r="Q1101" s="214">
        <v>0</v>
      </c>
      <c r="R1101" s="68" t="s">
        <v>1894</v>
      </c>
      <c r="S1101" s="359"/>
      <c r="T1101" s="275"/>
    </row>
    <row r="1102" spans="1:20" ht="76.5">
      <c r="A1102" s="191">
        <v>513</v>
      </c>
      <c r="B1102" s="68"/>
      <c r="C1102" s="212" t="s">
        <v>160</v>
      </c>
      <c r="D1102" s="213">
        <v>45386</v>
      </c>
      <c r="E1102" s="191" t="s">
        <v>3530</v>
      </c>
      <c r="F1102" s="191" t="s">
        <v>10</v>
      </c>
      <c r="G1102" s="191">
        <v>1088764</v>
      </c>
      <c r="H1102" s="68"/>
      <c r="I1102" s="197" t="s">
        <v>4610</v>
      </c>
      <c r="J1102" s="68"/>
      <c r="K1102" s="68"/>
      <c r="L1102" s="68"/>
      <c r="M1102" s="68"/>
      <c r="N1102" s="358"/>
      <c r="O1102" s="358"/>
      <c r="P1102" s="214">
        <v>50</v>
      </c>
      <c r="Q1102" s="214">
        <v>0</v>
      </c>
      <c r="R1102" s="68" t="s">
        <v>1894</v>
      </c>
      <c r="S1102" s="359"/>
      <c r="T1102" s="275"/>
    </row>
    <row r="1103" spans="1:20" ht="76.5">
      <c r="A1103" s="191">
        <v>513</v>
      </c>
      <c r="B1103" s="68"/>
      <c r="C1103" s="212" t="s">
        <v>160</v>
      </c>
      <c r="D1103" s="213">
        <v>45386</v>
      </c>
      <c r="E1103" s="191" t="s">
        <v>3531</v>
      </c>
      <c r="F1103" s="191" t="s">
        <v>10</v>
      </c>
      <c r="G1103" s="191">
        <v>1088790</v>
      </c>
      <c r="H1103" s="68"/>
      <c r="I1103" s="197" t="s">
        <v>4611</v>
      </c>
      <c r="J1103" s="68"/>
      <c r="K1103" s="68"/>
      <c r="L1103" s="68"/>
      <c r="M1103" s="68"/>
      <c r="N1103" s="358"/>
      <c r="O1103" s="358"/>
      <c r="P1103" s="214">
        <v>50</v>
      </c>
      <c r="Q1103" s="214">
        <v>0</v>
      </c>
      <c r="R1103" s="68" t="s">
        <v>1894</v>
      </c>
      <c r="S1103" s="359"/>
      <c r="T1103" s="275"/>
    </row>
    <row r="1104" spans="1:20" ht="76.5">
      <c r="A1104" s="191">
        <v>117</v>
      </c>
      <c r="B1104" s="68"/>
      <c r="C1104" s="212" t="s">
        <v>54</v>
      </c>
      <c r="D1104" s="213">
        <v>45386</v>
      </c>
      <c r="E1104" s="191" t="s">
        <v>3532</v>
      </c>
      <c r="F1104" s="191" t="s">
        <v>10</v>
      </c>
      <c r="G1104" s="191">
        <v>1088838</v>
      </c>
      <c r="H1104" s="68"/>
      <c r="I1104" s="197" t="s">
        <v>4612</v>
      </c>
      <c r="J1104" s="68"/>
      <c r="K1104" s="68"/>
      <c r="L1104" s="68"/>
      <c r="M1104" s="68"/>
      <c r="N1104" s="358"/>
      <c r="O1104" s="358"/>
      <c r="P1104" s="214">
        <v>50</v>
      </c>
      <c r="Q1104" s="214">
        <v>0</v>
      </c>
      <c r="R1104" s="68" t="s">
        <v>1894</v>
      </c>
      <c r="S1104" s="359"/>
      <c r="T1104" s="275"/>
    </row>
    <row r="1105" spans="1:20" ht="89.25">
      <c r="A1105" s="191">
        <v>117</v>
      </c>
      <c r="B1105" s="68"/>
      <c r="C1105" s="212" t="s">
        <v>54</v>
      </c>
      <c r="D1105" s="213">
        <v>45386</v>
      </c>
      <c r="E1105" s="191" t="s">
        <v>3533</v>
      </c>
      <c r="F1105" s="191" t="s">
        <v>10</v>
      </c>
      <c r="G1105" s="191">
        <v>1088840</v>
      </c>
      <c r="H1105" s="68"/>
      <c r="I1105" s="197" t="s">
        <v>4613</v>
      </c>
      <c r="J1105" s="68"/>
      <c r="K1105" s="68"/>
      <c r="L1105" s="68"/>
      <c r="M1105" s="68"/>
      <c r="N1105" s="358"/>
      <c r="O1105" s="358"/>
      <c r="P1105" s="214">
        <v>50</v>
      </c>
      <c r="Q1105" s="214">
        <v>0</v>
      </c>
      <c r="R1105" s="68" t="s">
        <v>1894</v>
      </c>
      <c r="S1105" s="359"/>
      <c r="T1105" s="275"/>
    </row>
    <row r="1106" spans="1:20" ht="89.25">
      <c r="A1106" s="191">
        <v>117</v>
      </c>
      <c r="B1106" s="68"/>
      <c r="C1106" s="212" t="s">
        <v>54</v>
      </c>
      <c r="D1106" s="213">
        <v>45386</v>
      </c>
      <c r="E1106" s="191" t="s">
        <v>3534</v>
      </c>
      <c r="F1106" s="191" t="s">
        <v>10</v>
      </c>
      <c r="G1106" s="191">
        <v>1088845</v>
      </c>
      <c r="H1106" s="68"/>
      <c r="I1106" s="197" t="s">
        <v>4614</v>
      </c>
      <c r="J1106" s="68"/>
      <c r="K1106" s="68"/>
      <c r="L1106" s="68"/>
      <c r="M1106" s="68"/>
      <c r="N1106" s="358"/>
      <c r="O1106" s="358"/>
      <c r="P1106" s="214">
        <v>50</v>
      </c>
      <c r="Q1106" s="214">
        <v>0</v>
      </c>
      <c r="R1106" s="68" t="s">
        <v>1894</v>
      </c>
      <c r="S1106" s="359"/>
      <c r="T1106" s="275"/>
    </row>
    <row r="1107" spans="1:20" ht="51">
      <c r="A1107" s="191">
        <v>46</v>
      </c>
      <c r="B1107" s="68"/>
      <c r="C1107" s="212" t="s">
        <v>1371</v>
      </c>
      <c r="D1107" s="213">
        <v>45387</v>
      </c>
      <c r="E1107" s="191" t="s">
        <v>3535</v>
      </c>
      <c r="F1107" s="191" t="s">
        <v>3</v>
      </c>
      <c r="G1107" s="191">
        <v>2186309</v>
      </c>
      <c r="H1107" s="68"/>
      <c r="I1107" s="197" t="s">
        <v>4615</v>
      </c>
      <c r="J1107" s="68"/>
      <c r="K1107" s="68"/>
      <c r="L1107" s="68"/>
      <c r="M1107" s="68"/>
      <c r="N1107" s="358"/>
      <c r="O1107" s="358"/>
      <c r="P1107" s="214">
        <v>0</v>
      </c>
      <c r="Q1107" s="214">
        <v>10</v>
      </c>
      <c r="R1107" s="68" t="s">
        <v>1894</v>
      </c>
      <c r="S1107" s="359"/>
      <c r="T1107" s="275"/>
    </row>
    <row r="1108" spans="1:20" ht="51">
      <c r="A1108" s="191">
        <v>35</v>
      </c>
      <c r="B1108" s="68"/>
      <c r="C1108" s="212" t="s">
        <v>43</v>
      </c>
      <c r="D1108" s="213">
        <v>45387</v>
      </c>
      <c r="E1108" s="191" t="s">
        <v>3536</v>
      </c>
      <c r="F1108" s="191" t="s">
        <v>3</v>
      </c>
      <c r="G1108" s="191">
        <v>2186321</v>
      </c>
      <c r="H1108" s="68"/>
      <c r="I1108" s="197" t="s">
        <v>4616</v>
      </c>
      <c r="J1108" s="68"/>
      <c r="K1108" s="68"/>
      <c r="L1108" s="68"/>
      <c r="M1108" s="68"/>
      <c r="N1108" s="358"/>
      <c r="O1108" s="358"/>
      <c r="P1108" s="214">
        <v>0</v>
      </c>
      <c r="Q1108" s="214">
        <v>3513.93</v>
      </c>
      <c r="R1108" s="68" t="s">
        <v>1894</v>
      </c>
      <c r="S1108" s="359"/>
      <c r="T1108" s="275"/>
    </row>
    <row r="1109" spans="1:20" ht="38.25">
      <c r="A1109" s="191" t="s">
        <v>550</v>
      </c>
      <c r="B1109" s="68"/>
      <c r="C1109" s="212" t="s">
        <v>589</v>
      </c>
      <c r="D1109" s="213">
        <v>45387</v>
      </c>
      <c r="E1109" s="191" t="s">
        <v>3537</v>
      </c>
      <c r="F1109" s="191" t="s">
        <v>3</v>
      </c>
      <c r="G1109" s="191">
        <v>2186332</v>
      </c>
      <c r="H1109" s="68"/>
      <c r="I1109" s="197" t="s">
        <v>1768</v>
      </c>
      <c r="J1109" s="68"/>
      <c r="K1109" s="68"/>
      <c r="L1109" s="68"/>
      <c r="M1109" s="68"/>
      <c r="N1109" s="358"/>
      <c r="O1109" s="358"/>
      <c r="P1109" s="214">
        <v>0</v>
      </c>
      <c r="Q1109" s="214">
        <v>1360</v>
      </c>
      <c r="R1109" s="68" t="s">
        <v>1894</v>
      </c>
      <c r="S1109" s="359"/>
      <c r="T1109" s="275"/>
    </row>
    <row r="1110" spans="1:20" ht="63.75">
      <c r="A1110" s="191">
        <v>25</v>
      </c>
      <c r="B1110" s="68"/>
      <c r="C1110" s="212" t="s">
        <v>42</v>
      </c>
      <c r="D1110" s="213">
        <v>45387</v>
      </c>
      <c r="E1110" s="191" t="s">
        <v>3538</v>
      </c>
      <c r="F1110" s="191" t="s">
        <v>3</v>
      </c>
      <c r="G1110" s="191">
        <v>2186338</v>
      </c>
      <c r="H1110" s="68"/>
      <c r="I1110" s="197" t="s">
        <v>4617</v>
      </c>
      <c r="J1110" s="68"/>
      <c r="K1110" s="68"/>
      <c r="L1110" s="68"/>
      <c r="M1110" s="68"/>
      <c r="N1110" s="358"/>
      <c r="O1110" s="358"/>
      <c r="P1110" s="214">
        <v>0</v>
      </c>
      <c r="Q1110" s="214">
        <v>298</v>
      </c>
      <c r="R1110" s="68" t="s">
        <v>1894</v>
      </c>
      <c r="S1110" s="359"/>
      <c r="T1110" s="275"/>
    </row>
    <row r="1111" spans="1:20" ht="51">
      <c r="A1111" s="191">
        <v>340</v>
      </c>
      <c r="B1111" s="68"/>
      <c r="C1111" s="212" t="s">
        <v>136</v>
      </c>
      <c r="D1111" s="213">
        <v>45387</v>
      </c>
      <c r="E1111" s="191" t="s">
        <v>3539</v>
      </c>
      <c r="F1111" s="191" t="s">
        <v>3</v>
      </c>
      <c r="G1111" s="191">
        <v>2186348</v>
      </c>
      <c r="H1111" s="68"/>
      <c r="I1111" s="197" t="s">
        <v>4618</v>
      </c>
      <c r="J1111" s="68"/>
      <c r="K1111" s="68"/>
      <c r="L1111" s="68"/>
      <c r="M1111" s="68"/>
      <c r="N1111" s="358"/>
      <c r="O1111" s="358"/>
      <c r="P1111" s="214">
        <v>0</v>
      </c>
      <c r="Q1111" s="214">
        <v>71503.58</v>
      </c>
      <c r="R1111" s="68" t="s">
        <v>1894</v>
      </c>
      <c r="S1111" s="359"/>
      <c r="T1111" s="275"/>
    </row>
    <row r="1112" spans="1:20" ht="63.75">
      <c r="A1112" s="191">
        <v>340</v>
      </c>
      <c r="B1112" s="68"/>
      <c r="C1112" s="212" t="s">
        <v>136</v>
      </c>
      <c r="D1112" s="213">
        <v>45387</v>
      </c>
      <c r="E1112" s="191" t="s">
        <v>3540</v>
      </c>
      <c r="F1112" s="191" t="s">
        <v>3</v>
      </c>
      <c r="G1112" s="191">
        <v>2186349</v>
      </c>
      <c r="H1112" s="68"/>
      <c r="I1112" s="197" t="s">
        <v>4619</v>
      </c>
      <c r="J1112" s="68"/>
      <c r="K1112" s="68"/>
      <c r="L1112" s="68"/>
      <c r="M1112" s="68"/>
      <c r="N1112" s="358"/>
      <c r="O1112" s="358"/>
      <c r="P1112" s="214">
        <v>0</v>
      </c>
      <c r="Q1112" s="214">
        <v>248</v>
      </c>
      <c r="R1112" s="68" t="s">
        <v>1894</v>
      </c>
      <c r="S1112" s="359"/>
      <c r="T1112" s="275"/>
    </row>
    <row r="1113" spans="1:20" ht="51">
      <c r="A1113" s="191">
        <v>81</v>
      </c>
      <c r="B1113" s="68"/>
      <c r="C1113" s="212" t="s">
        <v>49</v>
      </c>
      <c r="D1113" s="213">
        <v>45387</v>
      </c>
      <c r="E1113" s="191" t="s">
        <v>3541</v>
      </c>
      <c r="F1113" s="191" t="s">
        <v>3</v>
      </c>
      <c r="G1113" s="191">
        <v>2186350</v>
      </c>
      <c r="H1113" s="68"/>
      <c r="I1113" s="197" t="s">
        <v>4620</v>
      </c>
      <c r="J1113" s="68"/>
      <c r="K1113" s="68"/>
      <c r="L1113" s="68"/>
      <c r="M1113" s="68"/>
      <c r="N1113" s="358"/>
      <c r="O1113" s="358"/>
      <c r="P1113" s="214">
        <v>0</v>
      </c>
      <c r="Q1113" s="214">
        <v>25</v>
      </c>
      <c r="R1113" s="68" t="s">
        <v>1894</v>
      </c>
      <c r="S1113" s="359"/>
      <c r="T1113" s="275"/>
    </row>
    <row r="1114" spans="1:20" ht="63.75">
      <c r="A1114" s="191">
        <v>340</v>
      </c>
      <c r="B1114" s="68"/>
      <c r="C1114" s="212" t="s">
        <v>136</v>
      </c>
      <c r="D1114" s="213">
        <v>45387</v>
      </c>
      <c r="E1114" s="191" t="s">
        <v>3542</v>
      </c>
      <c r="F1114" s="191" t="s">
        <v>3</v>
      </c>
      <c r="G1114" s="191">
        <v>2186351</v>
      </c>
      <c r="H1114" s="68"/>
      <c r="I1114" s="197" t="s">
        <v>4621</v>
      </c>
      <c r="J1114" s="68"/>
      <c r="K1114" s="68"/>
      <c r="L1114" s="68"/>
      <c r="M1114" s="68"/>
      <c r="N1114" s="358"/>
      <c r="O1114" s="358"/>
      <c r="P1114" s="214">
        <v>0</v>
      </c>
      <c r="Q1114" s="214">
        <v>77.2</v>
      </c>
      <c r="R1114" s="68" t="s">
        <v>1894</v>
      </c>
      <c r="S1114" s="359"/>
      <c r="T1114" s="275"/>
    </row>
    <row r="1115" spans="1:20" ht="51">
      <c r="A1115" s="191">
        <v>155</v>
      </c>
      <c r="B1115" s="68"/>
      <c r="C1115" s="212" t="s">
        <v>75</v>
      </c>
      <c r="D1115" s="213">
        <v>45387</v>
      </c>
      <c r="E1115" s="191" t="s">
        <v>3543</v>
      </c>
      <c r="F1115" s="191" t="s">
        <v>3</v>
      </c>
      <c r="G1115" s="191">
        <v>2186352</v>
      </c>
      <c r="H1115" s="68"/>
      <c r="I1115" s="197" t="s">
        <v>4622</v>
      </c>
      <c r="J1115" s="68"/>
      <c r="K1115" s="68"/>
      <c r="L1115" s="68"/>
      <c r="M1115" s="68"/>
      <c r="N1115" s="358"/>
      <c r="O1115" s="358"/>
      <c r="P1115" s="214">
        <v>0</v>
      </c>
      <c r="Q1115" s="214">
        <v>569.89</v>
      </c>
      <c r="R1115" s="68" t="s">
        <v>1894</v>
      </c>
      <c r="S1115" s="359"/>
      <c r="T1115" s="275"/>
    </row>
    <row r="1116" spans="1:20" ht="51">
      <c r="A1116" s="191" t="s">
        <v>550</v>
      </c>
      <c r="B1116" s="68"/>
      <c r="C1116" s="212" t="s">
        <v>589</v>
      </c>
      <c r="D1116" s="213">
        <v>45387</v>
      </c>
      <c r="E1116" s="191" t="s">
        <v>3544</v>
      </c>
      <c r="F1116" s="191" t="s">
        <v>3</v>
      </c>
      <c r="G1116" s="191">
        <v>2186368</v>
      </c>
      <c r="H1116" s="68"/>
      <c r="I1116" s="197" t="s">
        <v>1769</v>
      </c>
      <c r="J1116" s="68"/>
      <c r="K1116" s="68"/>
      <c r="L1116" s="68"/>
      <c r="M1116" s="68"/>
      <c r="N1116" s="358"/>
      <c r="O1116" s="358"/>
      <c r="P1116" s="214">
        <v>0</v>
      </c>
      <c r="Q1116" s="214">
        <v>4310</v>
      </c>
      <c r="R1116" s="68" t="s">
        <v>1894</v>
      </c>
      <c r="S1116" s="359"/>
      <c r="T1116" s="275"/>
    </row>
    <row r="1117" spans="1:20" ht="51">
      <c r="A1117" s="191">
        <v>46</v>
      </c>
      <c r="B1117" s="68"/>
      <c r="C1117" s="212" t="s">
        <v>1371</v>
      </c>
      <c r="D1117" s="213">
        <v>45387</v>
      </c>
      <c r="E1117" s="191" t="s">
        <v>3545</v>
      </c>
      <c r="F1117" s="191" t="s">
        <v>3</v>
      </c>
      <c r="G1117" s="191">
        <v>2186371</v>
      </c>
      <c r="H1117" s="68"/>
      <c r="I1117" s="197" t="s">
        <v>4623</v>
      </c>
      <c r="J1117" s="68"/>
      <c r="K1117" s="68"/>
      <c r="L1117" s="68"/>
      <c r="M1117" s="68"/>
      <c r="N1117" s="358"/>
      <c r="O1117" s="358"/>
      <c r="P1117" s="214">
        <v>0</v>
      </c>
      <c r="Q1117" s="214">
        <v>371</v>
      </c>
      <c r="R1117" s="68" t="s">
        <v>1894</v>
      </c>
      <c r="S1117" s="359"/>
      <c r="T1117" s="275"/>
    </row>
    <row r="1118" spans="1:20" ht="63.75">
      <c r="A1118" s="191">
        <v>287</v>
      </c>
      <c r="B1118" s="68"/>
      <c r="C1118" s="212" t="s">
        <v>116</v>
      </c>
      <c r="D1118" s="213">
        <v>45387</v>
      </c>
      <c r="E1118" s="191" t="s">
        <v>3546</v>
      </c>
      <c r="F1118" s="191" t="s">
        <v>3</v>
      </c>
      <c r="G1118" s="191">
        <v>2186383</v>
      </c>
      <c r="H1118" s="68"/>
      <c r="I1118" s="197" t="s">
        <v>4624</v>
      </c>
      <c r="J1118" s="68"/>
      <c r="K1118" s="68"/>
      <c r="L1118" s="68"/>
      <c r="M1118" s="68"/>
      <c r="N1118" s="358"/>
      <c r="O1118" s="358"/>
      <c r="P1118" s="214">
        <v>0</v>
      </c>
      <c r="Q1118" s="214">
        <v>39.950000000000003</v>
      </c>
      <c r="R1118" s="68" t="s">
        <v>1894</v>
      </c>
      <c r="S1118" s="359"/>
      <c r="T1118" s="275"/>
    </row>
    <row r="1119" spans="1:20" ht="63.75">
      <c r="A1119" s="191">
        <v>373</v>
      </c>
      <c r="B1119" s="68"/>
      <c r="C1119" s="212" t="s">
        <v>607</v>
      </c>
      <c r="D1119" s="213">
        <v>45387</v>
      </c>
      <c r="E1119" s="191" t="s">
        <v>3547</v>
      </c>
      <c r="F1119" s="191" t="s">
        <v>3</v>
      </c>
      <c r="G1119" s="191">
        <v>2186392</v>
      </c>
      <c r="H1119" s="68"/>
      <c r="I1119" s="197" t="s">
        <v>4625</v>
      </c>
      <c r="J1119" s="68"/>
      <c r="K1119" s="68"/>
      <c r="L1119" s="68"/>
      <c r="M1119" s="68"/>
      <c r="N1119" s="358"/>
      <c r="O1119" s="358"/>
      <c r="P1119" s="214">
        <v>0</v>
      </c>
      <c r="Q1119" s="214">
        <v>4254.8100000000004</v>
      </c>
      <c r="R1119" s="68" t="s">
        <v>1894</v>
      </c>
      <c r="S1119" s="359"/>
      <c r="T1119" s="275"/>
    </row>
    <row r="1120" spans="1:20" ht="51">
      <c r="A1120" s="191">
        <v>46</v>
      </c>
      <c r="B1120" s="68"/>
      <c r="C1120" s="212" t="s">
        <v>1371</v>
      </c>
      <c r="D1120" s="213">
        <v>45387</v>
      </c>
      <c r="E1120" s="191" t="s">
        <v>3548</v>
      </c>
      <c r="F1120" s="191" t="s">
        <v>3</v>
      </c>
      <c r="G1120" s="191">
        <v>2186418</v>
      </c>
      <c r="H1120" s="68"/>
      <c r="I1120" s="197" t="s">
        <v>4626</v>
      </c>
      <c r="J1120" s="68"/>
      <c r="K1120" s="68"/>
      <c r="L1120" s="68"/>
      <c r="M1120" s="68"/>
      <c r="N1120" s="358"/>
      <c r="O1120" s="358"/>
      <c r="P1120" s="214">
        <v>0</v>
      </c>
      <c r="Q1120" s="214">
        <v>10000</v>
      </c>
      <c r="R1120" s="68" t="s">
        <v>1894</v>
      </c>
      <c r="S1120" s="359"/>
      <c r="T1120" s="275"/>
    </row>
    <row r="1121" spans="1:20" ht="51">
      <c r="A1121" s="191" t="s">
        <v>541</v>
      </c>
      <c r="B1121" s="68"/>
      <c r="C1121" s="212" t="s">
        <v>590</v>
      </c>
      <c r="D1121" s="213">
        <v>45387</v>
      </c>
      <c r="E1121" s="191" t="s">
        <v>3549</v>
      </c>
      <c r="F1121" s="191" t="s">
        <v>637</v>
      </c>
      <c r="G1121" s="191">
        <v>8000504</v>
      </c>
      <c r="H1121" s="68"/>
      <c r="I1121" s="197" t="s">
        <v>4627</v>
      </c>
      <c r="J1121" s="68"/>
      <c r="K1121" s="68"/>
      <c r="L1121" s="68"/>
      <c r="M1121" s="68"/>
      <c r="N1121" s="358"/>
      <c r="O1121" s="358"/>
      <c r="P1121" s="214">
        <v>0</v>
      </c>
      <c r="Q1121" s="214">
        <v>340000000</v>
      </c>
      <c r="R1121" s="68" t="s">
        <v>1894</v>
      </c>
      <c r="S1121" s="359"/>
      <c r="T1121" s="275"/>
    </row>
    <row r="1122" spans="1:20" ht="76.5">
      <c r="A1122" s="191">
        <v>10</v>
      </c>
      <c r="B1122" s="68"/>
      <c r="C1122" s="212" t="s">
        <v>38</v>
      </c>
      <c r="D1122" s="213">
        <v>45387</v>
      </c>
      <c r="E1122" s="191" t="s">
        <v>3550</v>
      </c>
      <c r="F1122" s="191" t="s">
        <v>14</v>
      </c>
      <c r="G1122" s="191">
        <v>2649077</v>
      </c>
      <c r="H1122" s="68"/>
      <c r="I1122" s="197" t="s">
        <v>4628</v>
      </c>
      <c r="J1122" s="68"/>
      <c r="K1122" s="68"/>
      <c r="L1122" s="68"/>
      <c r="M1122" s="68"/>
      <c r="N1122" s="358"/>
      <c r="O1122" s="358"/>
      <c r="P1122" s="214">
        <v>50</v>
      </c>
      <c r="Q1122" s="214">
        <v>0</v>
      </c>
      <c r="R1122" s="68" t="s">
        <v>1894</v>
      </c>
      <c r="S1122" s="359"/>
      <c r="T1122" s="275"/>
    </row>
    <row r="1123" spans="1:20" ht="63.75">
      <c r="A1123" s="191">
        <v>10</v>
      </c>
      <c r="B1123" s="68"/>
      <c r="C1123" s="212" t="s">
        <v>38</v>
      </c>
      <c r="D1123" s="213">
        <v>45387</v>
      </c>
      <c r="E1123" s="191" t="s">
        <v>3551</v>
      </c>
      <c r="F1123" s="191" t="s">
        <v>14</v>
      </c>
      <c r="G1123" s="191">
        <v>2649079</v>
      </c>
      <c r="H1123" s="68"/>
      <c r="I1123" s="197" t="s">
        <v>4629</v>
      </c>
      <c r="J1123" s="68"/>
      <c r="K1123" s="68"/>
      <c r="L1123" s="68"/>
      <c r="M1123" s="68"/>
      <c r="N1123" s="358"/>
      <c r="O1123" s="358"/>
      <c r="P1123" s="214">
        <v>50</v>
      </c>
      <c r="Q1123" s="214">
        <v>0</v>
      </c>
      <c r="R1123" s="68" t="s">
        <v>1894</v>
      </c>
      <c r="S1123" s="359"/>
      <c r="T1123" s="275"/>
    </row>
    <row r="1124" spans="1:20" ht="63.75">
      <c r="A1124" s="191">
        <v>291</v>
      </c>
      <c r="B1124" s="68"/>
      <c r="C1124" s="212" t="s">
        <v>119</v>
      </c>
      <c r="D1124" s="213">
        <v>45387</v>
      </c>
      <c r="E1124" s="191" t="s">
        <v>3552</v>
      </c>
      <c r="F1124" s="191" t="s">
        <v>10</v>
      </c>
      <c r="G1124" s="191">
        <v>2649073</v>
      </c>
      <c r="H1124" s="68"/>
      <c r="I1124" s="197" t="s">
        <v>4630</v>
      </c>
      <c r="J1124" s="68"/>
      <c r="K1124" s="68"/>
      <c r="L1124" s="68"/>
      <c r="M1124" s="68"/>
      <c r="N1124" s="358"/>
      <c r="O1124" s="358"/>
      <c r="P1124" s="214">
        <v>50</v>
      </c>
      <c r="Q1124" s="214">
        <v>0</v>
      </c>
      <c r="R1124" s="68" t="s">
        <v>1894</v>
      </c>
      <c r="S1124" s="359"/>
      <c r="T1124" s="275"/>
    </row>
    <row r="1125" spans="1:20" ht="63.75">
      <c r="A1125" s="191">
        <v>597</v>
      </c>
      <c r="B1125" s="68"/>
      <c r="C1125" s="212" t="s">
        <v>675</v>
      </c>
      <c r="D1125" s="213">
        <v>45387</v>
      </c>
      <c r="E1125" s="191" t="s">
        <v>3553</v>
      </c>
      <c r="F1125" s="191" t="s">
        <v>6</v>
      </c>
      <c r="G1125" s="191">
        <v>2649084</v>
      </c>
      <c r="H1125" s="68"/>
      <c r="I1125" s="197" t="s">
        <v>4631</v>
      </c>
      <c r="J1125" s="68"/>
      <c r="K1125" s="68"/>
      <c r="L1125" s="68"/>
      <c r="M1125" s="68"/>
      <c r="N1125" s="358"/>
      <c r="O1125" s="358"/>
      <c r="P1125" s="214">
        <v>0</v>
      </c>
      <c r="Q1125" s="214">
        <v>37716.28</v>
      </c>
      <c r="R1125" s="68" t="s">
        <v>1894</v>
      </c>
      <c r="S1125" s="359"/>
      <c r="T1125" s="275"/>
    </row>
    <row r="1126" spans="1:20" ht="89.25">
      <c r="A1126" s="191">
        <v>132</v>
      </c>
      <c r="B1126" s="68"/>
      <c r="C1126" s="212" t="s">
        <v>59</v>
      </c>
      <c r="D1126" s="213">
        <v>45387</v>
      </c>
      <c r="E1126" s="191" t="s">
        <v>3554</v>
      </c>
      <c r="F1126" s="191" t="s">
        <v>10</v>
      </c>
      <c r="G1126" s="191">
        <v>1088886</v>
      </c>
      <c r="H1126" s="68"/>
      <c r="I1126" s="197" t="s">
        <v>4632</v>
      </c>
      <c r="J1126" s="68"/>
      <c r="K1126" s="68"/>
      <c r="L1126" s="68"/>
      <c r="M1126" s="68"/>
      <c r="N1126" s="358"/>
      <c r="O1126" s="358"/>
      <c r="P1126" s="214">
        <v>282.89999999999998</v>
      </c>
      <c r="Q1126" s="214">
        <v>0</v>
      </c>
      <c r="R1126" s="68" t="s">
        <v>1894</v>
      </c>
      <c r="S1126" s="359"/>
      <c r="T1126" s="275"/>
    </row>
    <row r="1127" spans="1:20" ht="51">
      <c r="A1127" s="191">
        <v>513</v>
      </c>
      <c r="B1127" s="68"/>
      <c r="C1127" s="212" t="s">
        <v>160</v>
      </c>
      <c r="D1127" s="213">
        <v>45387</v>
      </c>
      <c r="E1127" s="191" t="s">
        <v>3555</v>
      </c>
      <c r="F1127" s="191" t="s">
        <v>14</v>
      </c>
      <c r="G1127" s="191">
        <v>2649083</v>
      </c>
      <c r="H1127" s="68"/>
      <c r="I1127" s="197" t="s">
        <v>4633</v>
      </c>
      <c r="J1127" s="68"/>
      <c r="K1127" s="68"/>
      <c r="L1127" s="68"/>
      <c r="M1127" s="68"/>
      <c r="N1127" s="358"/>
      <c r="O1127" s="358"/>
      <c r="P1127" s="214">
        <v>50</v>
      </c>
      <c r="Q1127" s="214">
        <v>0</v>
      </c>
      <c r="R1127" s="68" t="s">
        <v>1894</v>
      </c>
      <c r="S1127" s="359"/>
      <c r="T1127" s="275"/>
    </row>
    <row r="1128" spans="1:20" ht="63.75">
      <c r="A1128" s="191">
        <v>597</v>
      </c>
      <c r="B1128" s="68"/>
      <c r="C1128" s="212" t="s">
        <v>675</v>
      </c>
      <c r="D1128" s="213">
        <v>45387</v>
      </c>
      <c r="E1128" s="191" t="s">
        <v>3556</v>
      </c>
      <c r="F1128" s="191" t="s">
        <v>14</v>
      </c>
      <c r="G1128" s="191">
        <v>2649085</v>
      </c>
      <c r="H1128" s="68"/>
      <c r="I1128" s="197" t="s">
        <v>4634</v>
      </c>
      <c r="J1128" s="68"/>
      <c r="K1128" s="68"/>
      <c r="L1128" s="68"/>
      <c r="M1128" s="68"/>
      <c r="N1128" s="358"/>
      <c r="O1128" s="358"/>
      <c r="P1128" s="214">
        <v>50</v>
      </c>
      <c r="Q1128" s="214">
        <v>0</v>
      </c>
      <c r="R1128" s="68" t="s">
        <v>1894</v>
      </c>
      <c r="S1128" s="359"/>
      <c r="T1128" s="275"/>
    </row>
    <row r="1129" spans="1:20" ht="63.75">
      <c r="A1129" s="191">
        <v>86</v>
      </c>
      <c r="B1129" s="68"/>
      <c r="C1129" s="212" t="s">
        <v>50</v>
      </c>
      <c r="D1129" s="213">
        <v>45387</v>
      </c>
      <c r="E1129" s="191" t="s">
        <v>3557</v>
      </c>
      <c r="F1129" s="191" t="s">
        <v>6</v>
      </c>
      <c r="G1129" s="191">
        <v>1987469</v>
      </c>
      <c r="H1129" s="68"/>
      <c r="I1129" s="197" t="s">
        <v>4635</v>
      </c>
      <c r="J1129" s="68"/>
      <c r="K1129" s="68"/>
      <c r="L1129" s="68"/>
      <c r="M1129" s="68"/>
      <c r="N1129" s="358"/>
      <c r="O1129" s="358"/>
      <c r="P1129" s="214">
        <v>0</v>
      </c>
      <c r="Q1129" s="214">
        <v>4410</v>
      </c>
      <c r="R1129" s="68" t="s">
        <v>1894</v>
      </c>
      <c r="S1129" s="359"/>
      <c r="T1129" s="275"/>
    </row>
    <row r="1130" spans="1:20" ht="63.75">
      <c r="A1130" s="191">
        <v>10</v>
      </c>
      <c r="B1130" s="68"/>
      <c r="C1130" s="212" t="s">
        <v>38</v>
      </c>
      <c r="D1130" s="213">
        <v>45387</v>
      </c>
      <c r="E1130" s="191" t="s">
        <v>3558</v>
      </c>
      <c r="F1130" s="191" t="s">
        <v>14</v>
      </c>
      <c r="G1130" s="191">
        <v>2649897</v>
      </c>
      <c r="H1130" s="68"/>
      <c r="I1130" s="197" t="s">
        <v>4636</v>
      </c>
      <c r="J1130" s="68"/>
      <c r="K1130" s="68"/>
      <c r="L1130" s="68"/>
      <c r="M1130" s="68"/>
      <c r="N1130" s="358"/>
      <c r="O1130" s="358"/>
      <c r="P1130" s="214">
        <v>50</v>
      </c>
      <c r="Q1130" s="214">
        <v>0</v>
      </c>
      <c r="R1130" s="68" t="s">
        <v>1894</v>
      </c>
      <c r="S1130" s="359"/>
      <c r="T1130" s="275"/>
    </row>
    <row r="1131" spans="1:20" ht="63.75">
      <c r="A1131" s="191">
        <v>10</v>
      </c>
      <c r="B1131" s="68"/>
      <c r="C1131" s="212" t="s">
        <v>38</v>
      </c>
      <c r="D1131" s="213">
        <v>45387</v>
      </c>
      <c r="E1131" s="191" t="s">
        <v>3559</v>
      </c>
      <c r="F1131" s="191" t="s">
        <v>14</v>
      </c>
      <c r="G1131" s="191">
        <v>2649895</v>
      </c>
      <c r="H1131" s="68"/>
      <c r="I1131" s="197" t="s">
        <v>4637</v>
      </c>
      <c r="J1131" s="68"/>
      <c r="K1131" s="68"/>
      <c r="L1131" s="68"/>
      <c r="M1131" s="68"/>
      <c r="N1131" s="358"/>
      <c r="O1131" s="358"/>
      <c r="P1131" s="214">
        <v>50</v>
      </c>
      <c r="Q1131" s="214">
        <v>0</v>
      </c>
      <c r="R1131" s="68" t="s">
        <v>1894</v>
      </c>
      <c r="S1131" s="359"/>
      <c r="T1131" s="275"/>
    </row>
    <row r="1132" spans="1:20" ht="76.5">
      <c r="A1132" s="191">
        <v>513</v>
      </c>
      <c r="B1132" s="68"/>
      <c r="C1132" s="212" t="s">
        <v>160</v>
      </c>
      <c r="D1132" s="213">
        <v>45387</v>
      </c>
      <c r="E1132" s="191" t="s">
        <v>3560</v>
      </c>
      <c r="F1132" s="191" t="s">
        <v>10</v>
      </c>
      <c r="G1132" s="191">
        <v>1088961</v>
      </c>
      <c r="H1132" s="68"/>
      <c r="I1132" s="197" t="s">
        <v>4638</v>
      </c>
      <c r="J1132" s="68"/>
      <c r="K1132" s="68"/>
      <c r="L1132" s="68"/>
      <c r="M1132" s="68"/>
      <c r="N1132" s="358"/>
      <c r="O1132" s="358"/>
      <c r="P1132" s="214">
        <v>50</v>
      </c>
      <c r="Q1132" s="214">
        <v>0</v>
      </c>
      <c r="R1132" s="68" t="s">
        <v>1894</v>
      </c>
      <c r="S1132" s="359"/>
      <c r="T1132" s="275"/>
    </row>
    <row r="1133" spans="1:20" ht="38.25">
      <c r="A1133" s="191">
        <v>650</v>
      </c>
      <c r="B1133" s="68"/>
      <c r="C1133" s="212" t="s">
        <v>175</v>
      </c>
      <c r="D1133" s="213">
        <v>45390</v>
      </c>
      <c r="E1133" s="191" t="s">
        <v>3561</v>
      </c>
      <c r="F1133" s="191" t="s">
        <v>3</v>
      </c>
      <c r="G1133" s="191">
        <v>2186623</v>
      </c>
      <c r="H1133" s="68"/>
      <c r="I1133" s="197" t="s">
        <v>4639</v>
      </c>
      <c r="J1133" s="68"/>
      <c r="K1133" s="68"/>
      <c r="L1133" s="68"/>
      <c r="M1133" s="68"/>
      <c r="N1133" s="358"/>
      <c r="O1133" s="358"/>
      <c r="P1133" s="214">
        <v>0</v>
      </c>
      <c r="Q1133" s="214">
        <v>33</v>
      </c>
      <c r="R1133" s="68" t="s">
        <v>1894</v>
      </c>
      <c r="S1133" s="359"/>
      <c r="T1133" s="275"/>
    </row>
    <row r="1134" spans="1:20" ht="38.25">
      <c r="A1134" s="191">
        <v>650</v>
      </c>
      <c r="B1134" s="68"/>
      <c r="C1134" s="212" t="s">
        <v>175</v>
      </c>
      <c r="D1134" s="213">
        <v>45390</v>
      </c>
      <c r="E1134" s="191" t="s">
        <v>3562</v>
      </c>
      <c r="F1134" s="191" t="s">
        <v>3</v>
      </c>
      <c r="G1134" s="191">
        <v>2186625</v>
      </c>
      <c r="H1134" s="68"/>
      <c r="I1134" s="197" t="s">
        <v>4640</v>
      </c>
      <c r="J1134" s="68"/>
      <c r="K1134" s="68"/>
      <c r="L1134" s="68"/>
      <c r="M1134" s="68"/>
      <c r="N1134" s="358"/>
      <c r="O1134" s="358"/>
      <c r="P1134" s="214">
        <v>0</v>
      </c>
      <c r="Q1134" s="214">
        <v>33</v>
      </c>
      <c r="R1134" s="68" t="s">
        <v>1894</v>
      </c>
      <c r="S1134" s="359"/>
      <c r="T1134" s="275"/>
    </row>
    <row r="1135" spans="1:20" ht="51">
      <c r="A1135" s="191">
        <v>81</v>
      </c>
      <c r="B1135" s="68"/>
      <c r="C1135" s="212" t="s">
        <v>49</v>
      </c>
      <c r="D1135" s="213">
        <v>45390</v>
      </c>
      <c r="E1135" s="191" t="s">
        <v>3563</v>
      </c>
      <c r="F1135" s="191" t="s">
        <v>3</v>
      </c>
      <c r="G1135" s="191">
        <v>2186629</v>
      </c>
      <c r="H1135" s="68"/>
      <c r="I1135" s="197" t="s">
        <v>4641</v>
      </c>
      <c r="J1135" s="68"/>
      <c r="K1135" s="68"/>
      <c r="L1135" s="68"/>
      <c r="M1135" s="68"/>
      <c r="N1135" s="358"/>
      <c r="O1135" s="358"/>
      <c r="P1135" s="214">
        <v>0</v>
      </c>
      <c r="Q1135" s="214">
        <v>25</v>
      </c>
      <c r="R1135" s="68" t="s">
        <v>1894</v>
      </c>
      <c r="S1135" s="359"/>
      <c r="T1135" s="275"/>
    </row>
    <row r="1136" spans="1:20" ht="63.75">
      <c r="A1136" s="191">
        <v>47</v>
      </c>
      <c r="B1136" s="68"/>
      <c r="C1136" s="212" t="s">
        <v>45</v>
      </c>
      <c r="D1136" s="213">
        <v>45390</v>
      </c>
      <c r="E1136" s="191" t="s">
        <v>3564</v>
      </c>
      <c r="F1136" s="191" t="s">
        <v>3</v>
      </c>
      <c r="G1136" s="191">
        <v>2186632</v>
      </c>
      <c r="H1136" s="68"/>
      <c r="I1136" s="197" t="s">
        <v>4642</v>
      </c>
      <c r="J1136" s="68"/>
      <c r="K1136" s="68"/>
      <c r="L1136" s="68"/>
      <c r="M1136" s="68"/>
      <c r="N1136" s="358"/>
      <c r="O1136" s="358"/>
      <c r="P1136" s="214">
        <v>0</v>
      </c>
      <c r="Q1136" s="214">
        <v>848.5</v>
      </c>
      <c r="R1136" s="68" t="s">
        <v>1894</v>
      </c>
      <c r="S1136" s="359"/>
      <c r="T1136" s="275"/>
    </row>
    <row r="1137" spans="1:20" ht="51">
      <c r="A1137" s="191">
        <v>905</v>
      </c>
      <c r="B1137" s="68"/>
      <c r="C1137" s="212" t="s">
        <v>194</v>
      </c>
      <c r="D1137" s="213">
        <v>45390</v>
      </c>
      <c r="E1137" s="191" t="s">
        <v>3565</v>
      </c>
      <c r="F1137" s="191" t="s">
        <v>3</v>
      </c>
      <c r="G1137" s="191">
        <v>2186633</v>
      </c>
      <c r="H1137" s="68"/>
      <c r="I1137" s="197" t="s">
        <v>4643</v>
      </c>
      <c r="J1137" s="68"/>
      <c r="K1137" s="68"/>
      <c r="L1137" s="68"/>
      <c r="M1137" s="68"/>
      <c r="N1137" s="358"/>
      <c r="O1137" s="358"/>
      <c r="P1137" s="214">
        <v>0</v>
      </c>
      <c r="Q1137" s="214">
        <v>5977.05</v>
      </c>
      <c r="R1137" s="68" t="s">
        <v>1894</v>
      </c>
      <c r="S1137" s="359"/>
      <c r="T1137" s="275"/>
    </row>
    <row r="1138" spans="1:20" ht="51">
      <c r="A1138" s="191">
        <v>47</v>
      </c>
      <c r="B1138" s="68"/>
      <c r="C1138" s="212" t="s">
        <v>45</v>
      </c>
      <c r="D1138" s="213">
        <v>45390</v>
      </c>
      <c r="E1138" s="191" t="s">
        <v>3566</v>
      </c>
      <c r="F1138" s="191" t="s">
        <v>3</v>
      </c>
      <c r="G1138" s="191">
        <v>2186634</v>
      </c>
      <c r="H1138" s="68"/>
      <c r="I1138" s="197" t="s">
        <v>4644</v>
      </c>
      <c r="J1138" s="68"/>
      <c r="K1138" s="68"/>
      <c r="L1138" s="68"/>
      <c r="M1138" s="68"/>
      <c r="N1138" s="358"/>
      <c r="O1138" s="358"/>
      <c r="P1138" s="214">
        <v>0</v>
      </c>
      <c r="Q1138" s="214">
        <v>1264.9000000000001</v>
      </c>
      <c r="R1138" s="68" t="s">
        <v>1894</v>
      </c>
      <c r="S1138" s="359"/>
      <c r="T1138" s="275"/>
    </row>
    <row r="1139" spans="1:20" ht="51">
      <c r="A1139" s="191" t="s">
        <v>550</v>
      </c>
      <c r="B1139" s="68"/>
      <c r="C1139" s="212" t="s">
        <v>589</v>
      </c>
      <c r="D1139" s="213">
        <v>45390</v>
      </c>
      <c r="E1139" s="191" t="s">
        <v>3567</v>
      </c>
      <c r="F1139" s="191" t="s">
        <v>3</v>
      </c>
      <c r="G1139" s="191">
        <v>2186635</v>
      </c>
      <c r="H1139" s="68"/>
      <c r="I1139" s="197" t="s">
        <v>4645</v>
      </c>
      <c r="J1139" s="68"/>
      <c r="K1139" s="68"/>
      <c r="L1139" s="68"/>
      <c r="M1139" s="68"/>
      <c r="N1139" s="358"/>
      <c r="O1139" s="358"/>
      <c r="P1139" s="214">
        <v>0</v>
      </c>
      <c r="Q1139" s="214">
        <v>5980.32</v>
      </c>
      <c r="R1139" s="68" t="s">
        <v>1894</v>
      </c>
      <c r="S1139" s="359"/>
      <c r="T1139" s="275"/>
    </row>
    <row r="1140" spans="1:20" ht="63.75">
      <c r="A1140" s="191" t="s">
        <v>541</v>
      </c>
      <c r="B1140" s="68"/>
      <c r="C1140" s="212" t="s">
        <v>590</v>
      </c>
      <c r="D1140" s="213">
        <v>45390</v>
      </c>
      <c r="E1140" s="191" t="s">
        <v>3568</v>
      </c>
      <c r="F1140" s="191" t="s">
        <v>3</v>
      </c>
      <c r="G1140" s="191">
        <v>2186638</v>
      </c>
      <c r="H1140" s="68"/>
      <c r="I1140" s="197" t="s">
        <v>4646</v>
      </c>
      <c r="J1140" s="68"/>
      <c r="K1140" s="68"/>
      <c r="L1140" s="68"/>
      <c r="M1140" s="68"/>
      <c r="N1140" s="358"/>
      <c r="O1140" s="358"/>
      <c r="P1140" s="214">
        <v>0</v>
      </c>
      <c r="Q1140" s="214">
        <v>436.68</v>
      </c>
      <c r="R1140" s="68" t="s">
        <v>1894</v>
      </c>
      <c r="S1140" s="359"/>
      <c r="T1140" s="275"/>
    </row>
    <row r="1141" spans="1:20" ht="51">
      <c r="A1141" s="191">
        <v>46</v>
      </c>
      <c r="B1141" s="68"/>
      <c r="C1141" s="212" t="s">
        <v>1371</v>
      </c>
      <c r="D1141" s="213">
        <v>45390</v>
      </c>
      <c r="E1141" s="191" t="s">
        <v>3569</v>
      </c>
      <c r="F1141" s="191" t="s">
        <v>3</v>
      </c>
      <c r="G1141" s="191">
        <v>2186640</v>
      </c>
      <c r="H1141" s="68"/>
      <c r="I1141" s="197" t="s">
        <v>4647</v>
      </c>
      <c r="J1141" s="68"/>
      <c r="K1141" s="68"/>
      <c r="L1141" s="68"/>
      <c r="M1141" s="68"/>
      <c r="N1141" s="358"/>
      <c r="O1141" s="358"/>
      <c r="P1141" s="214">
        <v>0</v>
      </c>
      <c r="Q1141" s="214">
        <v>4165</v>
      </c>
      <c r="R1141" s="68" t="s">
        <v>1894</v>
      </c>
      <c r="S1141" s="359"/>
      <c r="T1141" s="275"/>
    </row>
    <row r="1142" spans="1:20" ht="51">
      <c r="A1142" s="191">
        <v>41</v>
      </c>
      <c r="B1142" s="68"/>
      <c r="C1142" s="212" t="s">
        <v>44</v>
      </c>
      <c r="D1142" s="213">
        <v>45390</v>
      </c>
      <c r="E1142" s="191" t="s">
        <v>3570</v>
      </c>
      <c r="F1142" s="191" t="s">
        <v>3</v>
      </c>
      <c r="G1142" s="191">
        <v>2186641</v>
      </c>
      <c r="H1142" s="68"/>
      <c r="I1142" s="197" t="s">
        <v>4648</v>
      </c>
      <c r="J1142" s="68"/>
      <c r="K1142" s="68"/>
      <c r="L1142" s="68"/>
      <c r="M1142" s="68"/>
      <c r="N1142" s="358"/>
      <c r="O1142" s="358"/>
      <c r="P1142" s="214">
        <v>0</v>
      </c>
      <c r="Q1142" s="214">
        <v>110</v>
      </c>
      <c r="R1142" s="68" t="s">
        <v>1894</v>
      </c>
      <c r="S1142" s="359"/>
      <c r="T1142" s="275"/>
    </row>
    <row r="1143" spans="1:20" ht="51">
      <c r="A1143" s="191">
        <v>86</v>
      </c>
      <c r="B1143" s="68"/>
      <c r="C1143" s="212" t="s">
        <v>50</v>
      </c>
      <c r="D1143" s="213">
        <v>45390</v>
      </c>
      <c r="E1143" s="191" t="s">
        <v>3571</v>
      </c>
      <c r="F1143" s="191" t="s">
        <v>3</v>
      </c>
      <c r="G1143" s="191">
        <v>2186650</v>
      </c>
      <c r="H1143" s="68"/>
      <c r="I1143" s="197" t="s">
        <v>4649</v>
      </c>
      <c r="J1143" s="68"/>
      <c r="K1143" s="68"/>
      <c r="L1143" s="68"/>
      <c r="M1143" s="68"/>
      <c r="N1143" s="358"/>
      <c r="O1143" s="358"/>
      <c r="P1143" s="214">
        <v>0</v>
      </c>
      <c r="Q1143" s="214">
        <v>4379.16</v>
      </c>
      <c r="R1143" s="68" t="s">
        <v>1894</v>
      </c>
      <c r="S1143" s="359"/>
      <c r="T1143" s="275"/>
    </row>
    <row r="1144" spans="1:20" ht="51">
      <c r="A1144" s="191">
        <v>578</v>
      </c>
      <c r="B1144" s="68"/>
      <c r="C1144" s="212" t="s">
        <v>168</v>
      </c>
      <c r="D1144" s="213">
        <v>45390</v>
      </c>
      <c r="E1144" s="191" t="s">
        <v>3572</v>
      </c>
      <c r="F1144" s="191" t="s">
        <v>3</v>
      </c>
      <c r="G1144" s="191">
        <v>2186651</v>
      </c>
      <c r="H1144" s="68"/>
      <c r="I1144" s="197" t="s">
        <v>4650</v>
      </c>
      <c r="J1144" s="68"/>
      <c r="K1144" s="68"/>
      <c r="L1144" s="68"/>
      <c r="M1144" s="68"/>
      <c r="N1144" s="358"/>
      <c r="O1144" s="358"/>
      <c r="P1144" s="214">
        <v>0</v>
      </c>
      <c r="Q1144" s="214">
        <v>2510.1999999999998</v>
      </c>
      <c r="R1144" s="68" t="s">
        <v>1894</v>
      </c>
      <c r="S1144" s="359"/>
      <c r="T1144" s="275"/>
    </row>
    <row r="1145" spans="1:20" ht="51">
      <c r="A1145" s="191">
        <v>86</v>
      </c>
      <c r="B1145" s="68"/>
      <c r="C1145" s="212" t="s">
        <v>50</v>
      </c>
      <c r="D1145" s="213">
        <v>45390</v>
      </c>
      <c r="E1145" s="191" t="s">
        <v>3573</v>
      </c>
      <c r="F1145" s="191" t="s">
        <v>3</v>
      </c>
      <c r="G1145" s="191">
        <v>2186652</v>
      </c>
      <c r="H1145" s="68"/>
      <c r="I1145" s="197" t="s">
        <v>4651</v>
      </c>
      <c r="J1145" s="68"/>
      <c r="K1145" s="68"/>
      <c r="L1145" s="68"/>
      <c r="M1145" s="68"/>
      <c r="N1145" s="358"/>
      <c r="O1145" s="358"/>
      <c r="P1145" s="214">
        <v>0</v>
      </c>
      <c r="Q1145" s="214">
        <v>80736.69</v>
      </c>
      <c r="R1145" s="68" t="s">
        <v>1894</v>
      </c>
      <c r="S1145" s="359"/>
      <c r="T1145" s="275"/>
    </row>
    <row r="1146" spans="1:20" ht="51">
      <c r="A1146" s="191" t="s">
        <v>550</v>
      </c>
      <c r="B1146" s="68"/>
      <c r="C1146" s="212" t="s">
        <v>589</v>
      </c>
      <c r="D1146" s="213">
        <v>45390</v>
      </c>
      <c r="E1146" s="191" t="s">
        <v>3574</v>
      </c>
      <c r="F1146" s="191" t="s">
        <v>3</v>
      </c>
      <c r="G1146" s="191">
        <v>2186655</v>
      </c>
      <c r="H1146" s="68"/>
      <c r="I1146" s="197" t="s">
        <v>4652</v>
      </c>
      <c r="J1146" s="68"/>
      <c r="K1146" s="68"/>
      <c r="L1146" s="68"/>
      <c r="M1146" s="68"/>
      <c r="N1146" s="358"/>
      <c r="O1146" s="358"/>
      <c r="P1146" s="214">
        <v>0</v>
      </c>
      <c r="Q1146" s="214">
        <v>6133.6</v>
      </c>
      <c r="R1146" s="68" t="s">
        <v>1894</v>
      </c>
      <c r="S1146" s="359"/>
      <c r="T1146" s="275"/>
    </row>
    <row r="1147" spans="1:20" ht="51">
      <c r="A1147" s="191">
        <v>41</v>
      </c>
      <c r="B1147" s="68"/>
      <c r="C1147" s="212" t="s">
        <v>44</v>
      </c>
      <c r="D1147" s="213">
        <v>45390</v>
      </c>
      <c r="E1147" s="191" t="s">
        <v>3575</v>
      </c>
      <c r="F1147" s="191" t="s">
        <v>3</v>
      </c>
      <c r="G1147" s="191">
        <v>2186668</v>
      </c>
      <c r="H1147" s="68"/>
      <c r="I1147" s="197" t="s">
        <v>4653</v>
      </c>
      <c r="J1147" s="68"/>
      <c r="K1147" s="68"/>
      <c r="L1147" s="68"/>
      <c r="M1147" s="68"/>
      <c r="N1147" s="358"/>
      <c r="O1147" s="358"/>
      <c r="P1147" s="214">
        <v>0</v>
      </c>
      <c r="Q1147" s="214">
        <v>50</v>
      </c>
      <c r="R1147" s="68" t="s">
        <v>1894</v>
      </c>
      <c r="S1147" s="359"/>
      <c r="T1147" s="275"/>
    </row>
    <row r="1148" spans="1:20" ht="51">
      <c r="A1148" s="191">
        <v>41</v>
      </c>
      <c r="B1148" s="68"/>
      <c r="C1148" s="212" t="s">
        <v>44</v>
      </c>
      <c r="D1148" s="213">
        <v>45390</v>
      </c>
      <c r="E1148" s="191" t="s">
        <v>3576</v>
      </c>
      <c r="F1148" s="191" t="s">
        <v>3</v>
      </c>
      <c r="G1148" s="191">
        <v>2186671</v>
      </c>
      <c r="H1148" s="68"/>
      <c r="I1148" s="197" t="s">
        <v>4654</v>
      </c>
      <c r="J1148" s="68"/>
      <c r="K1148" s="68"/>
      <c r="L1148" s="68"/>
      <c r="M1148" s="68"/>
      <c r="N1148" s="358"/>
      <c r="O1148" s="358"/>
      <c r="P1148" s="214">
        <v>0</v>
      </c>
      <c r="Q1148" s="214">
        <v>15</v>
      </c>
      <c r="R1148" s="68" t="s">
        <v>1894</v>
      </c>
      <c r="S1148" s="359"/>
      <c r="T1148" s="275"/>
    </row>
    <row r="1149" spans="1:20" ht="63.75">
      <c r="A1149" s="191">
        <v>580</v>
      </c>
      <c r="B1149" s="68"/>
      <c r="C1149" s="212" t="s">
        <v>169</v>
      </c>
      <c r="D1149" s="213">
        <v>45390</v>
      </c>
      <c r="E1149" s="191" t="s">
        <v>3577</v>
      </c>
      <c r="F1149" s="191" t="s">
        <v>3</v>
      </c>
      <c r="G1149" s="191">
        <v>2186679</v>
      </c>
      <c r="H1149" s="68"/>
      <c r="I1149" s="197" t="s">
        <v>4655</v>
      </c>
      <c r="J1149" s="68"/>
      <c r="K1149" s="68"/>
      <c r="L1149" s="68"/>
      <c r="M1149" s="68"/>
      <c r="N1149" s="358"/>
      <c r="O1149" s="358"/>
      <c r="P1149" s="214">
        <v>0</v>
      </c>
      <c r="Q1149" s="214">
        <v>150</v>
      </c>
      <c r="R1149" s="68" t="s">
        <v>1894</v>
      </c>
      <c r="S1149" s="359"/>
      <c r="T1149" s="275"/>
    </row>
    <row r="1150" spans="1:20" ht="63.75">
      <c r="A1150" s="191">
        <v>580</v>
      </c>
      <c r="B1150" s="68"/>
      <c r="C1150" s="212" t="s">
        <v>169</v>
      </c>
      <c r="D1150" s="213">
        <v>45390</v>
      </c>
      <c r="E1150" s="191" t="s">
        <v>3578</v>
      </c>
      <c r="F1150" s="191" t="s">
        <v>3</v>
      </c>
      <c r="G1150" s="191">
        <v>2186680</v>
      </c>
      <c r="H1150" s="68"/>
      <c r="I1150" s="197" t="s">
        <v>4656</v>
      </c>
      <c r="J1150" s="68"/>
      <c r="K1150" s="68"/>
      <c r="L1150" s="68"/>
      <c r="M1150" s="68"/>
      <c r="N1150" s="358"/>
      <c r="O1150" s="358"/>
      <c r="P1150" s="214">
        <v>0</v>
      </c>
      <c r="Q1150" s="214">
        <v>1384.87</v>
      </c>
      <c r="R1150" s="68" t="s">
        <v>1894</v>
      </c>
      <c r="S1150" s="359"/>
      <c r="T1150" s="275"/>
    </row>
    <row r="1151" spans="1:20" ht="51">
      <c r="A1151" s="191">
        <v>155</v>
      </c>
      <c r="B1151" s="68"/>
      <c r="C1151" s="212" t="s">
        <v>75</v>
      </c>
      <c r="D1151" s="213">
        <v>45390</v>
      </c>
      <c r="E1151" s="191" t="s">
        <v>3579</v>
      </c>
      <c r="F1151" s="191" t="s">
        <v>3</v>
      </c>
      <c r="G1151" s="191">
        <v>2186686</v>
      </c>
      <c r="H1151" s="68"/>
      <c r="I1151" s="197" t="s">
        <v>4657</v>
      </c>
      <c r="J1151" s="68"/>
      <c r="K1151" s="68"/>
      <c r="L1151" s="68"/>
      <c r="M1151" s="68"/>
      <c r="N1151" s="358"/>
      <c r="O1151" s="358"/>
      <c r="P1151" s="214">
        <v>0</v>
      </c>
      <c r="Q1151" s="214">
        <v>865</v>
      </c>
      <c r="R1151" s="68" t="s">
        <v>1894</v>
      </c>
      <c r="S1151" s="359"/>
      <c r="T1151" s="275"/>
    </row>
    <row r="1152" spans="1:20" ht="51">
      <c r="A1152" s="191">
        <v>203</v>
      </c>
      <c r="B1152" s="68"/>
      <c r="C1152" s="212" t="s">
        <v>86</v>
      </c>
      <c r="D1152" s="213">
        <v>45390</v>
      </c>
      <c r="E1152" s="191" t="s">
        <v>3580</v>
      </c>
      <c r="F1152" s="191" t="s">
        <v>3</v>
      </c>
      <c r="G1152" s="191">
        <v>2186706</v>
      </c>
      <c r="H1152" s="68"/>
      <c r="I1152" s="197" t="s">
        <v>4658</v>
      </c>
      <c r="J1152" s="68"/>
      <c r="K1152" s="68"/>
      <c r="L1152" s="68"/>
      <c r="M1152" s="68"/>
      <c r="N1152" s="358"/>
      <c r="O1152" s="358"/>
      <c r="P1152" s="214">
        <v>0</v>
      </c>
      <c r="Q1152" s="214">
        <v>15</v>
      </c>
      <c r="R1152" s="68" t="s">
        <v>1894</v>
      </c>
      <c r="S1152" s="359"/>
      <c r="T1152" s="275"/>
    </row>
    <row r="1153" spans="1:20" ht="51">
      <c r="A1153" s="191">
        <v>15</v>
      </c>
      <c r="B1153" s="68"/>
      <c r="C1153" s="212" t="s">
        <v>39</v>
      </c>
      <c r="D1153" s="213">
        <v>45390</v>
      </c>
      <c r="E1153" s="191" t="s">
        <v>3581</v>
      </c>
      <c r="F1153" s="191" t="s">
        <v>3</v>
      </c>
      <c r="G1153" s="191">
        <v>2186712</v>
      </c>
      <c r="H1153" s="68"/>
      <c r="I1153" s="197" t="s">
        <v>4659</v>
      </c>
      <c r="J1153" s="68"/>
      <c r="K1153" s="68"/>
      <c r="L1153" s="68"/>
      <c r="M1153" s="68"/>
      <c r="N1153" s="358"/>
      <c r="O1153" s="358"/>
      <c r="P1153" s="214">
        <v>0</v>
      </c>
      <c r="Q1153" s="214">
        <v>12000</v>
      </c>
      <c r="R1153" s="68" t="s">
        <v>1894</v>
      </c>
      <c r="S1153" s="359"/>
      <c r="T1153" s="275"/>
    </row>
    <row r="1154" spans="1:20" ht="51">
      <c r="A1154" s="191">
        <v>203</v>
      </c>
      <c r="B1154" s="68"/>
      <c r="C1154" s="212" t="s">
        <v>86</v>
      </c>
      <c r="D1154" s="213">
        <v>45390</v>
      </c>
      <c r="E1154" s="191" t="s">
        <v>3582</v>
      </c>
      <c r="F1154" s="191" t="s">
        <v>3</v>
      </c>
      <c r="G1154" s="191">
        <v>2186714</v>
      </c>
      <c r="H1154" s="68"/>
      <c r="I1154" s="197" t="s">
        <v>4660</v>
      </c>
      <c r="J1154" s="68"/>
      <c r="K1154" s="68"/>
      <c r="L1154" s="68"/>
      <c r="M1154" s="68"/>
      <c r="N1154" s="358"/>
      <c r="O1154" s="358"/>
      <c r="P1154" s="214">
        <v>0</v>
      </c>
      <c r="Q1154" s="214">
        <v>204.05</v>
      </c>
      <c r="R1154" s="68" t="s">
        <v>1894</v>
      </c>
      <c r="S1154" s="359"/>
      <c r="T1154" s="275"/>
    </row>
    <row r="1155" spans="1:20" ht="51">
      <c r="A1155" s="191">
        <v>35</v>
      </c>
      <c r="B1155" s="68"/>
      <c r="C1155" s="212" t="s">
        <v>43</v>
      </c>
      <c r="D1155" s="213">
        <v>45390</v>
      </c>
      <c r="E1155" s="191" t="s">
        <v>3583</v>
      </c>
      <c r="F1155" s="191" t="s">
        <v>3</v>
      </c>
      <c r="G1155" s="191">
        <v>2186726</v>
      </c>
      <c r="H1155" s="68"/>
      <c r="I1155" s="197" t="s">
        <v>4661</v>
      </c>
      <c r="J1155" s="68"/>
      <c r="K1155" s="68"/>
      <c r="L1155" s="68"/>
      <c r="M1155" s="68"/>
      <c r="N1155" s="358"/>
      <c r="O1155" s="358"/>
      <c r="P1155" s="214">
        <v>0</v>
      </c>
      <c r="Q1155" s="214">
        <v>400</v>
      </c>
      <c r="R1155" s="68" t="s">
        <v>1894</v>
      </c>
      <c r="S1155" s="359"/>
      <c r="T1155" s="275"/>
    </row>
    <row r="1156" spans="1:20" ht="63.75">
      <c r="A1156" s="191" t="s">
        <v>542</v>
      </c>
      <c r="B1156" s="68"/>
      <c r="C1156" s="212" t="s">
        <v>689</v>
      </c>
      <c r="D1156" s="213">
        <v>45390</v>
      </c>
      <c r="E1156" s="191" t="s">
        <v>3584</v>
      </c>
      <c r="F1156" s="191" t="s">
        <v>637</v>
      </c>
      <c r="G1156" s="191">
        <v>8001393</v>
      </c>
      <c r="H1156" s="68"/>
      <c r="I1156" s="197" t="s">
        <v>4662</v>
      </c>
      <c r="J1156" s="68"/>
      <c r="K1156" s="68"/>
      <c r="L1156" s="68"/>
      <c r="M1156" s="68"/>
      <c r="N1156" s="358"/>
      <c r="O1156" s="358"/>
      <c r="P1156" s="214">
        <v>0</v>
      </c>
      <c r="Q1156" s="214">
        <v>2235.4</v>
      </c>
      <c r="R1156" s="68" t="s">
        <v>1894</v>
      </c>
      <c r="S1156" s="359"/>
      <c r="T1156" s="275"/>
    </row>
    <row r="1157" spans="1:20" ht="63.75">
      <c r="A1157" s="191" t="s">
        <v>542</v>
      </c>
      <c r="B1157" s="68"/>
      <c r="C1157" s="212" t="s">
        <v>689</v>
      </c>
      <c r="D1157" s="213">
        <v>45390</v>
      </c>
      <c r="E1157" s="191" t="s">
        <v>3585</v>
      </c>
      <c r="F1157" s="191" t="s">
        <v>637</v>
      </c>
      <c r="G1157" s="191">
        <v>8001316</v>
      </c>
      <c r="H1157" s="68"/>
      <c r="I1157" s="197" t="s">
        <v>4663</v>
      </c>
      <c r="J1157" s="68"/>
      <c r="K1157" s="68"/>
      <c r="L1157" s="68"/>
      <c r="M1157" s="68"/>
      <c r="N1157" s="358"/>
      <c r="O1157" s="358"/>
      <c r="P1157" s="214">
        <v>0</v>
      </c>
      <c r="Q1157" s="214">
        <v>2204961.1800000002</v>
      </c>
      <c r="R1157" s="68" t="s">
        <v>1894</v>
      </c>
      <c r="S1157" s="359"/>
      <c r="T1157" s="275"/>
    </row>
    <row r="1158" spans="1:20" ht="51">
      <c r="A1158" s="191">
        <v>513</v>
      </c>
      <c r="B1158" s="68"/>
      <c r="C1158" s="212" t="s">
        <v>160</v>
      </c>
      <c r="D1158" s="213">
        <v>45390</v>
      </c>
      <c r="E1158" s="191" t="s">
        <v>3586</v>
      </c>
      <c r="F1158" s="191" t="s">
        <v>14</v>
      </c>
      <c r="G1158" s="191">
        <v>2651007</v>
      </c>
      <c r="H1158" s="68"/>
      <c r="I1158" s="197" t="s">
        <v>4664</v>
      </c>
      <c r="J1158" s="68"/>
      <c r="K1158" s="68"/>
      <c r="L1158" s="68"/>
      <c r="M1158" s="68"/>
      <c r="N1158" s="358"/>
      <c r="O1158" s="358"/>
      <c r="P1158" s="214">
        <v>50</v>
      </c>
      <c r="Q1158" s="214">
        <v>0</v>
      </c>
      <c r="R1158" s="68" t="s">
        <v>1894</v>
      </c>
      <c r="S1158" s="359"/>
      <c r="T1158" s="275"/>
    </row>
    <row r="1159" spans="1:20" ht="51">
      <c r="A1159" s="191">
        <v>513</v>
      </c>
      <c r="B1159" s="68"/>
      <c r="C1159" s="212" t="s">
        <v>160</v>
      </c>
      <c r="D1159" s="213">
        <v>45390</v>
      </c>
      <c r="E1159" s="191" t="s">
        <v>3587</v>
      </c>
      <c r="F1159" s="191" t="s">
        <v>14</v>
      </c>
      <c r="G1159" s="191">
        <v>2651005</v>
      </c>
      <c r="H1159" s="68"/>
      <c r="I1159" s="197" t="s">
        <v>4664</v>
      </c>
      <c r="J1159" s="68"/>
      <c r="K1159" s="68"/>
      <c r="L1159" s="68"/>
      <c r="M1159" s="68"/>
      <c r="N1159" s="358"/>
      <c r="O1159" s="358"/>
      <c r="P1159" s="214">
        <v>50</v>
      </c>
      <c r="Q1159" s="214">
        <v>0</v>
      </c>
      <c r="R1159" s="68" t="s">
        <v>1894</v>
      </c>
      <c r="S1159" s="359"/>
      <c r="T1159" s="275"/>
    </row>
    <row r="1160" spans="1:20" ht="51">
      <c r="A1160" s="191" t="s">
        <v>541</v>
      </c>
      <c r="B1160" s="68"/>
      <c r="C1160" s="212" t="s">
        <v>590</v>
      </c>
      <c r="D1160" s="213">
        <v>45390</v>
      </c>
      <c r="E1160" s="191" t="s">
        <v>3588</v>
      </c>
      <c r="F1160" s="191" t="s">
        <v>637</v>
      </c>
      <c r="G1160" s="191">
        <v>8006739</v>
      </c>
      <c r="H1160" s="68"/>
      <c r="I1160" s="197" t="s">
        <v>4665</v>
      </c>
      <c r="J1160" s="68"/>
      <c r="K1160" s="68"/>
      <c r="L1160" s="68"/>
      <c r="M1160" s="68"/>
      <c r="N1160" s="358"/>
      <c r="O1160" s="358"/>
      <c r="P1160" s="214">
        <v>340000000</v>
      </c>
      <c r="Q1160" s="214">
        <v>0</v>
      </c>
      <c r="R1160" s="68" t="s">
        <v>1894</v>
      </c>
      <c r="S1160" s="359"/>
      <c r="T1160" s="275"/>
    </row>
    <row r="1161" spans="1:20" ht="51">
      <c r="A1161" s="191">
        <v>513</v>
      </c>
      <c r="B1161" s="68"/>
      <c r="C1161" s="212" t="s">
        <v>160</v>
      </c>
      <c r="D1161" s="213">
        <v>45390</v>
      </c>
      <c r="E1161" s="191" t="s">
        <v>3589</v>
      </c>
      <c r="F1161" s="191" t="s">
        <v>14</v>
      </c>
      <c r="G1161" s="191">
        <v>2651009</v>
      </c>
      <c r="H1161" s="68"/>
      <c r="I1161" s="197" t="s">
        <v>4664</v>
      </c>
      <c r="J1161" s="68"/>
      <c r="K1161" s="68"/>
      <c r="L1161" s="68"/>
      <c r="M1161" s="68"/>
      <c r="N1161" s="358"/>
      <c r="O1161" s="358"/>
      <c r="P1161" s="214">
        <v>50</v>
      </c>
      <c r="Q1161" s="214">
        <v>0</v>
      </c>
      <c r="R1161" s="68" t="s">
        <v>1894</v>
      </c>
      <c r="S1161" s="359"/>
      <c r="T1161" s="275"/>
    </row>
    <row r="1162" spans="1:20" ht="76.5">
      <c r="A1162" s="191">
        <v>10</v>
      </c>
      <c r="B1162" s="68"/>
      <c r="C1162" s="212" t="s">
        <v>38</v>
      </c>
      <c r="D1162" s="213">
        <v>45390</v>
      </c>
      <c r="E1162" s="191" t="s">
        <v>3590</v>
      </c>
      <c r="F1162" s="191" t="s">
        <v>14</v>
      </c>
      <c r="G1162" s="191">
        <v>2651013</v>
      </c>
      <c r="H1162" s="68"/>
      <c r="I1162" s="197" t="s">
        <v>4666</v>
      </c>
      <c r="J1162" s="68"/>
      <c r="K1162" s="68"/>
      <c r="L1162" s="68"/>
      <c r="M1162" s="68"/>
      <c r="N1162" s="358"/>
      <c r="O1162" s="358"/>
      <c r="P1162" s="214">
        <v>50</v>
      </c>
      <c r="Q1162" s="214">
        <v>0</v>
      </c>
      <c r="R1162" s="68" t="s">
        <v>1894</v>
      </c>
      <c r="S1162" s="359"/>
      <c r="T1162" s="275"/>
    </row>
    <row r="1163" spans="1:20" ht="76.5">
      <c r="A1163" s="191">
        <v>117</v>
      </c>
      <c r="B1163" s="68"/>
      <c r="C1163" s="212" t="s">
        <v>54</v>
      </c>
      <c r="D1163" s="213">
        <v>45390</v>
      </c>
      <c r="E1163" s="191" t="s">
        <v>3591</v>
      </c>
      <c r="F1163" s="191" t="s">
        <v>10</v>
      </c>
      <c r="G1163" s="191">
        <v>1089019</v>
      </c>
      <c r="H1163" s="68"/>
      <c r="I1163" s="197" t="s">
        <v>4667</v>
      </c>
      <c r="J1163" s="68"/>
      <c r="K1163" s="68"/>
      <c r="L1163" s="68"/>
      <c r="M1163" s="68"/>
      <c r="N1163" s="358"/>
      <c r="O1163" s="358"/>
      <c r="P1163" s="214">
        <v>50</v>
      </c>
      <c r="Q1163" s="214">
        <v>0</v>
      </c>
      <c r="R1163" s="68" t="s">
        <v>1894</v>
      </c>
      <c r="S1163" s="359"/>
      <c r="T1163" s="275"/>
    </row>
    <row r="1164" spans="1:20" ht="63.75">
      <c r="A1164" s="191" t="s">
        <v>544</v>
      </c>
      <c r="B1164" s="68"/>
      <c r="C1164" s="212" t="s">
        <v>681</v>
      </c>
      <c r="D1164" s="213">
        <v>45390</v>
      </c>
      <c r="E1164" s="191" t="s">
        <v>3592</v>
      </c>
      <c r="F1164" s="191" t="s">
        <v>6</v>
      </c>
      <c r="G1164" s="191">
        <v>1988330</v>
      </c>
      <c r="H1164" s="68"/>
      <c r="I1164" s="197" t="s">
        <v>4668</v>
      </c>
      <c r="J1164" s="68"/>
      <c r="K1164" s="68"/>
      <c r="L1164" s="68"/>
      <c r="M1164" s="68"/>
      <c r="N1164" s="358"/>
      <c r="O1164" s="358"/>
      <c r="P1164" s="214">
        <v>0</v>
      </c>
      <c r="Q1164" s="214">
        <v>3000</v>
      </c>
      <c r="R1164" s="68" t="s">
        <v>1894</v>
      </c>
      <c r="S1164" s="359"/>
      <c r="T1164" s="275"/>
    </row>
    <row r="1165" spans="1:20" ht="63.75">
      <c r="A1165" s="191">
        <v>340</v>
      </c>
      <c r="B1165" s="68"/>
      <c r="C1165" s="212" t="s">
        <v>136</v>
      </c>
      <c r="D1165" s="213">
        <v>45390</v>
      </c>
      <c r="E1165" s="191" t="s">
        <v>3593</v>
      </c>
      <c r="F1165" s="191" t="s">
        <v>6</v>
      </c>
      <c r="G1165" s="191">
        <v>2651459</v>
      </c>
      <c r="H1165" s="68"/>
      <c r="I1165" s="197" t="s">
        <v>4669</v>
      </c>
      <c r="J1165" s="68"/>
      <c r="K1165" s="68"/>
      <c r="L1165" s="68"/>
      <c r="M1165" s="68"/>
      <c r="N1165" s="358"/>
      <c r="O1165" s="358"/>
      <c r="P1165" s="214">
        <v>0</v>
      </c>
      <c r="Q1165" s="214">
        <v>53550.19</v>
      </c>
      <c r="R1165" s="68" t="s">
        <v>1894</v>
      </c>
      <c r="S1165" s="359"/>
      <c r="T1165" s="275"/>
    </row>
    <row r="1166" spans="1:20" ht="63.75">
      <c r="A1166" s="191">
        <v>291</v>
      </c>
      <c r="B1166" s="68"/>
      <c r="C1166" s="212" t="s">
        <v>119</v>
      </c>
      <c r="D1166" s="213">
        <v>45390</v>
      </c>
      <c r="E1166" s="191" t="s">
        <v>3594</v>
      </c>
      <c r="F1166" s="191" t="s">
        <v>10</v>
      </c>
      <c r="G1166" s="191">
        <v>2651639</v>
      </c>
      <c r="H1166" s="68"/>
      <c r="I1166" s="197" t="s">
        <v>4670</v>
      </c>
      <c r="J1166" s="68"/>
      <c r="K1166" s="68"/>
      <c r="L1166" s="68"/>
      <c r="M1166" s="68"/>
      <c r="N1166" s="358"/>
      <c r="O1166" s="358"/>
      <c r="P1166" s="214">
        <v>50</v>
      </c>
      <c r="Q1166" s="214">
        <v>0</v>
      </c>
      <c r="R1166" s="68" t="s">
        <v>1894</v>
      </c>
      <c r="S1166" s="359"/>
      <c r="T1166" s="275"/>
    </row>
    <row r="1167" spans="1:20" ht="51">
      <c r="A1167" s="191">
        <v>513</v>
      </c>
      <c r="B1167" s="68"/>
      <c r="C1167" s="212" t="s">
        <v>160</v>
      </c>
      <c r="D1167" s="213">
        <v>45390</v>
      </c>
      <c r="E1167" s="191" t="s">
        <v>3595</v>
      </c>
      <c r="F1167" s="191" t="s">
        <v>14</v>
      </c>
      <c r="G1167" s="191">
        <v>2651458</v>
      </c>
      <c r="H1167" s="68"/>
      <c r="I1167" s="197" t="s">
        <v>4671</v>
      </c>
      <c r="J1167" s="68"/>
      <c r="K1167" s="68"/>
      <c r="L1167" s="68"/>
      <c r="M1167" s="68"/>
      <c r="N1167" s="358"/>
      <c r="O1167" s="358"/>
      <c r="P1167" s="214">
        <v>50</v>
      </c>
      <c r="Q1167" s="214">
        <v>0</v>
      </c>
      <c r="R1167" s="68" t="s">
        <v>1894</v>
      </c>
      <c r="S1167" s="359"/>
      <c r="T1167" s="275"/>
    </row>
    <row r="1168" spans="1:20" ht="63.75">
      <c r="A1168" s="191">
        <v>340</v>
      </c>
      <c r="B1168" s="68"/>
      <c r="C1168" s="212" t="s">
        <v>136</v>
      </c>
      <c r="D1168" s="213">
        <v>45390</v>
      </c>
      <c r="E1168" s="191" t="s">
        <v>3596</v>
      </c>
      <c r="F1168" s="191" t="s">
        <v>14</v>
      </c>
      <c r="G1168" s="191">
        <v>2651460</v>
      </c>
      <c r="H1168" s="68"/>
      <c r="I1168" s="197" t="s">
        <v>4672</v>
      </c>
      <c r="J1168" s="68"/>
      <c r="K1168" s="68"/>
      <c r="L1168" s="68"/>
      <c r="M1168" s="68"/>
      <c r="N1168" s="358"/>
      <c r="O1168" s="358"/>
      <c r="P1168" s="214">
        <v>50</v>
      </c>
      <c r="Q1168" s="214">
        <v>0</v>
      </c>
      <c r="R1168" s="68" t="s">
        <v>1894</v>
      </c>
      <c r="S1168" s="359"/>
      <c r="T1168" s="275"/>
    </row>
    <row r="1169" spans="1:20" ht="76.5">
      <c r="A1169" s="191">
        <v>117</v>
      </c>
      <c r="B1169" s="68"/>
      <c r="C1169" s="212" t="s">
        <v>54</v>
      </c>
      <c r="D1169" s="213">
        <v>45390</v>
      </c>
      <c r="E1169" s="191" t="s">
        <v>3597</v>
      </c>
      <c r="F1169" s="191" t="s">
        <v>10</v>
      </c>
      <c r="G1169" s="191">
        <v>1089071</v>
      </c>
      <c r="H1169" s="68"/>
      <c r="I1169" s="197" t="s">
        <v>4673</v>
      </c>
      <c r="J1169" s="68"/>
      <c r="K1169" s="68"/>
      <c r="L1169" s="68"/>
      <c r="M1169" s="68"/>
      <c r="N1169" s="358"/>
      <c r="O1169" s="358"/>
      <c r="P1169" s="214">
        <v>50</v>
      </c>
      <c r="Q1169" s="214">
        <v>0</v>
      </c>
      <c r="R1169" s="68" t="s">
        <v>1894</v>
      </c>
      <c r="S1169" s="359"/>
      <c r="T1169" s="275"/>
    </row>
    <row r="1170" spans="1:20" ht="76.5">
      <c r="A1170" s="191">
        <v>513</v>
      </c>
      <c r="B1170" s="68"/>
      <c r="C1170" s="212" t="s">
        <v>160</v>
      </c>
      <c r="D1170" s="213">
        <v>45390</v>
      </c>
      <c r="E1170" s="191" t="s">
        <v>3598</v>
      </c>
      <c r="F1170" s="191" t="s">
        <v>10</v>
      </c>
      <c r="G1170" s="191">
        <v>1089130</v>
      </c>
      <c r="H1170" s="68"/>
      <c r="I1170" s="197" t="s">
        <v>4674</v>
      </c>
      <c r="J1170" s="68"/>
      <c r="K1170" s="68"/>
      <c r="L1170" s="68"/>
      <c r="M1170" s="68"/>
      <c r="N1170" s="358"/>
      <c r="O1170" s="358"/>
      <c r="P1170" s="214">
        <v>50</v>
      </c>
      <c r="Q1170" s="214">
        <v>0</v>
      </c>
      <c r="R1170" s="68" t="s">
        <v>1894</v>
      </c>
      <c r="S1170" s="359"/>
      <c r="T1170" s="275"/>
    </row>
    <row r="1171" spans="1:20" ht="51">
      <c r="A1171" s="191">
        <v>41</v>
      </c>
      <c r="B1171" s="68"/>
      <c r="C1171" s="212" t="s">
        <v>44</v>
      </c>
      <c r="D1171" s="213">
        <v>45391</v>
      </c>
      <c r="E1171" s="191" t="s">
        <v>3599</v>
      </c>
      <c r="F1171" s="191" t="s">
        <v>3</v>
      </c>
      <c r="G1171" s="191">
        <v>2186909</v>
      </c>
      <c r="H1171" s="68"/>
      <c r="I1171" s="197" t="s">
        <v>4675</v>
      </c>
      <c r="J1171" s="68"/>
      <c r="K1171" s="68"/>
      <c r="L1171" s="68"/>
      <c r="M1171" s="68"/>
      <c r="N1171" s="358"/>
      <c r="O1171" s="358"/>
      <c r="P1171" s="214">
        <v>0</v>
      </c>
      <c r="Q1171" s="214">
        <v>670</v>
      </c>
      <c r="R1171" s="68" t="s">
        <v>1894</v>
      </c>
      <c r="S1171" s="359"/>
      <c r="T1171" s="275"/>
    </row>
    <row r="1172" spans="1:20" ht="51">
      <c r="A1172" s="191">
        <v>41</v>
      </c>
      <c r="B1172" s="68"/>
      <c r="C1172" s="212" t="s">
        <v>44</v>
      </c>
      <c r="D1172" s="213">
        <v>45391</v>
      </c>
      <c r="E1172" s="191" t="s">
        <v>3600</v>
      </c>
      <c r="F1172" s="191" t="s">
        <v>3</v>
      </c>
      <c r="G1172" s="191">
        <v>2186911</v>
      </c>
      <c r="H1172" s="68"/>
      <c r="I1172" s="197" t="s">
        <v>4676</v>
      </c>
      <c r="J1172" s="68"/>
      <c r="K1172" s="68"/>
      <c r="L1172" s="68"/>
      <c r="M1172" s="68"/>
      <c r="N1172" s="358"/>
      <c r="O1172" s="358"/>
      <c r="P1172" s="214">
        <v>0</v>
      </c>
      <c r="Q1172" s="214">
        <v>11</v>
      </c>
      <c r="R1172" s="68" t="s">
        <v>1894</v>
      </c>
      <c r="S1172" s="359"/>
      <c r="T1172" s="275"/>
    </row>
    <row r="1173" spans="1:20" ht="63.75">
      <c r="A1173" s="191">
        <v>290</v>
      </c>
      <c r="B1173" s="68"/>
      <c r="C1173" s="212" t="s">
        <v>118</v>
      </c>
      <c r="D1173" s="213">
        <v>45391</v>
      </c>
      <c r="E1173" s="191" t="s">
        <v>3601</v>
      </c>
      <c r="F1173" s="191" t="s">
        <v>3</v>
      </c>
      <c r="G1173" s="191">
        <v>2186927</v>
      </c>
      <c r="H1173" s="68"/>
      <c r="I1173" s="197" t="s">
        <v>4677</v>
      </c>
      <c r="J1173" s="68"/>
      <c r="K1173" s="68"/>
      <c r="L1173" s="68"/>
      <c r="M1173" s="68"/>
      <c r="N1173" s="358"/>
      <c r="O1173" s="358"/>
      <c r="P1173" s="214">
        <v>0</v>
      </c>
      <c r="Q1173" s="214">
        <v>125</v>
      </c>
      <c r="R1173" s="68" t="s">
        <v>1894</v>
      </c>
      <c r="S1173" s="359"/>
      <c r="T1173" s="275"/>
    </row>
    <row r="1174" spans="1:20" ht="38.25">
      <c r="A1174" s="191">
        <v>46</v>
      </c>
      <c r="B1174" s="68"/>
      <c r="C1174" s="212" t="s">
        <v>1371</v>
      </c>
      <c r="D1174" s="213">
        <v>45391</v>
      </c>
      <c r="E1174" s="191" t="s">
        <v>3602</v>
      </c>
      <c r="F1174" s="191" t="s">
        <v>3</v>
      </c>
      <c r="G1174" s="191">
        <v>2186931</v>
      </c>
      <c r="H1174" s="68"/>
      <c r="I1174" s="197" t="s">
        <v>4678</v>
      </c>
      <c r="J1174" s="68"/>
      <c r="K1174" s="68"/>
      <c r="L1174" s="68"/>
      <c r="M1174" s="68"/>
      <c r="N1174" s="358"/>
      <c r="O1174" s="358"/>
      <c r="P1174" s="214">
        <v>0</v>
      </c>
      <c r="Q1174" s="214">
        <v>10000</v>
      </c>
      <c r="R1174" s="68" t="s">
        <v>1894</v>
      </c>
      <c r="S1174" s="359"/>
      <c r="T1174" s="275"/>
    </row>
    <row r="1175" spans="1:20" ht="51">
      <c r="A1175" s="191">
        <v>41</v>
      </c>
      <c r="B1175" s="68"/>
      <c r="C1175" s="212" t="s">
        <v>44</v>
      </c>
      <c r="D1175" s="213">
        <v>45391</v>
      </c>
      <c r="E1175" s="191" t="s">
        <v>3603</v>
      </c>
      <c r="F1175" s="191" t="s">
        <v>3</v>
      </c>
      <c r="G1175" s="191">
        <v>2186938</v>
      </c>
      <c r="H1175" s="68"/>
      <c r="I1175" s="197" t="s">
        <v>4679</v>
      </c>
      <c r="J1175" s="68"/>
      <c r="K1175" s="68"/>
      <c r="L1175" s="68"/>
      <c r="M1175" s="68"/>
      <c r="N1175" s="358"/>
      <c r="O1175" s="358"/>
      <c r="P1175" s="214">
        <v>0</v>
      </c>
      <c r="Q1175" s="214">
        <v>131</v>
      </c>
      <c r="R1175" s="68" t="s">
        <v>1894</v>
      </c>
      <c r="S1175" s="359"/>
      <c r="T1175" s="275"/>
    </row>
    <row r="1176" spans="1:20" ht="63.75">
      <c r="A1176" s="191" t="s">
        <v>550</v>
      </c>
      <c r="B1176" s="68"/>
      <c r="C1176" s="212" t="s">
        <v>589</v>
      </c>
      <c r="D1176" s="213">
        <v>45391</v>
      </c>
      <c r="E1176" s="191" t="s">
        <v>3604</v>
      </c>
      <c r="F1176" s="191" t="s">
        <v>3</v>
      </c>
      <c r="G1176" s="191">
        <v>2186950</v>
      </c>
      <c r="H1176" s="68"/>
      <c r="I1176" s="197" t="s">
        <v>4680</v>
      </c>
      <c r="J1176" s="68"/>
      <c r="K1176" s="68"/>
      <c r="L1176" s="68"/>
      <c r="M1176" s="68"/>
      <c r="N1176" s="358"/>
      <c r="O1176" s="358"/>
      <c r="P1176" s="214">
        <v>0</v>
      </c>
      <c r="Q1176" s="214">
        <v>1057</v>
      </c>
      <c r="R1176" s="68" t="s">
        <v>1894</v>
      </c>
      <c r="S1176" s="359"/>
      <c r="T1176" s="275"/>
    </row>
    <row r="1177" spans="1:20" ht="51">
      <c r="A1177" s="191" t="s">
        <v>550</v>
      </c>
      <c r="B1177" s="68"/>
      <c r="C1177" s="212" t="s">
        <v>589</v>
      </c>
      <c r="D1177" s="213">
        <v>45391</v>
      </c>
      <c r="E1177" s="191" t="s">
        <v>3605</v>
      </c>
      <c r="F1177" s="191" t="s">
        <v>3</v>
      </c>
      <c r="G1177" s="191">
        <v>2187001</v>
      </c>
      <c r="H1177" s="68"/>
      <c r="I1177" s="197" t="s">
        <v>4681</v>
      </c>
      <c r="J1177" s="68"/>
      <c r="K1177" s="68"/>
      <c r="L1177" s="68"/>
      <c r="M1177" s="68"/>
      <c r="N1177" s="358"/>
      <c r="O1177" s="358"/>
      <c r="P1177" s="214">
        <v>0</v>
      </c>
      <c r="Q1177" s="214">
        <v>0.27</v>
      </c>
      <c r="R1177" s="68" t="s">
        <v>1894</v>
      </c>
      <c r="S1177" s="359"/>
      <c r="T1177" s="275"/>
    </row>
    <row r="1178" spans="1:20" ht="51">
      <c r="A1178" s="191" t="s">
        <v>550</v>
      </c>
      <c r="B1178" s="68"/>
      <c r="C1178" s="212" t="s">
        <v>589</v>
      </c>
      <c r="D1178" s="213">
        <v>45391</v>
      </c>
      <c r="E1178" s="191" t="s">
        <v>3606</v>
      </c>
      <c r="F1178" s="191" t="s">
        <v>3</v>
      </c>
      <c r="G1178" s="191">
        <v>2187010</v>
      </c>
      <c r="H1178" s="68"/>
      <c r="I1178" s="197" t="s">
        <v>3025</v>
      </c>
      <c r="J1178" s="68"/>
      <c r="K1178" s="68"/>
      <c r="L1178" s="68"/>
      <c r="M1178" s="68"/>
      <c r="N1178" s="358"/>
      <c r="O1178" s="358"/>
      <c r="P1178" s="214">
        <v>0</v>
      </c>
      <c r="Q1178" s="214">
        <v>700</v>
      </c>
      <c r="R1178" s="68" t="s">
        <v>1894</v>
      </c>
      <c r="S1178" s="359"/>
      <c r="T1178" s="275"/>
    </row>
    <row r="1179" spans="1:20" ht="63.75">
      <c r="A1179" s="191" t="s">
        <v>544</v>
      </c>
      <c r="B1179" s="68"/>
      <c r="C1179" s="212" t="s">
        <v>681</v>
      </c>
      <c r="D1179" s="213">
        <v>45391</v>
      </c>
      <c r="E1179" s="191" t="s">
        <v>3607</v>
      </c>
      <c r="F1179" s="191" t="s">
        <v>3</v>
      </c>
      <c r="G1179" s="191">
        <v>2187015</v>
      </c>
      <c r="H1179" s="68"/>
      <c r="I1179" s="197" t="s">
        <v>4682</v>
      </c>
      <c r="J1179" s="68"/>
      <c r="K1179" s="68"/>
      <c r="L1179" s="68"/>
      <c r="M1179" s="68"/>
      <c r="N1179" s="358"/>
      <c r="O1179" s="358"/>
      <c r="P1179" s="214">
        <v>0</v>
      </c>
      <c r="Q1179" s="214">
        <v>0.1</v>
      </c>
      <c r="R1179" s="68" t="s">
        <v>1894</v>
      </c>
      <c r="S1179" s="359"/>
      <c r="T1179" s="275"/>
    </row>
    <row r="1180" spans="1:20" ht="51">
      <c r="A1180" s="191">
        <v>591</v>
      </c>
      <c r="B1180" s="68"/>
      <c r="C1180" s="212" t="s">
        <v>672</v>
      </c>
      <c r="D1180" s="213">
        <v>45391</v>
      </c>
      <c r="E1180" s="191" t="s">
        <v>3608</v>
      </c>
      <c r="F1180" s="191" t="s">
        <v>3</v>
      </c>
      <c r="G1180" s="191">
        <v>2187016</v>
      </c>
      <c r="H1180" s="68"/>
      <c r="I1180" s="197" t="s">
        <v>4683</v>
      </c>
      <c r="J1180" s="68"/>
      <c r="K1180" s="68"/>
      <c r="L1180" s="68"/>
      <c r="M1180" s="68"/>
      <c r="N1180" s="358"/>
      <c r="O1180" s="358"/>
      <c r="P1180" s="214">
        <v>0</v>
      </c>
      <c r="Q1180" s="214">
        <v>1133.76</v>
      </c>
      <c r="R1180" s="68" t="s">
        <v>1894</v>
      </c>
      <c r="S1180" s="359"/>
      <c r="T1180" s="275"/>
    </row>
    <row r="1181" spans="1:20" ht="51">
      <c r="A1181" s="191">
        <v>591</v>
      </c>
      <c r="B1181" s="68"/>
      <c r="C1181" s="212" t="s">
        <v>672</v>
      </c>
      <c r="D1181" s="213">
        <v>45391</v>
      </c>
      <c r="E1181" s="191" t="s">
        <v>3609</v>
      </c>
      <c r="F1181" s="191" t="s">
        <v>3</v>
      </c>
      <c r="G1181" s="191">
        <v>2187018</v>
      </c>
      <c r="H1181" s="68"/>
      <c r="I1181" s="197" t="s">
        <v>4684</v>
      </c>
      <c r="J1181" s="68"/>
      <c r="K1181" s="68"/>
      <c r="L1181" s="68"/>
      <c r="M1181" s="68"/>
      <c r="N1181" s="358"/>
      <c r="O1181" s="358"/>
      <c r="P1181" s="214">
        <v>0</v>
      </c>
      <c r="Q1181" s="214">
        <v>189.46</v>
      </c>
      <c r="R1181" s="68" t="s">
        <v>1894</v>
      </c>
      <c r="S1181" s="359"/>
      <c r="T1181" s="275"/>
    </row>
    <row r="1182" spans="1:20" ht="51">
      <c r="A1182" s="191">
        <v>86</v>
      </c>
      <c r="B1182" s="68"/>
      <c r="C1182" s="212" t="s">
        <v>50</v>
      </c>
      <c r="D1182" s="213">
        <v>45391</v>
      </c>
      <c r="E1182" s="191" t="s">
        <v>3610</v>
      </c>
      <c r="F1182" s="191" t="s">
        <v>3</v>
      </c>
      <c r="G1182" s="191">
        <v>2187021</v>
      </c>
      <c r="H1182" s="68"/>
      <c r="I1182" s="197" t="s">
        <v>4685</v>
      </c>
      <c r="J1182" s="68"/>
      <c r="K1182" s="68"/>
      <c r="L1182" s="68"/>
      <c r="M1182" s="68"/>
      <c r="N1182" s="358"/>
      <c r="O1182" s="358"/>
      <c r="P1182" s="214">
        <v>0</v>
      </c>
      <c r="Q1182" s="214">
        <v>50</v>
      </c>
      <c r="R1182" s="68" t="s">
        <v>1894</v>
      </c>
      <c r="S1182" s="359"/>
      <c r="T1182" s="275"/>
    </row>
    <row r="1183" spans="1:20" ht="51">
      <c r="A1183" s="191">
        <v>41</v>
      </c>
      <c r="B1183" s="68"/>
      <c r="C1183" s="212" t="s">
        <v>44</v>
      </c>
      <c r="D1183" s="213">
        <v>45391</v>
      </c>
      <c r="E1183" s="191" t="s">
        <v>3611</v>
      </c>
      <c r="F1183" s="191" t="s">
        <v>3</v>
      </c>
      <c r="G1183" s="191">
        <v>2187027</v>
      </c>
      <c r="H1183" s="68"/>
      <c r="I1183" s="197" t="s">
        <v>4686</v>
      </c>
      <c r="J1183" s="68"/>
      <c r="K1183" s="68"/>
      <c r="L1183" s="68"/>
      <c r="M1183" s="68"/>
      <c r="N1183" s="358"/>
      <c r="O1183" s="358"/>
      <c r="P1183" s="214">
        <v>0</v>
      </c>
      <c r="Q1183" s="214">
        <v>90</v>
      </c>
      <c r="R1183" s="68" t="s">
        <v>1894</v>
      </c>
      <c r="S1183" s="359"/>
      <c r="T1183" s="275"/>
    </row>
    <row r="1184" spans="1:20" ht="51">
      <c r="A1184" s="191">
        <v>41</v>
      </c>
      <c r="B1184" s="68"/>
      <c r="C1184" s="212" t="s">
        <v>44</v>
      </c>
      <c r="D1184" s="213">
        <v>45391</v>
      </c>
      <c r="E1184" s="191" t="s">
        <v>3612</v>
      </c>
      <c r="F1184" s="191" t="s">
        <v>3</v>
      </c>
      <c r="G1184" s="191">
        <v>2187028</v>
      </c>
      <c r="H1184" s="68"/>
      <c r="I1184" s="197" t="s">
        <v>4687</v>
      </c>
      <c r="J1184" s="68"/>
      <c r="K1184" s="68"/>
      <c r="L1184" s="68"/>
      <c r="M1184" s="68"/>
      <c r="N1184" s="358"/>
      <c r="O1184" s="358"/>
      <c r="P1184" s="214">
        <v>0</v>
      </c>
      <c r="Q1184" s="214">
        <v>70</v>
      </c>
      <c r="R1184" s="68" t="s">
        <v>1894</v>
      </c>
      <c r="S1184" s="359"/>
      <c r="T1184" s="275"/>
    </row>
    <row r="1185" spans="1:20" ht="51">
      <c r="A1185" s="191">
        <v>41</v>
      </c>
      <c r="B1185" s="68"/>
      <c r="C1185" s="212" t="s">
        <v>44</v>
      </c>
      <c r="D1185" s="213">
        <v>45391</v>
      </c>
      <c r="E1185" s="191" t="s">
        <v>3613</v>
      </c>
      <c r="F1185" s="191" t="s">
        <v>3</v>
      </c>
      <c r="G1185" s="191">
        <v>2187030</v>
      </c>
      <c r="H1185" s="68"/>
      <c r="I1185" s="197" t="s">
        <v>4688</v>
      </c>
      <c r="J1185" s="68"/>
      <c r="K1185" s="68"/>
      <c r="L1185" s="68"/>
      <c r="M1185" s="68"/>
      <c r="N1185" s="358"/>
      <c r="O1185" s="358"/>
      <c r="P1185" s="214">
        <v>0</v>
      </c>
      <c r="Q1185" s="214">
        <v>10</v>
      </c>
      <c r="R1185" s="68" t="s">
        <v>1894</v>
      </c>
      <c r="S1185" s="359"/>
      <c r="T1185" s="275"/>
    </row>
    <row r="1186" spans="1:20" ht="51">
      <c r="A1186" s="191">
        <v>41</v>
      </c>
      <c r="B1186" s="68"/>
      <c r="C1186" s="212" t="s">
        <v>44</v>
      </c>
      <c r="D1186" s="213">
        <v>45391</v>
      </c>
      <c r="E1186" s="191" t="s">
        <v>3614</v>
      </c>
      <c r="F1186" s="191" t="s">
        <v>3</v>
      </c>
      <c r="G1186" s="191">
        <v>2187033</v>
      </c>
      <c r="H1186" s="68"/>
      <c r="I1186" s="197" t="s">
        <v>4689</v>
      </c>
      <c r="J1186" s="68"/>
      <c r="K1186" s="68"/>
      <c r="L1186" s="68"/>
      <c r="M1186" s="68"/>
      <c r="N1186" s="358"/>
      <c r="O1186" s="358"/>
      <c r="P1186" s="214">
        <v>0</v>
      </c>
      <c r="Q1186" s="214">
        <v>371</v>
      </c>
      <c r="R1186" s="68" t="s">
        <v>1894</v>
      </c>
      <c r="S1186" s="359"/>
      <c r="T1186" s="275"/>
    </row>
    <row r="1187" spans="1:20" ht="51">
      <c r="A1187" s="191">
        <v>41</v>
      </c>
      <c r="B1187" s="68"/>
      <c r="C1187" s="212" t="s">
        <v>44</v>
      </c>
      <c r="D1187" s="213">
        <v>45391</v>
      </c>
      <c r="E1187" s="191" t="s">
        <v>3615</v>
      </c>
      <c r="F1187" s="191" t="s">
        <v>3</v>
      </c>
      <c r="G1187" s="191">
        <v>2187035</v>
      </c>
      <c r="H1187" s="68"/>
      <c r="I1187" s="197" t="s">
        <v>4690</v>
      </c>
      <c r="J1187" s="68"/>
      <c r="K1187" s="68"/>
      <c r="L1187" s="68"/>
      <c r="M1187" s="68"/>
      <c r="N1187" s="358"/>
      <c r="O1187" s="358"/>
      <c r="P1187" s="214">
        <v>0</v>
      </c>
      <c r="Q1187" s="214">
        <v>65</v>
      </c>
      <c r="R1187" s="68" t="s">
        <v>1894</v>
      </c>
      <c r="S1187" s="359"/>
      <c r="T1187" s="275"/>
    </row>
    <row r="1188" spans="1:20" ht="51">
      <c r="A1188" s="191">
        <v>203</v>
      </c>
      <c r="B1188" s="68"/>
      <c r="C1188" s="212" t="s">
        <v>86</v>
      </c>
      <c r="D1188" s="213">
        <v>45391</v>
      </c>
      <c r="E1188" s="191" t="s">
        <v>3616</v>
      </c>
      <c r="F1188" s="191" t="s">
        <v>3</v>
      </c>
      <c r="G1188" s="191">
        <v>2187059</v>
      </c>
      <c r="H1188" s="68"/>
      <c r="I1188" s="197" t="s">
        <v>4691</v>
      </c>
      <c r="J1188" s="68"/>
      <c r="K1188" s="68"/>
      <c r="L1188" s="68"/>
      <c r="M1188" s="68"/>
      <c r="N1188" s="358"/>
      <c r="O1188" s="358"/>
      <c r="P1188" s="214">
        <v>0</v>
      </c>
      <c r="Q1188" s="214">
        <v>15</v>
      </c>
      <c r="R1188" s="68" t="s">
        <v>1894</v>
      </c>
      <c r="S1188" s="359"/>
      <c r="T1188" s="275"/>
    </row>
    <row r="1189" spans="1:20" ht="51">
      <c r="A1189" s="191">
        <v>203</v>
      </c>
      <c r="B1189" s="68"/>
      <c r="C1189" s="212" t="s">
        <v>86</v>
      </c>
      <c r="D1189" s="213">
        <v>45391</v>
      </c>
      <c r="E1189" s="191" t="s">
        <v>3617</v>
      </c>
      <c r="F1189" s="191" t="s">
        <v>3</v>
      </c>
      <c r="G1189" s="191">
        <v>2187061</v>
      </c>
      <c r="H1189" s="68"/>
      <c r="I1189" s="197" t="s">
        <v>4692</v>
      </c>
      <c r="J1189" s="68"/>
      <c r="K1189" s="68"/>
      <c r="L1189" s="68"/>
      <c r="M1189" s="68"/>
      <c r="N1189" s="358"/>
      <c r="O1189" s="358"/>
      <c r="P1189" s="214">
        <v>0</v>
      </c>
      <c r="Q1189" s="214">
        <v>15</v>
      </c>
      <c r="R1189" s="68" t="s">
        <v>1894</v>
      </c>
      <c r="S1189" s="359"/>
      <c r="T1189" s="275"/>
    </row>
    <row r="1190" spans="1:20" ht="51">
      <c r="A1190" s="191">
        <v>389</v>
      </c>
      <c r="B1190" s="68"/>
      <c r="C1190" s="212" t="s">
        <v>1405</v>
      </c>
      <c r="D1190" s="213">
        <v>45391</v>
      </c>
      <c r="E1190" s="191" t="s">
        <v>3618</v>
      </c>
      <c r="F1190" s="191" t="s">
        <v>3</v>
      </c>
      <c r="G1190" s="191">
        <v>2187066</v>
      </c>
      <c r="H1190" s="68"/>
      <c r="I1190" s="197" t="s">
        <v>4693</v>
      </c>
      <c r="J1190" s="68"/>
      <c r="K1190" s="68"/>
      <c r="L1190" s="68"/>
      <c r="M1190" s="68"/>
      <c r="N1190" s="358"/>
      <c r="O1190" s="358"/>
      <c r="P1190" s="214">
        <v>0</v>
      </c>
      <c r="Q1190" s="214">
        <v>394</v>
      </c>
      <c r="R1190" s="68" t="s">
        <v>1894</v>
      </c>
      <c r="S1190" s="359"/>
      <c r="T1190" s="275"/>
    </row>
    <row r="1191" spans="1:20" ht="63.75">
      <c r="A1191" s="191">
        <v>206</v>
      </c>
      <c r="B1191" s="68"/>
      <c r="C1191" s="212" t="s">
        <v>87</v>
      </c>
      <c r="D1191" s="213">
        <v>45391</v>
      </c>
      <c r="E1191" s="191" t="s">
        <v>3619</v>
      </c>
      <c r="F1191" s="191" t="s">
        <v>3</v>
      </c>
      <c r="G1191" s="191">
        <v>2187067</v>
      </c>
      <c r="H1191" s="68"/>
      <c r="I1191" s="197" t="s">
        <v>4694</v>
      </c>
      <c r="J1191" s="68"/>
      <c r="K1191" s="68"/>
      <c r="L1191" s="68"/>
      <c r="M1191" s="68"/>
      <c r="N1191" s="358"/>
      <c r="O1191" s="358"/>
      <c r="P1191" s="214">
        <v>0</v>
      </c>
      <c r="Q1191" s="214">
        <v>20</v>
      </c>
      <c r="R1191" s="68" t="s">
        <v>1894</v>
      </c>
      <c r="S1191" s="359"/>
      <c r="T1191" s="275"/>
    </row>
    <row r="1192" spans="1:20" ht="51">
      <c r="A1192" s="191">
        <v>670</v>
      </c>
      <c r="B1192" s="68"/>
      <c r="C1192" s="212" t="s">
        <v>178</v>
      </c>
      <c r="D1192" s="213">
        <v>45391</v>
      </c>
      <c r="E1192" s="191" t="s">
        <v>3620</v>
      </c>
      <c r="F1192" s="191" t="s">
        <v>3</v>
      </c>
      <c r="G1192" s="191">
        <v>2187069</v>
      </c>
      <c r="H1192" s="68"/>
      <c r="I1192" s="197" t="s">
        <v>4695</v>
      </c>
      <c r="J1192" s="68"/>
      <c r="K1192" s="68"/>
      <c r="L1192" s="68"/>
      <c r="M1192" s="68"/>
      <c r="N1192" s="358"/>
      <c r="O1192" s="358"/>
      <c r="P1192" s="214">
        <v>0</v>
      </c>
      <c r="Q1192" s="214">
        <v>320</v>
      </c>
      <c r="R1192" s="68" t="s">
        <v>1894</v>
      </c>
      <c r="S1192" s="359"/>
      <c r="T1192" s="275"/>
    </row>
    <row r="1193" spans="1:20" ht="63.75">
      <c r="A1193" s="191">
        <v>373</v>
      </c>
      <c r="B1193" s="68"/>
      <c r="C1193" s="212" t="s">
        <v>607</v>
      </c>
      <c r="D1193" s="213">
        <v>45391</v>
      </c>
      <c r="E1193" s="191" t="s">
        <v>3621</v>
      </c>
      <c r="F1193" s="191" t="s">
        <v>637</v>
      </c>
      <c r="G1193" s="191">
        <v>8004373</v>
      </c>
      <c r="H1193" s="68"/>
      <c r="I1193" s="197" t="s">
        <v>4696</v>
      </c>
      <c r="J1193" s="68"/>
      <c r="K1193" s="68"/>
      <c r="L1193" s="68"/>
      <c r="M1193" s="68"/>
      <c r="N1193" s="358"/>
      <c r="O1193" s="358"/>
      <c r="P1193" s="214">
        <v>0</v>
      </c>
      <c r="Q1193" s="214">
        <v>499231</v>
      </c>
      <c r="R1193" s="68" t="s">
        <v>1894</v>
      </c>
      <c r="S1193" s="359"/>
      <c r="T1193" s="275"/>
    </row>
    <row r="1194" spans="1:20" ht="89.25">
      <c r="A1194" s="191">
        <v>373</v>
      </c>
      <c r="B1194" s="68"/>
      <c r="C1194" s="212" t="s">
        <v>607</v>
      </c>
      <c r="D1194" s="213">
        <v>45391</v>
      </c>
      <c r="E1194" s="191" t="s">
        <v>3622</v>
      </c>
      <c r="F1194" s="191" t="s">
        <v>637</v>
      </c>
      <c r="G1194" s="191">
        <v>8004403</v>
      </c>
      <c r="H1194" s="68"/>
      <c r="I1194" s="197" t="s">
        <v>4697</v>
      </c>
      <c r="J1194" s="68"/>
      <c r="K1194" s="68"/>
      <c r="L1194" s="68"/>
      <c r="M1194" s="68"/>
      <c r="N1194" s="358"/>
      <c r="O1194" s="358"/>
      <c r="P1194" s="214">
        <v>0</v>
      </c>
      <c r="Q1194" s="214">
        <v>2070547.93</v>
      </c>
      <c r="R1194" s="68" t="s">
        <v>1894</v>
      </c>
      <c r="S1194" s="359"/>
      <c r="T1194" s="275"/>
    </row>
    <row r="1195" spans="1:20" ht="63.75">
      <c r="A1195" s="191">
        <v>514</v>
      </c>
      <c r="B1195" s="68"/>
      <c r="C1195" s="212" t="s">
        <v>161</v>
      </c>
      <c r="D1195" s="213">
        <v>45391</v>
      </c>
      <c r="E1195" s="191" t="s">
        <v>3623</v>
      </c>
      <c r="F1195" s="191" t="s">
        <v>6</v>
      </c>
      <c r="G1195" s="191">
        <v>2652720</v>
      </c>
      <c r="H1195" s="68"/>
      <c r="I1195" s="197" t="s">
        <v>4698</v>
      </c>
      <c r="J1195" s="68"/>
      <c r="K1195" s="68"/>
      <c r="L1195" s="68"/>
      <c r="M1195" s="68"/>
      <c r="N1195" s="358"/>
      <c r="O1195" s="358"/>
      <c r="P1195" s="214">
        <v>0</v>
      </c>
      <c r="Q1195" s="214">
        <v>9657015.7300000004</v>
      </c>
      <c r="R1195" s="68" t="s">
        <v>1894</v>
      </c>
      <c r="S1195" s="359"/>
      <c r="T1195" s="275"/>
    </row>
    <row r="1196" spans="1:20" ht="76.5">
      <c r="A1196" s="191">
        <v>340</v>
      </c>
      <c r="B1196" s="68"/>
      <c r="C1196" s="212" t="s">
        <v>136</v>
      </c>
      <c r="D1196" s="213">
        <v>45391</v>
      </c>
      <c r="E1196" s="191" t="s">
        <v>3624</v>
      </c>
      <c r="F1196" s="191" t="s">
        <v>6</v>
      </c>
      <c r="G1196" s="191">
        <v>2652722</v>
      </c>
      <c r="H1196" s="68"/>
      <c r="I1196" s="197" t="s">
        <v>4699</v>
      </c>
      <c r="J1196" s="68"/>
      <c r="K1196" s="68"/>
      <c r="L1196" s="68"/>
      <c r="M1196" s="68"/>
      <c r="N1196" s="358"/>
      <c r="O1196" s="358"/>
      <c r="P1196" s="214">
        <v>0</v>
      </c>
      <c r="Q1196" s="214">
        <v>38696.370000000003</v>
      </c>
      <c r="R1196" s="68" t="s">
        <v>1894</v>
      </c>
      <c r="S1196" s="359"/>
      <c r="T1196" s="275"/>
    </row>
    <row r="1197" spans="1:20" ht="63.75">
      <c r="A1197" s="191">
        <v>340</v>
      </c>
      <c r="B1197" s="68"/>
      <c r="C1197" s="212" t="s">
        <v>136</v>
      </c>
      <c r="D1197" s="213">
        <v>45391</v>
      </c>
      <c r="E1197" s="191" t="s">
        <v>3625</v>
      </c>
      <c r="F1197" s="191" t="s">
        <v>14</v>
      </c>
      <c r="G1197" s="191">
        <v>2652723</v>
      </c>
      <c r="H1197" s="68"/>
      <c r="I1197" s="197" t="s">
        <v>4700</v>
      </c>
      <c r="J1197" s="68"/>
      <c r="K1197" s="68"/>
      <c r="L1197" s="68"/>
      <c r="M1197" s="68"/>
      <c r="N1197" s="358"/>
      <c r="O1197" s="358"/>
      <c r="P1197" s="214">
        <v>50</v>
      </c>
      <c r="Q1197" s="214">
        <v>0</v>
      </c>
      <c r="R1197" s="68" t="s">
        <v>1894</v>
      </c>
      <c r="S1197" s="359"/>
      <c r="T1197" s="275"/>
    </row>
    <row r="1198" spans="1:20" ht="63.75">
      <c r="A1198" s="191">
        <v>514</v>
      </c>
      <c r="B1198" s="68"/>
      <c r="C1198" s="212" t="s">
        <v>161</v>
      </c>
      <c r="D1198" s="213">
        <v>45391</v>
      </c>
      <c r="E1198" s="191" t="s">
        <v>3626</v>
      </c>
      <c r="F1198" s="191" t="s">
        <v>14</v>
      </c>
      <c r="G1198" s="191">
        <v>2652721</v>
      </c>
      <c r="H1198" s="68"/>
      <c r="I1198" s="197" t="s">
        <v>4701</v>
      </c>
      <c r="J1198" s="68"/>
      <c r="K1198" s="68"/>
      <c r="L1198" s="68"/>
      <c r="M1198" s="68"/>
      <c r="N1198" s="358"/>
      <c r="O1198" s="358"/>
      <c r="P1198" s="214">
        <v>50</v>
      </c>
      <c r="Q1198" s="214">
        <v>0</v>
      </c>
      <c r="R1198" s="68" t="s">
        <v>1894</v>
      </c>
      <c r="S1198" s="359"/>
      <c r="T1198" s="275"/>
    </row>
    <row r="1199" spans="1:20" ht="76.5">
      <c r="A1199" s="191">
        <v>10</v>
      </c>
      <c r="B1199" s="68"/>
      <c r="C1199" s="212" t="s">
        <v>38</v>
      </c>
      <c r="D1199" s="213">
        <v>45391</v>
      </c>
      <c r="E1199" s="191" t="s">
        <v>3627</v>
      </c>
      <c r="F1199" s="191" t="s">
        <v>14</v>
      </c>
      <c r="G1199" s="191">
        <v>2652719</v>
      </c>
      <c r="H1199" s="68"/>
      <c r="I1199" s="197" t="s">
        <v>4702</v>
      </c>
      <c r="J1199" s="68"/>
      <c r="K1199" s="68"/>
      <c r="L1199" s="68"/>
      <c r="M1199" s="68"/>
      <c r="N1199" s="358"/>
      <c r="O1199" s="358"/>
      <c r="P1199" s="214">
        <v>50</v>
      </c>
      <c r="Q1199" s="214">
        <v>0</v>
      </c>
      <c r="R1199" s="68" t="s">
        <v>1894</v>
      </c>
      <c r="S1199" s="359"/>
      <c r="T1199" s="275"/>
    </row>
    <row r="1200" spans="1:20" ht="63.75">
      <c r="A1200" s="191">
        <v>10</v>
      </c>
      <c r="B1200" s="68"/>
      <c r="C1200" s="212" t="s">
        <v>38</v>
      </c>
      <c r="D1200" s="213">
        <v>45391</v>
      </c>
      <c r="E1200" s="191" t="s">
        <v>3628</v>
      </c>
      <c r="F1200" s="191" t="s">
        <v>14</v>
      </c>
      <c r="G1200" s="191">
        <v>2652886</v>
      </c>
      <c r="H1200" s="68"/>
      <c r="I1200" s="197" t="s">
        <v>4703</v>
      </c>
      <c r="J1200" s="68"/>
      <c r="K1200" s="68"/>
      <c r="L1200" s="68"/>
      <c r="M1200" s="68"/>
      <c r="N1200" s="358"/>
      <c r="O1200" s="358"/>
      <c r="P1200" s="214">
        <v>50</v>
      </c>
      <c r="Q1200" s="214">
        <v>0</v>
      </c>
      <c r="R1200" s="68" t="s">
        <v>1894</v>
      </c>
      <c r="S1200" s="359"/>
      <c r="T1200" s="275"/>
    </row>
    <row r="1201" spans="1:20" ht="63.75">
      <c r="A1201" s="191">
        <v>35</v>
      </c>
      <c r="B1201" s="68"/>
      <c r="C1201" s="212" t="s">
        <v>43</v>
      </c>
      <c r="D1201" s="213">
        <v>45391</v>
      </c>
      <c r="E1201" s="191" t="s">
        <v>3629</v>
      </c>
      <c r="F1201" s="191" t="s">
        <v>6</v>
      </c>
      <c r="G1201" s="191">
        <v>1989045</v>
      </c>
      <c r="H1201" s="68"/>
      <c r="I1201" s="197" t="s">
        <v>4704</v>
      </c>
      <c r="J1201" s="68"/>
      <c r="K1201" s="68"/>
      <c r="L1201" s="68"/>
      <c r="M1201" s="68"/>
      <c r="N1201" s="358"/>
      <c r="O1201" s="358"/>
      <c r="P1201" s="214">
        <v>0</v>
      </c>
      <c r="Q1201" s="214">
        <v>288461.63</v>
      </c>
      <c r="R1201" s="68" t="s">
        <v>1894</v>
      </c>
      <c r="S1201" s="359"/>
      <c r="T1201" s="275"/>
    </row>
    <row r="1202" spans="1:20" ht="76.5">
      <c r="A1202" s="191">
        <v>595</v>
      </c>
      <c r="B1202" s="68"/>
      <c r="C1202" s="212" t="s">
        <v>611</v>
      </c>
      <c r="D1202" s="213">
        <v>45391</v>
      </c>
      <c r="E1202" s="191" t="s">
        <v>3630</v>
      </c>
      <c r="F1202" s="191" t="s">
        <v>6</v>
      </c>
      <c r="G1202" s="191">
        <v>1989051</v>
      </c>
      <c r="H1202" s="68"/>
      <c r="I1202" s="197" t="s">
        <v>4705</v>
      </c>
      <c r="J1202" s="68"/>
      <c r="K1202" s="68"/>
      <c r="L1202" s="68"/>
      <c r="M1202" s="68"/>
      <c r="N1202" s="358"/>
      <c r="O1202" s="358"/>
      <c r="P1202" s="214">
        <v>0</v>
      </c>
      <c r="Q1202" s="214">
        <v>222747.75</v>
      </c>
      <c r="R1202" s="68" t="s">
        <v>1894</v>
      </c>
      <c r="S1202" s="359"/>
      <c r="T1202" s="275"/>
    </row>
    <row r="1203" spans="1:20" ht="76.5">
      <c r="A1203" s="191">
        <v>595</v>
      </c>
      <c r="B1203" s="68"/>
      <c r="C1203" s="212" t="s">
        <v>611</v>
      </c>
      <c r="D1203" s="213">
        <v>45391</v>
      </c>
      <c r="E1203" s="191" t="s">
        <v>3631</v>
      </c>
      <c r="F1203" s="191" t="s">
        <v>6</v>
      </c>
      <c r="G1203" s="191">
        <v>1989052</v>
      </c>
      <c r="H1203" s="68"/>
      <c r="I1203" s="197" t="s">
        <v>4706</v>
      </c>
      <c r="J1203" s="68"/>
      <c r="K1203" s="68"/>
      <c r="L1203" s="68"/>
      <c r="M1203" s="68"/>
      <c r="N1203" s="358"/>
      <c r="O1203" s="358"/>
      <c r="P1203" s="214">
        <v>0</v>
      </c>
      <c r="Q1203" s="214">
        <v>3322304.53</v>
      </c>
      <c r="R1203" s="68" t="s">
        <v>1894</v>
      </c>
      <c r="S1203" s="359"/>
      <c r="T1203" s="275"/>
    </row>
    <row r="1204" spans="1:20" ht="63.75">
      <c r="A1204" s="191">
        <v>597</v>
      </c>
      <c r="B1204" s="68"/>
      <c r="C1204" s="212" t="s">
        <v>675</v>
      </c>
      <c r="D1204" s="213">
        <v>45391</v>
      </c>
      <c r="E1204" s="191" t="s">
        <v>3632</v>
      </c>
      <c r="F1204" s="191" t="s">
        <v>6</v>
      </c>
      <c r="G1204" s="191">
        <v>2653556</v>
      </c>
      <c r="H1204" s="68"/>
      <c r="I1204" s="197" t="s">
        <v>4707</v>
      </c>
      <c r="J1204" s="68"/>
      <c r="K1204" s="68"/>
      <c r="L1204" s="68"/>
      <c r="M1204" s="68"/>
      <c r="N1204" s="358"/>
      <c r="O1204" s="358"/>
      <c r="P1204" s="214">
        <v>0</v>
      </c>
      <c r="Q1204" s="214">
        <v>155200.64000000001</v>
      </c>
      <c r="R1204" s="68" t="s">
        <v>1894</v>
      </c>
      <c r="S1204" s="359"/>
      <c r="T1204" s="275"/>
    </row>
    <row r="1205" spans="1:20" ht="63.75">
      <c r="A1205" s="191">
        <v>513</v>
      </c>
      <c r="B1205" s="68"/>
      <c r="C1205" s="212" t="s">
        <v>160</v>
      </c>
      <c r="D1205" s="213">
        <v>45391</v>
      </c>
      <c r="E1205" s="191" t="s">
        <v>3633</v>
      </c>
      <c r="F1205" s="191" t="s">
        <v>14</v>
      </c>
      <c r="G1205" s="191">
        <v>2653555</v>
      </c>
      <c r="H1205" s="68"/>
      <c r="I1205" s="197" t="s">
        <v>4708</v>
      </c>
      <c r="J1205" s="68"/>
      <c r="K1205" s="68"/>
      <c r="L1205" s="68"/>
      <c r="M1205" s="68"/>
      <c r="N1205" s="358"/>
      <c r="O1205" s="358"/>
      <c r="P1205" s="214">
        <v>50</v>
      </c>
      <c r="Q1205" s="214">
        <v>0</v>
      </c>
      <c r="R1205" s="68" t="s">
        <v>1894</v>
      </c>
      <c r="S1205" s="359"/>
      <c r="T1205" s="275"/>
    </row>
    <row r="1206" spans="1:20" ht="63.75">
      <c r="A1206" s="191">
        <v>597</v>
      </c>
      <c r="B1206" s="68"/>
      <c r="C1206" s="212" t="s">
        <v>675</v>
      </c>
      <c r="D1206" s="213">
        <v>45391</v>
      </c>
      <c r="E1206" s="191" t="s">
        <v>3634</v>
      </c>
      <c r="F1206" s="191" t="s">
        <v>14</v>
      </c>
      <c r="G1206" s="191">
        <v>2653557</v>
      </c>
      <c r="H1206" s="68"/>
      <c r="I1206" s="197" t="s">
        <v>4709</v>
      </c>
      <c r="J1206" s="68"/>
      <c r="K1206" s="68"/>
      <c r="L1206" s="68"/>
      <c r="M1206" s="68"/>
      <c r="N1206" s="358"/>
      <c r="O1206" s="358"/>
      <c r="P1206" s="214">
        <v>50</v>
      </c>
      <c r="Q1206" s="214">
        <v>0</v>
      </c>
      <c r="R1206" s="68" t="s">
        <v>1894</v>
      </c>
      <c r="S1206" s="359"/>
      <c r="T1206" s="275"/>
    </row>
    <row r="1207" spans="1:20" ht="89.25">
      <c r="A1207" s="191">
        <v>132</v>
      </c>
      <c r="B1207" s="68"/>
      <c r="C1207" s="212" t="s">
        <v>59</v>
      </c>
      <c r="D1207" s="213">
        <v>45391</v>
      </c>
      <c r="E1207" s="191" t="s">
        <v>3635</v>
      </c>
      <c r="F1207" s="191" t="s">
        <v>10</v>
      </c>
      <c r="G1207" s="191">
        <v>1089176</v>
      </c>
      <c r="H1207" s="68"/>
      <c r="I1207" s="197" t="s">
        <v>4710</v>
      </c>
      <c r="J1207" s="68"/>
      <c r="K1207" s="68"/>
      <c r="L1207" s="68"/>
      <c r="M1207" s="68"/>
      <c r="N1207" s="358"/>
      <c r="O1207" s="358"/>
      <c r="P1207" s="214">
        <v>490</v>
      </c>
      <c r="Q1207" s="214">
        <v>0</v>
      </c>
      <c r="R1207" s="68" t="s">
        <v>1894</v>
      </c>
      <c r="S1207" s="359"/>
      <c r="T1207" s="275"/>
    </row>
    <row r="1208" spans="1:20" ht="89.25">
      <c r="A1208" s="191">
        <v>132</v>
      </c>
      <c r="B1208" s="68"/>
      <c r="C1208" s="212" t="s">
        <v>59</v>
      </c>
      <c r="D1208" s="213">
        <v>45391</v>
      </c>
      <c r="E1208" s="191" t="s">
        <v>3636</v>
      </c>
      <c r="F1208" s="191" t="s">
        <v>10</v>
      </c>
      <c r="G1208" s="191">
        <v>1089175</v>
      </c>
      <c r="H1208" s="68"/>
      <c r="I1208" s="197" t="s">
        <v>4711</v>
      </c>
      <c r="J1208" s="68"/>
      <c r="K1208" s="68"/>
      <c r="L1208" s="68"/>
      <c r="M1208" s="68"/>
      <c r="N1208" s="358"/>
      <c r="O1208" s="358"/>
      <c r="P1208" s="214">
        <v>490</v>
      </c>
      <c r="Q1208" s="214">
        <v>0</v>
      </c>
      <c r="R1208" s="68" t="s">
        <v>1894</v>
      </c>
      <c r="S1208" s="359"/>
      <c r="T1208" s="275"/>
    </row>
    <row r="1209" spans="1:20" ht="76.5">
      <c r="A1209" s="191">
        <v>132</v>
      </c>
      <c r="B1209" s="68"/>
      <c r="C1209" s="212" t="s">
        <v>59</v>
      </c>
      <c r="D1209" s="213">
        <v>45391</v>
      </c>
      <c r="E1209" s="191" t="s">
        <v>3637</v>
      </c>
      <c r="F1209" s="191" t="s">
        <v>10</v>
      </c>
      <c r="G1209" s="191">
        <v>1089184</v>
      </c>
      <c r="H1209" s="68"/>
      <c r="I1209" s="197" t="s">
        <v>4712</v>
      </c>
      <c r="J1209" s="68"/>
      <c r="K1209" s="68"/>
      <c r="L1209" s="68"/>
      <c r="M1209" s="68"/>
      <c r="N1209" s="358"/>
      <c r="O1209" s="358"/>
      <c r="P1209" s="214">
        <v>270</v>
      </c>
      <c r="Q1209" s="214">
        <v>0</v>
      </c>
      <c r="R1209" s="68" t="s">
        <v>1894</v>
      </c>
      <c r="S1209" s="359"/>
      <c r="T1209" s="275"/>
    </row>
    <row r="1210" spans="1:20" ht="76.5">
      <c r="A1210" s="191">
        <v>117</v>
      </c>
      <c r="B1210" s="68"/>
      <c r="C1210" s="212" t="s">
        <v>54</v>
      </c>
      <c r="D1210" s="213">
        <v>45391</v>
      </c>
      <c r="E1210" s="191" t="s">
        <v>3638</v>
      </c>
      <c r="F1210" s="191" t="s">
        <v>10</v>
      </c>
      <c r="G1210" s="191">
        <v>1089254</v>
      </c>
      <c r="H1210" s="68"/>
      <c r="I1210" s="197" t="s">
        <v>4713</v>
      </c>
      <c r="J1210" s="68"/>
      <c r="K1210" s="68"/>
      <c r="L1210" s="68"/>
      <c r="M1210" s="68"/>
      <c r="N1210" s="358"/>
      <c r="O1210" s="358"/>
      <c r="P1210" s="214">
        <v>50</v>
      </c>
      <c r="Q1210" s="214">
        <v>0</v>
      </c>
      <c r="R1210" s="68" t="s">
        <v>1894</v>
      </c>
      <c r="S1210" s="359"/>
      <c r="T1210" s="275"/>
    </row>
    <row r="1211" spans="1:20" ht="76.5">
      <c r="A1211" s="191" t="s">
        <v>541</v>
      </c>
      <c r="B1211" s="68"/>
      <c r="C1211" s="212" t="s">
        <v>590</v>
      </c>
      <c r="D1211" s="213">
        <v>45391</v>
      </c>
      <c r="E1211" s="191" t="s">
        <v>3639</v>
      </c>
      <c r="F1211" s="191" t="s">
        <v>6</v>
      </c>
      <c r="G1211" s="191">
        <v>371</v>
      </c>
      <c r="H1211" s="68"/>
      <c r="I1211" s="197" t="s">
        <v>4714</v>
      </c>
      <c r="J1211" s="68"/>
      <c r="K1211" s="68"/>
      <c r="L1211" s="68"/>
      <c r="M1211" s="68"/>
      <c r="N1211" s="358"/>
      <c r="O1211" s="358"/>
      <c r="P1211" s="214">
        <v>0</v>
      </c>
      <c r="Q1211" s="214">
        <v>228.7</v>
      </c>
      <c r="R1211" s="68" t="s">
        <v>1894</v>
      </c>
      <c r="S1211" s="359"/>
      <c r="T1211" s="275"/>
    </row>
    <row r="1212" spans="1:20" ht="51">
      <c r="A1212" s="191">
        <v>513</v>
      </c>
      <c r="B1212" s="68"/>
      <c r="C1212" s="212" t="s">
        <v>160</v>
      </c>
      <c r="D1212" s="213">
        <v>45392</v>
      </c>
      <c r="E1212" s="191" t="s">
        <v>3640</v>
      </c>
      <c r="F1212" s="191" t="s">
        <v>3</v>
      </c>
      <c r="G1212" s="191">
        <v>2187232</v>
      </c>
      <c r="H1212" s="68"/>
      <c r="I1212" s="197" t="s">
        <v>4715</v>
      </c>
      <c r="J1212" s="68"/>
      <c r="K1212" s="68"/>
      <c r="L1212" s="68"/>
      <c r="M1212" s="68"/>
      <c r="N1212" s="358"/>
      <c r="O1212" s="358"/>
      <c r="P1212" s="214">
        <v>0</v>
      </c>
      <c r="Q1212" s="214">
        <v>50</v>
      </c>
      <c r="R1212" s="68" t="s">
        <v>1894</v>
      </c>
      <c r="S1212" s="359"/>
      <c r="T1212" s="275"/>
    </row>
    <row r="1213" spans="1:20" ht="63.75">
      <c r="A1213" s="191">
        <v>78</v>
      </c>
      <c r="B1213" s="68"/>
      <c r="C1213" s="212" t="s">
        <v>1372</v>
      </c>
      <c r="D1213" s="213">
        <v>45392</v>
      </c>
      <c r="E1213" s="191" t="s">
        <v>3641</v>
      </c>
      <c r="F1213" s="191" t="s">
        <v>3</v>
      </c>
      <c r="G1213" s="191">
        <v>2187251</v>
      </c>
      <c r="H1213" s="68"/>
      <c r="I1213" s="197" t="s">
        <v>4716</v>
      </c>
      <c r="J1213" s="68"/>
      <c r="K1213" s="68"/>
      <c r="L1213" s="68"/>
      <c r="M1213" s="68"/>
      <c r="N1213" s="358"/>
      <c r="O1213" s="358"/>
      <c r="P1213" s="214">
        <v>0</v>
      </c>
      <c r="Q1213" s="214">
        <v>4848.9799999999996</v>
      </c>
      <c r="R1213" s="68" t="s">
        <v>1894</v>
      </c>
      <c r="S1213" s="359"/>
      <c r="T1213" s="275"/>
    </row>
    <row r="1214" spans="1:20" ht="51">
      <c r="A1214" s="191">
        <v>16</v>
      </c>
      <c r="B1214" s="68"/>
      <c r="C1214" s="212" t="s">
        <v>40</v>
      </c>
      <c r="D1214" s="213">
        <v>45392</v>
      </c>
      <c r="E1214" s="191" t="s">
        <v>3642</v>
      </c>
      <c r="F1214" s="191" t="s">
        <v>3</v>
      </c>
      <c r="G1214" s="191">
        <v>2187257</v>
      </c>
      <c r="H1214" s="68"/>
      <c r="I1214" s="197" t="s">
        <v>4717</v>
      </c>
      <c r="J1214" s="68"/>
      <c r="K1214" s="68"/>
      <c r="L1214" s="68"/>
      <c r="M1214" s="68"/>
      <c r="N1214" s="358"/>
      <c r="O1214" s="358"/>
      <c r="P1214" s="214">
        <v>0</v>
      </c>
      <c r="Q1214" s="214">
        <v>20</v>
      </c>
      <c r="R1214" s="68" t="s">
        <v>1894</v>
      </c>
      <c r="S1214" s="359"/>
      <c r="T1214" s="275"/>
    </row>
    <row r="1215" spans="1:20" ht="51">
      <c r="A1215" s="191">
        <v>16</v>
      </c>
      <c r="B1215" s="68"/>
      <c r="C1215" s="212" t="s">
        <v>40</v>
      </c>
      <c r="D1215" s="213">
        <v>45392</v>
      </c>
      <c r="E1215" s="191" t="s">
        <v>3643</v>
      </c>
      <c r="F1215" s="191" t="s">
        <v>3</v>
      </c>
      <c r="G1215" s="191">
        <v>2187258</v>
      </c>
      <c r="H1215" s="68"/>
      <c r="I1215" s="197" t="s">
        <v>4718</v>
      </c>
      <c r="J1215" s="68"/>
      <c r="K1215" s="68"/>
      <c r="L1215" s="68"/>
      <c r="M1215" s="68"/>
      <c r="N1215" s="358"/>
      <c r="O1215" s="358"/>
      <c r="P1215" s="214">
        <v>0</v>
      </c>
      <c r="Q1215" s="214">
        <v>2750</v>
      </c>
      <c r="R1215" s="68" t="s">
        <v>1894</v>
      </c>
      <c r="S1215" s="359"/>
      <c r="T1215" s="275"/>
    </row>
    <row r="1216" spans="1:20" ht="51">
      <c r="A1216" s="191" t="s">
        <v>550</v>
      </c>
      <c r="B1216" s="68"/>
      <c r="C1216" s="212" t="s">
        <v>589</v>
      </c>
      <c r="D1216" s="213">
        <v>45392</v>
      </c>
      <c r="E1216" s="191" t="s">
        <v>3644</v>
      </c>
      <c r="F1216" s="191" t="s">
        <v>3</v>
      </c>
      <c r="G1216" s="191">
        <v>2187259</v>
      </c>
      <c r="H1216" s="68"/>
      <c r="I1216" s="197" t="s">
        <v>4719</v>
      </c>
      <c r="J1216" s="68"/>
      <c r="K1216" s="68"/>
      <c r="L1216" s="68"/>
      <c r="M1216" s="68"/>
      <c r="N1216" s="358"/>
      <c r="O1216" s="358"/>
      <c r="P1216" s="214">
        <v>0</v>
      </c>
      <c r="Q1216" s="214">
        <v>180.85</v>
      </c>
      <c r="R1216" s="68" t="s">
        <v>1894</v>
      </c>
      <c r="S1216" s="359"/>
      <c r="T1216" s="275"/>
    </row>
    <row r="1217" spans="1:20" ht="89.25">
      <c r="A1217" s="191">
        <v>587</v>
      </c>
      <c r="B1217" s="68"/>
      <c r="C1217" s="212" t="s">
        <v>671</v>
      </c>
      <c r="D1217" s="213">
        <v>45392</v>
      </c>
      <c r="E1217" s="191" t="s">
        <v>3645</v>
      </c>
      <c r="F1217" s="191" t="s">
        <v>3</v>
      </c>
      <c r="G1217" s="191">
        <v>2187262</v>
      </c>
      <c r="H1217" s="68"/>
      <c r="I1217" s="197" t="s">
        <v>4720</v>
      </c>
      <c r="J1217" s="68"/>
      <c r="K1217" s="68"/>
      <c r="L1217" s="68"/>
      <c r="M1217" s="68"/>
      <c r="N1217" s="358"/>
      <c r="O1217" s="358"/>
      <c r="P1217" s="214">
        <v>0</v>
      </c>
      <c r="Q1217" s="214">
        <v>365</v>
      </c>
      <c r="R1217" s="68" t="s">
        <v>1894</v>
      </c>
      <c r="S1217" s="359"/>
      <c r="T1217" s="275"/>
    </row>
    <row r="1218" spans="1:20" ht="63.75">
      <c r="A1218" s="191">
        <v>81</v>
      </c>
      <c r="B1218" s="68"/>
      <c r="C1218" s="212" t="s">
        <v>49</v>
      </c>
      <c r="D1218" s="213">
        <v>45392</v>
      </c>
      <c r="E1218" s="191" t="s">
        <v>3646</v>
      </c>
      <c r="F1218" s="191" t="s">
        <v>3</v>
      </c>
      <c r="G1218" s="191">
        <v>2187264</v>
      </c>
      <c r="H1218" s="68"/>
      <c r="I1218" s="197" t="s">
        <v>4721</v>
      </c>
      <c r="J1218" s="68"/>
      <c r="K1218" s="68"/>
      <c r="L1218" s="68"/>
      <c r="M1218" s="68"/>
      <c r="N1218" s="358"/>
      <c r="O1218" s="358"/>
      <c r="P1218" s="214">
        <v>0</v>
      </c>
      <c r="Q1218" s="214">
        <v>3174.25</v>
      </c>
      <c r="R1218" s="68" t="s">
        <v>1894</v>
      </c>
      <c r="S1218" s="359"/>
      <c r="T1218" s="275"/>
    </row>
    <row r="1219" spans="1:20" ht="51">
      <c r="A1219" s="191" t="s">
        <v>550</v>
      </c>
      <c r="B1219" s="68"/>
      <c r="C1219" s="212" t="s">
        <v>589</v>
      </c>
      <c r="D1219" s="213">
        <v>45392</v>
      </c>
      <c r="E1219" s="191" t="s">
        <v>3647</v>
      </c>
      <c r="F1219" s="191" t="s">
        <v>3</v>
      </c>
      <c r="G1219" s="191">
        <v>2187268</v>
      </c>
      <c r="H1219" s="68"/>
      <c r="I1219" s="197" t="s">
        <v>4722</v>
      </c>
      <c r="J1219" s="68"/>
      <c r="K1219" s="68"/>
      <c r="L1219" s="68"/>
      <c r="M1219" s="68"/>
      <c r="N1219" s="358"/>
      <c r="O1219" s="358"/>
      <c r="P1219" s="214">
        <v>0</v>
      </c>
      <c r="Q1219" s="214">
        <v>2040.06</v>
      </c>
      <c r="R1219" s="68" t="s">
        <v>1894</v>
      </c>
      <c r="S1219" s="359"/>
      <c r="T1219" s="275"/>
    </row>
    <row r="1220" spans="1:20" ht="51">
      <c r="A1220" s="191" t="s">
        <v>550</v>
      </c>
      <c r="B1220" s="68"/>
      <c r="C1220" s="212" t="s">
        <v>589</v>
      </c>
      <c r="D1220" s="213">
        <v>45392</v>
      </c>
      <c r="E1220" s="191" t="s">
        <v>3648</v>
      </c>
      <c r="F1220" s="191" t="s">
        <v>3</v>
      </c>
      <c r="G1220" s="191">
        <v>2187270</v>
      </c>
      <c r="H1220" s="68"/>
      <c r="I1220" s="197" t="s">
        <v>4723</v>
      </c>
      <c r="J1220" s="68"/>
      <c r="K1220" s="68"/>
      <c r="L1220" s="68"/>
      <c r="M1220" s="68"/>
      <c r="N1220" s="358"/>
      <c r="O1220" s="358"/>
      <c r="P1220" s="214">
        <v>0</v>
      </c>
      <c r="Q1220" s="214">
        <v>4697.8</v>
      </c>
      <c r="R1220" s="68" t="s">
        <v>1894</v>
      </c>
      <c r="S1220" s="359"/>
      <c r="T1220" s="275"/>
    </row>
    <row r="1221" spans="1:20" ht="51">
      <c r="A1221" s="191" t="s">
        <v>550</v>
      </c>
      <c r="B1221" s="68"/>
      <c r="C1221" s="212" t="s">
        <v>589</v>
      </c>
      <c r="D1221" s="213">
        <v>45392</v>
      </c>
      <c r="E1221" s="191" t="s">
        <v>3649</v>
      </c>
      <c r="F1221" s="191" t="s">
        <v>3</v>
      </c>
      <c r="G1221" s="191">
        <v>2187271</v>
      </c>
      <c r="H1221" s="68"/>
      <c r="I1221" s="197" t="s">
        <v>4724</v>
      </c>
      <c r="J1221" s="68"/>
      <c r="K1221" s="68"/>
      <c r="L1221" s="68"/>
      <c r="M1221" s="68"/>
      <c r="N1221" s="358"/>
      <c r="O1221" s="358"/>
      <c r="P1221" s="214">
        <v>0</v>
      </c>
      <c r="Q1221" s="214">
        <v>2000</v>
      </c>
      <c r="R1221" s="68" t="s">
        <v>1894</v>
      </c>
      <c r="S1221" s="359"/>
      <c r="T1221" s="275"/>
    </row>
    <row r="1222" spans="1:20" ht="51">
      <c r="A1222" s="191">
        <v>41</v>
      </c>
      <c r="B1222" s="68"/>
      <c r="C1222" s="212" t="s">
        <v>44</v>
      </c>
      <c r="D1222" s="213">
        <v>45392</v>
      </c>
      <c r="E1222" s="191" t="s">
        <v>3650</v>
      </c>
      <c r="F1222" s="191" t="s">
        <v>3</v>
      </c>
      <c r="G1222" s="191">
        <v>2187276</v>
      </c>
      <c r="H1222" s="68"/>
      <c r="I1222" s="197" t="s">
        <v>4676</v>
      </c>
      <c r="J1222" s="68"/>
      <c r="K1222" s="68"/>
      <c r="L1222" s="68"/>
      <c r="M1222" s="68"/>
      <c r="N1222" s="358"/>
      <c r="O1222" s="358"/>
      <c r="P1222" s="214">
        <v>0</v>
      </c>
      <c r="Q1222" s="214">
        <v>10</v>
      </c>
      <c r="R1222" s="68" t="s">
        <v>1894</v>
      </c>
      <c r="S1222" s="359"/>
      <c r="T1222" s="275"/>
    </row>
    <row r="1223" spans="1:20" ht="63.75">
      <c r="A1223" s="191">
        <v>660</v>
      </c>
      <c r="B1223" s="68"/>
      <c r="C1223" s="212" t="s">
        <v>176</v>
      </c>
      <c r="D1223" s="213">
        <v>45392</v>
      </c>
      <c r="E1223" s="191" t="s">
        <v>3651</v>
      </c>
      <c r="F1223" s="191" t="s">
        <v>3</v>
      </c>
      <c r="G1223" s="191">
        <v>2187287</v>
      </c>
      <c r="H1223" s="68"/>
      <c r="I1223" s="197" t="s">
        <v>4725</v>
      </c>
      <c r="J1223" s="68"/>
      <c r="K1223" s="68"/>
      <c r="L1223" s="68"/>
      <c r="M1223" s="68"/>
      <c r="N1223" s="358"/>
      <c r="O1223" s="358"/>
      <c r="P1223" s="214">
        <v>0</v>
      </c>
      <c r="Q1223" s="214">
        <v>887</v>
      </c>
      <c r="R1223" s="68" t="s">
        <v>1894</v>
      </c>
      <c r="S1223" s="359"/>
      <c r="T1223" s="275"/>
    </row>
    <row r="1224" spans="1:20" ht="51">
      <c r="A1224" s="191">
        <v>660</v>
      </c>
      <c r="B1224" s="68"/>
      <c r="C1224" s="212" t="s">
        <v>176</v>
      </c>
      <c r="D1224" s="213">
        <v>45392</v>
      </c>
      <c r="E1224" s="191" t="s">
        <v>3652</v>
      </c>
      <c r="F1224" s="191" t="s">
        <v>3</v>
      </c>
      <c r="G1224" s="191">
        <v>2187288</v>
      </c>
      <c r="H1224" s="68"/>
      <c r="I1224" s="197" t="s">
        <v>4726</v>
      </c>
      <c r="J1224" s="68"/>
      <c r="K1224" s="68"/>
      <c r="L1224" s="68"/>
      <c r="M1224" s="68"/>
      <c r="N1224" s="358"/>
      <c r="O1224" s="358"/>
      <c r="P1224" s="214">
        <v>0</v>
      </c>
      <c r="Q1224" s="214">
        <v>1472</v>
      </c>
      <c r="R1224" s="68" t="s">
        <v>1894</v>
      </c>
      <c r="S1224" s="359"/>
      <c r="T1224" s="275"/>
    </row>
    <row r="1225" spans="1:20" ht="51">
      <c r="A1225" s="191">
        <v>35</v>
      </c>
      <c r="B1225" s="68"/>
      <c r="C1225" s="212" t="s">
        <v>43</v>
      </c>
      <c r="D1225" s="213">
        <v>45392</v>
      </c>
      <c r="E1225" s="191" t="s">
        <v>3653</v>
      </c>
      <c r="F1225" s="191" t="s">
        <v>3</v>
      </c>
      <c r="G1225" s="191">
        <v>2187289</v>
      </c>
      <c r="H1225" s="68"/>
      <c r="I1225" s="197" t="s">
        <v>4727</v>
      </c>
      <c r="J1225" s="68"/>
      <c r="K1225" s="68"/>
      <c r="L1225" s="68"/>
      <c r="M1225" s="68"/>
      <c r="N1225" s="358"/>
      <c r="O1225" s="358"/>
      <c r="P1225" s="214">
        <v>0</v>
      </c>
      <c r="Q1225" s="214">
        <v>450</v>
      </c>
      <c r="R1225" s="68" t="s">
        <v>1894</v>
      </c>
      <c r="S1225" s="359"/>
      <c r="T1225" s="275"/>
    </row>
    <row r="1226" spans="1:20" ht="51">
      <c r="A1226" s="191">
        <v>46</v>
      </c>
      <c r="B1226" s="68"/>
      <c r="C1226" s="212" t="s">
        <v>1371</v>
      </c>
      <c r="D1226" s="213">
        <v>45392</v>
      </c>
      <c r="E1226" s="191" t="s">
        <v>3654</v>
      </c>
      <c r="F1226" s="191" t="s">
        <v>3</v>
      </c>
      <c r="G1226" s="191">
        <v>2187294</v>
      </c>
      <c r="H1226" s="68"/>
      <c r="I1226" s="197" t="s">
        <v>4728</v>
      </c>
      <c r="J1226" s="68"/>
      <c r="K1226" s="68"/>
      <c r="L1226" s="68"/>
      <c r="M1226" s="68"/>
      <c r="N1226" s="358"/>
      <c r="O1226" s="358"/>
      <c r="P1226" s="214">
        <v>0</v>
      </c>
      <c r="Q1226" s="214">
        <v>6500</v>
      </c>
      <c r="R1226" s="68" t="s">
        <v>1894</v>
      </c>
      <c r="S1226" s="359"/>
      <c r="T1226" s="275"/>
    </row>
    <row r="1227" spans="1:20" ht="51">
      <c r="A1227" s="191">
        <v>46</v>
      </c>
      <c r="B1227" s="68"/>
      <c r="C1227" s="212" t="s">
        <v>1371</v>
      </c>
      <c r="D1227" s="213">
        <v>45392</v>
      </c>
      <c r="E1227" s="191" t="s">
        <v>3655</v>
      </c>
      <c r="F1227" s="191" t="s">
        <v>3</v>
      </c>
      <c r="G1227" s="191">
        <v>2187305</v>
      </c>
      <c r="H1227" s="68"/>
      <c r="I1227" s="197" t="s">
        <v>4729</v>
      </c>
      <c r="J1227" s="68"/>
      <c r="K1227" s="68"/>
      <c r="L1227" s="68"/>
      <c r="M1227" s="68"/>
      <c r="N1227" s="358"/>
      <c r="O1227" s="358"/>
      <c r="P1227" s="214">
        <v>0</v>
      </c>
      <c r="Q1227" s="214">
        <v>6660</v>
      </c>
      <c r="R1227" s="68" t="s">
        <v>1894</v>
      </c>
      <c r="S1227" s="359"/>
      <c r="T1227" s="275"/>
    </row>
    <row r="1228" spans="1:20" ht="38.25">
      <c r="A1228" s="191">
        <v>46</v>
      </c>
      <c r="B1228" s="68"/>
      <c r="C1228" s="212" t="s">
        <v>1371</v>
      </c>
      <c r="D1228" s="213">
        <v>45392</v>
      </c>
      <c r="E1228" s="191" t="s">
        <v>3656</v>
      </c>
      <c r="F1228" s="191" t="s">
        <v>3</v>
      </c>
      <c r="G1228" s="191">
        <v>2187307</v>
      </c>
      <c r="H1228" s="68"/>
      <c r="I1228" s="197" t="s">
        <v>4730</v>
      </c>
      <c r="J1228" s="68"/>
      <c r="K1228" s="68"/>
      <c r="L1228" s="68"/>
      <c r="M1228" s="68"/>
      <c r="N1228" s="358"/>
      <c r="O1228" s="358"/>
      <c r="P1228" s="214">
        <v>0</v>
      </c>
      <c r="Q1228" s="214">
        <v>1500</v>
      </c>
      <c r="R1228" s="68" t="s">
        <v>1894</v>
      </c>
      <c r="S1228" s="359"/>
      <c r="T1228" s="275"/>
    </row>
    <row r="1229" spans="1:20" ht="63.75">
      <c r="A1229" s="191">
        <v>86</v>
      </c>
      <c r="B1229" s="68"/>
      <c r="C1229" s="212" t="s">
        <v>50</v>
      </c>
      <c r="D1229" s="213">
        <v>45392</v>
      </c>
      <c r="E1229" s="191" t="s">
        <v>3657</v>
      </c>
      <c r="F1229" s="191" t="s">
        <v>3</v>
      </c>
      <c r="G1229" s="191">
        <v>2187308</v>
      </c>
      <c r="H1229" s="68"/>
      <c r="I1229" s="197" t="s">
        <v>4731</v>
      </c>
      <c r="J1229" s="68"/>
      <c r="K1229" s="68"/>
      <c r="L1229" s="68"/>
      <c r="M1229" s="68"/>
      <c r="N1229" s="358"/>
      <c r="O1229" s="358"/>
      <c r="P1229" s="214">
        <v>0</v>
      </c>
      <c r="Q1229" s="214">
        <v>36</v>
      </c>
      <c r="R1229" s="68" t="s">
        <v>1894</v>
      </c>
      <c r="S1229" s="359"/>
      <c r="T1229" s="275"/>
    </row>
    <row r="1230" spans="1:20" ht="63.75">
      <c r="A1230" s="191">
        <v>212</v>
      </c>
      <c r="B1230" s="68"/>
      <c r="C1230" s="212" t="s">
        <v>90</v>
      </c>
      <c r="D1230" s="213">
        <v>45392</v>
      </c>
      <c r="E1230" s="191" t="s">
        <v>3658</v>
      </c>
      <c r="F1230" s="191" t="s">
        <v>3</v>
      </c>
      <c r="G1230" s="191">
        <v>2187316</v>
      </c>
      <c r="H1230" s="68"/>
      <c r="I1230" s="197" t="s">
        <v>4732</v>
      </c>
      <c r="J1230" s="68"/>
      <c r="K1230" s="68"/>
      <c r="L1230" s="68"/>
      <c r="M1230" s="68"/>
      <c r="N1230" s="358"/>
      <c r="O1230" s="358"/>
      <c r="P1230" s="214">
        <v>0</v>
      </c>
      <c r="Q1230" s="214">
        <v>380</v>
      </c>
      <c r="R1230" s="68" t="s">
        <v>1894</v>
      </c>
      <c r="S1230" s="359"/>
      <c r="T1230" s="275"/>
    </row>
    <row r="1231" spans="1:20" ht="51">
      <c r="A1231" s="191">
        <v>86</v>
      </c>
      <c r="B1231" s="68"/>
      <c r="C1231" s="212" t="s">
        <v>50</v>
      </c>
      <c r="D1231" s="213">
        <v>45392</v>
      </c>
      <c r="E1231" s="191" t="s">
        <v>3659</v>
      </c>
      <c r="F1231" s="191" t="s">
        <v>3</v>
      </c>
      <c r="G1231" s="191">
        <v>2187355</v>
      </c>
      <c r="H1231" s="68"/>
      <c r="I1231" s="197" t="s">
        <v>4733</v>
      </c>
      <c r="J1231" s="68"/>
      <c r="K1231" s="68"/>
      <c r="L1231" s="68"/>
      <c r="M1231" s="68"/>
      <c r="N1231" s="358"/>
      <c r="O1231" s="358"/>
      <c r="P1231" s="214">
        <v>0</v>
      </c>
      <c r="Q1231" s="214">
        <v>45575.4</v>
      </c>
      <c r="R1231" s="68" t="s">
        <v>1894</v>
      </c>
      <c r="S1231" s="359"/>
      <c r="T1231" s="275"/>
    </row>
    <row r="1232" spans="1:20" ht="51">
      <c r="A1232" s="191">
        <v>132</v>
      </c>
      <c r="B1232" s="68"/>
      <c r="C1232" s="212" t="s">
        <v>59</v>
      </c>
      <c r="D1232" s="213">
        <v>45392</v>
      </c>
      <c r="E1232" s="191" t="s">
        <v>3660</v>
      </c>
      <c r="F1232" s="191" t="s">
        <v>3</v>
      </c>
      <c r="G1232" s="191">
        <v>2187359</v>
      </c>
      <c r="H1232" s="68"/>
      <c r="I1232" s="197" t="s">
        <v>4734</v>
      </c>
      <c r="J1232" s="68"/>
      <c r="K1232" s="68"/>
      <c r="L1232" s="68"/>
      <c r="M1232" s="68"/>
      <c r="N1232" s="358"/>
      <c r="O1232" s="358"/>
      <c r="P1232" s="214">
        <v>0</v>
      </c>
      <c r="Q1232" s="214">
        <v>1570</v>
      </c>
      <c r="R1232" s="68" t="s">
        <v>1894</v>
      </c>
      <c r="S1232" s="359"/>
      <c r="T1232" s="275"/>
    </row>
    <row r="1233" spans="1:20" ht="76.5">
      <c r="A1233" s="191">
        <v>10</v>
      </c>
      <c r="B1233" s="68"/>
      <c r="C1233" s="212" t="s">
        <v>38</v>
      </c>
      <c r="D1233" s="213">
        <v>45392</v>
      </c>
      <c r="E1233" s="191" t="s">
        <v>3661</v>
      </c>
      <c r="F1233" s="191" t="s">
        <v>14</v>
      </c>
      <c r="G1233" s="191">
        <v>2654082</v>
      </c>
      <c r="H1233" s="68"/>
      <c r="I1233" s="197" t="s">
        <v>4735</v>
      </c>
      <c r="J1233" s="68"/>
      <c r="K1233" s="68"/>
      <c r="L1233" s="68"/>
      <c r="M1233" s="68"/>
      <c r="N1233" s="358"/>
      <c r="O1233" s="358"/>
      <c r="P1233" s="214">
        <v>50</v>
      </c>
      <c r="Q1233" s="214">
        <v>0</v>
      </c>
      <c r="R1233" s="68" t="s">
        <v>1894</v>
      </c>
      <c r="S1233" s="359"/>
      <c r="T1233" s="275"/>
    </row>
    <row r="1234" spans="1:20" ht="76.5">
      <c r="A1234" s="191">
        <v>10</v>
      </c>
      <c r="B1234" s="68"/>
      <c r="C1234" s="212" t="s">
        <v>38</v>
      </c>
      <c r="D1234" s="213">
        <v>45392</v>
      </c>
      <c r="E1234" s="191" t="s">
        <v>3662</v>
      </c>
      <c r="F1234" s="191" t="s">
        <v>14</v>
      </c>
      <c r="G1234" s="191">
        <v>2654084</v>
      </c>
      <c r="H1234" s="68"/>
      <c r="I1234" s="197" t="s">
        <v>4736</v>
      </c>
      <c r="J1234" s="68"/>
      <c r="K1234" s="68"/>
      <c r="L1234" s="68"/>
      <c r="M1234" s="68"/>
      <c r="N1234" s="358"/>
      <c r="O1234" s="358"/>
      <c r="P1234" s="214">
        <v>50</v>
      </c>
      <c r="Q1234" s="214">
        <v>0</v>
      </c>
      <c r="R1234" s="68" t="s">
        <v>1894</v>
      </c>
      <c r="S1234" s="359"/>
      <c r="T1234" s="275"/>
    </row>
    <row r="1235" spans="1:20" ht="63.75">
      <c r="A1235" s="191">
        <v>513</v>
      </c>
      <c r="B1235" s="68"/>
      <c r="C1235" s="212" t="s">
        <v>160</v>
      </c>
      <c r="D1235" s="213">
        <v>45392</v>
      </c>
      <c r="E1235" s="191" t="s">
        <v>3663</v>
      </c>
      <c r="F1235" s="191" t="s">
        <v>14</v>
      </c>
      <c r="G1235" s="191">
        <v>2654086</v>
      </c>
      <c r="H1235" s="68"/>
      <c r="I1235" s="197" t="s">
        <v>4737</v>
      </c>
      <c r="J1235" s="68"/>
      <c r="K1235" s="68"/>
      <c r="L1235" s="68"/>
      <c r="M1235" s="68"/>
      <c r="N1235" s="358"/>
      <c r="O1235" s="358"/>
      <c r="P1235" s="214">
        <v>50</v>
      </c>
      <c r="Q1235" s="214">
        <v>0</v>
      </c>
      <c r="R1235" s="68" t="s">
        <v>1894</v>
      </c>
      <c r="S1235" s="359"/>
      <c r="T1235" s="275"/>
    </row>
    <row r="1236" spans="1:20" ht="63.75">
      <c r="A1236" s="191">
        <v>513</v>
      </c>
      <c r="B1236" s="68"/>
      <c r="C1236" s="212" t="s">
        <v>160</v>
      </c>
      <c r="D1236" s="213">
        <v>45392</v>
      </c>
      <c r="E1236" s="191" t="s">
        <v>3664</v>
      </c>
      <c r="F1236" s="191" t="s">
        <v>14</v>
      </c>
      <c r="G1236" s="191">
        <v>2654638</v>
      </c>
      <c r="H1236" s="68"/>
      <c r="I1236" s="197" t="s">
        <v>4738</v>
      </c>
      <c r="J1236" s="68"/>
      <c r="K1236" s="68"/>
      <c r="L1236" s="68"/>
      <c r="M1236" s="68"/>
      <c r="N1236" s="358"/>
      <c r="O1236" s="358"/>
      <c r="P1236" s="214">
        <v>50</v>
      </c>
      <c r="Q1236" s="214">
        <v>0</v>
      </c>
      <c r="R1236" s="68" t="s">
        <v>1894</v>
      </c>
      <c r="S1236" s="359"/>
      <c r="T1236" s="275"/>
    </row>
    <row r="1237" spans="1:20" ht="63.75">
      <c r="A1237" s="191">
        <v>513</v>
      </c>
      <c r="B1237" s="68"/>
      <c r="C1237" s="212" t="s">
        <v>160</v>
      </c>
      <c r="D1237" s="213">
        <v>45392</v>
      </c>
      <c r="E1237" s="191" t="s">
        <v>3665</v>
      </c>
      <c r="F1237" s="191" t="s">
        <v>14</v>
      </c>
      <c r="G1237" s="191">
        <v>2654640</v>
      </c>
      <c r="H1237" s="68"/>
      <c r="I1237" s="197" t="s">
        <v>4739</v>
      </c>
      <c r="J1237" s="68"/>
      <c r="K1237" s="68"/>
      <c r="L1237" s="68"/>
      <c r="M1237" s="68"/>
      <c r="N1237" s="358"/>
      <c r="O1237" s="358"/>
      <c r="P1237" s="214">
        <v>50</v>
      </c>
      <c r="Q1237" s="214">
        <v>0</v>
      </c>
      <c r="R1237" s="68" t="s">
        <v>1894</v>
      </c>
      <c r="S1237" s="359"/>
      <c r="T1237" s="275"/>
    </row>
    <row r="1238" spans="1:20" ht="63.75">
      <c r="A1238" s="191">
        <v>513</v>
      </c>
      <c r="B1238" s="68"/>
      <c r="C1238" s="212" t="s">
        <v>160</v>
      </c>
      <c r="D1238" s="213">
        <v>45392</v>
      </c>
      <c r="E1238" s="191" t="s">
        <v>3666</v>
      </c>
      <c r="F1238" s="191" t="s">
        <v>14</v>
      </c>
      <c r="G1238" s="191">
        <v>2654642</v>
      </c>
      <c r="H1238" s="68"/>
      <c r="I1238" s="197" t="s">
        <v>4740</v>
      </c>
      <c r="J1238" s="68"/>
      <c r="K1238" s="68"/>
      <c r="L1238" s="68"/>
      <c r="M1238" s="68"/>
      <c r="N1238" s="358"/>
      <c r="O1238" s="358"/>
      <c r="P1238" s="214">
        <v>50</v>
      </c>
      <c r="Q1238" s="214">
        <v>0</v>
      </c>
      <c r="R1238" s="68" t="s">
        <v>1894</v>
      </c>
      <c r="S1238" s="359"/>
      <c r="T1238" s="275"/>
    </row>
    <row r="1239" spans="1:20" ht="63.75">
      <c r="A1239" s="191">
        <v>513</v>
      </c>
      <c r="B1239" s="68"/>
      <c r="C1239" s="212" t="s">
        <v>160</v>
      </c>
      <c r="D1239" s="213">
        <v>45392</v>
      </c>
      <c r="E1239" s="191" t="s">
        <v>3667</v>
      </c>
      <c r="F1239" s="191" t="s">
        <v>14</v>
      </c>
      <c r="G1239" s="191">
        <v>2654644</v>
      </c>
      <c r="H1239" s="68"/>
      <c r="I1239" s="197" t="s">
        <v>4741</v>
      </c>
      <c r="J1239" s="68"/>
      <c r="K1239" s="68"/>
      <c r="L1239" s="68"/>
      <c r="M1239" s="68"/>
      <c r="N1239" s="358"/>
      <c r="O1239" s="358"/>
      <c r="P1239" s="214">
        <v>50</v>
      </c>
      <c r="Q1239" s="214">
        <v>0</v>
      </c>
      <c r="R1239" s="68" t="s">
        <v>1894</v>
      </c>
      <c r="S1239" s="359"/>
      <c r="T1239" s="275"/>
    </row>
    <row r="1240" spans="1:20" ht="63.75">
      <c r="A1240" s="191">
        <v>86</v>
      </c>
      <c r="B1240" s="68"/>
      <c r="C1240" s="212" t="s">
        <v>50</v>
      </c>
      <c r="D1240" s="213">
        <v>45392</v>
      </c>
      <c r="E1240" s="191" t="s">
        <v>3668</v>
      </c>
      <c r="F1240" s="191" t="s">
        <v>6</v>
      </c>
      <c r="G1240" s="191">
        <v>1989728</v>
      </c>
      <c r="H1240" s="68"/>
      <c r="I1240" s="197" t="s">
        <v>4742</v>
      </c>
      <c r="J1240" s="68"/>
      <c r="K1240" s="68"/>
      <c r="L1240" s="68"/>
      <c r="M1240" s="68"/>
      <c r="N1240" s="358"/>
      <c r="O1240" s="358"/>
      <c r="P1240" s="214">
        <v>0</v>
      </c>
      <c r="Q1240" s="214">
        <v>41000</v>
      </c>
      <c r="R1240" s="68" t="s">
        <v>1894</v>
      </c>
      <c r="S1240" s="359"/>
      <c r="T1240" s="275"/>
    </row>
    <row r="1241" spans="1:20" ht="76.5">
      <c r="A1241" s="191">
        <v>513</v>
      </c>
      <c r="B1241" s="68"/>
      <c r="C1241" s="212" t="s">
        <v>160</v>
      </c>
      <c r="D1241" s="213">
        <v>45392</v>
      </c>
      <c r="E1241" s="191" t="s">
        <v>3669</v>
      </c>
      <c r="F1241" s="191" t="s">
        <v>10</v>
      </c>
      <c r="G1241" s="191">
        <v>1089345</v>
      </c>
      <c r="H1241" s="68"/>
      <c r="I1241" s="197" t="s">
        <v>4743</v>
      </c>
      <c r="J1241" s="68"/>
      <c r="K1241" s="68"/>
      <c r="L1241" s="68"/>
      <c r="M1241" s="68"/>
      <c r="N1241" s="358"/>
      <c r="O1241" s="358"/>
      <c r="P1241" s="214">
        <v>50</v>
      </c>
      <c r="Q1241" s="214">
        <v>0</v>
      </c>
      <c r="R1241" s="68" t="s">
        <v>1894</v>
      </c>
      <c r="S1241" s="359"/>
      <c r="T1241" s="275"/>
    </row>
    <row r="1242" spans="1:20" ht="51">
      <c r="A1242" s="191">
        <v>572</v>
      </c>
      <c r="B1242" s="68"/>
      <c r="C1242" s="212" t="s">
        <v>166</v>
      </c>
      <c r="D1242" s="213">
        <v>45392</v>
      </c>
      <c r="E1242" s="191" t="s">
        <v>3670</v>
      </c>
      <c r="F1242" s="191" t="s">
        <v>6</v>
      </c>
      <c r="G1242" s="191">
        <v>1990100</v>
      </c>
      <c r="H1242" s="68"/>
      <c r="I1242" s="197" t="s">
        <v>4744</v>
      </c>
      <c r="J1242" s="68"/>
      <c r="K1242" s="68"/>
      <c r="L1242" s="68"/>
      <c r="M1242" s="68"/>
      <c r="N1242" s="358"/>
      <c r="O1242" s="358"/>
      <c r="P1242" s="214">
        <v>0</v>
      </c>
      <c r="Q1242" s="214">
        <v>193146.13</v>
      </c>
      <c r="R1242" s="68" t="s">
        <v>1894</v>
      </c>
      <c r="S1242" s="359"/>
      <c r="T1242" s="275"/>
    </row>
    <row r="1243" spans="1:20" ht="76.5">
      <c r="A1243" s="191">
        <v>10</v>
      </c>
      <c r="B1243" s="68"/>
      <c r="C1243" s="212" t="s">
        <v>38</v>
      </c>
      <c r="D1243" s="213">
        <v>45392</v>
      </c>
      <c r="E1243" s="191" t="s">
        <v>3671</v>
      </c>
      <c r="F1243" s="191" t="s">
        <v>14</v>
      </c>
      <c r="G1243" s="191">
        <v>2655100</v>
      </c>
      <c r="H1243" s="68"/>
      <c r="I1243" s="197" t="s">
        <v>4745</v>
      </c>
      <c r="J1243" s="68"/>
      <c r="K1243" s="68"/>
      <c r="L1243" s="68"/>
      <c r="M1243" s="68"/>
      <c r="N1243" s="358"/>
      <c r="O1243" s="358"/>
      <c r="P1243" s="214">
        <v>50</v>
      </c>
      <c r="Q1243" s="214">
        <v>0</v>
      </c>
      <c r="R1243" s="68" t="s">
        <v>1894</v>
      </c>
      <c r="S1243" s="359"/>
      <c r="T1243" s="275"/>
    </row>
    <row r="1244" spans="1:20" ht="76.5">
      <c r="A1244" s="191">
        <v>117</v>
      </c>
      <c r="B1244" s="68"/>
      <c r="C1244" s="212" t="s">
        <v>54</v>
      </c>
      <c r="D1244" s="213">
        <v>45392</v>
      </c>
      <c r="E1244" s="191" t="s">
        <v>3672</v>
      </c>
      <c r="F1244" s="191" t="s">
        <v>10</v>
      </c>
      <c r="G1244" s="191">
        <v>1089379</v>
      </c>
      <c r="H1244" s="68"/>
      <c r="I1244" s="197" t="s">
        <v>4746</v>
      </c>
      <c r="J1244" s="68"/>
      <c r="K1244" s="68"/>
      <c r="L1244" s="68"/>
      <c r="M1244" s="68"/>
      <c r="N1244" s="358"/>
      <c r="O1244" s="358"/>
      <c r="P1244" s="214">
        <v>50</v>
      </c>
      <c r="Q1244" s="214">
        <v>0</v>
      </c>
      <c r="R1244" s="68" t="s">
        <v>1894</v>
      </c>
      <c r="S1244" s="359"/>
      <c r="T1244" s="275"/>
    </row>
    <row r="1245" spans="1:20" ht="76.5">
      <c r="A1245" s="191">
        <v>513</v>
      </c>
      <c r="B1245" s="68"/>
      <c r="C1245" s="212" t="s">
        <v>160</v>
      </c>
      <c r="D1245" s="213">
        <v>45392</v>
      </c>
      <c r="E1245" s="191" t="s">
        <v>3673</v>
      </c>
      <c r="F1245" s="191" t="s">
        <v>10</v>
      </c>
      <c r="G1245" s="191">
        <v>1089386</v>
      </c>
      <c r="H1245" s="68"/>
      <c r="I1245" s="197" t="s">
        <v>4747</v>
      </c>
      <c r="J1245" s="68"/>
      <c r="K1245" s="68"/>
      <c r="L1245" s="68"/>
      <c r="M1245" s="68"/>
      <c r="N1245" s="358"/>
      <c r="O1245" s="358"/>
      <c r="P1245" s="214">
        <v>50</v>
      </c>
      <c r="Q1245" s="214">
        <v>0</v>
      </c>
      <c r="R1245" s="68" t="s">
        <v>1894</v>
      </c>
      <c r="S1245" s="359"/>
      <c r="T1245" s="275"/>
    </row>
    <row r="1246" spans="1:20" ht="76.5">
      <c r="A1246" s="191">
        <v>86</v>
      </c>
      <c r="B1246" s="68"/>
      <c r="C1246" s="212" t="s">
        <v>50</v>
      </c>
      <c r="D1246" s="213">
        <v>45392</v>
      </c>
      <c r="E1246" s="191" t="s">
        <v>3674</v>
      </c>
      <c r="F1246" s="191" t="s">
        <v>600</v>
      </c>
      <c r="G1246" s="191">
        <v>7981732</v>
      </c>
      <c r="H1246" s="68"/>
      <c r="I1246" s="197" t="s">
        <v>4748</v>
      </c>
      <c r="J1246" s="68"/>
      <c r="K1246" s="68"/>
      <c r="L1246" s="68"/>
      <c r="M1246" s="68"/>
      <c r="N1246" s="358"/>
      <c r="O1246" s="358"/>
      <c r="P1246" s="214">
        <v>0</v>
      </c>
      <c r="Q1246" s="214">
        <v>44924.32</v>
      </c>
      <c r="R1246" s="68" t="s">
        <v>1894</v>
      </c>
      <c r="S1246" s="359"/>
      <c r="T1246" s="275"/>
    </row>
    <row r="1247" spans="1:20" ht="51">
      <c r="A1247" s="191">
        <v>283</v>
      </c>
      <c r="B1247" s="68"/>
      <c r="C1247" s="212" t="s">
        <v>115</v>
      </c>
      <c r="D1247" s="213">
        <v>45393</v>
      </c>
      <c r="E1247" s="191" t="s">
        <v>3675</v>
      </c>
      <c r="F1247" s="191" t="s">
        <v>3</v>
      </c>
      <c r="G1247" s="191">
        <v>2187553</v>
      </c>
      <c r="H1247" s="68"/>
      <c r="I1247" s="197" t="s">
        <v>4749</v>
      </c>
      <c r="J1247" s="68"/>
      <c r="K1247" s="68"/>
      <c r="L1247" s="68"/>
      <c r="M1247" s="68"/>
      <c r="N1247" s="358"/>
      <c r="O1247" s="358"/>
      <c r="P1247" s="214">
        <v>0</v>
      </c>
      <c r="Q1247" s="214">
        <v>150</v>
      </c>
      <c r="R1247" s="68" t="s">
        <v>1894</v>
      </c>
      <c r="S1247" s="359"/>
      <c r="T1247" s="275"/>
    </row>
    <row r="1248" spans="1:20" ht="51">
      <c r="A1248" s="191">
        <v>190</v>
      </c>
      <c r="B1248" s="68"/>
      <c r="C1248" s="212" t="s">
        <v>82</v>
      </c>
      <c r="D1248" s="213">
        <v>45393</v>
      </c>
      <c r="E1248" s="191" t="s">
        <v>3676</v>
      </c>
      <c r="F1248" s="191" t="s">
        <v>3</v>
      </c>
      <c r="G1248" s="191">
        <v>2187554</v>
      </c>
      <c r="H1248" s="68"/>
      <c r="I1248" s="197" t="s">
        <v>4750</v>
      </c>
      <c r="J1248" s="68"/>
      <c r="K1248" s="68"/>
      <c r="L1248" s="68"/>
      <c r="M1248" s="68"/>
      <c r="N1248" s="358"/>
      <c r="O1248" s="358"/>
      <c r="P1248" s="214">
        <v>0</v>
      </c>
      <c r="Q1248" s="214">
        <v>155</v>
      </c>
      <c r="R1248" s="68" t="s">
        <v>1894</v>
      </c>
      <c r="S1248" s="359"/>
      <c r="T1248" s="275"/>
    </row>
    <row r="1249" spans="1:20" ht="51">
      <c r="A1249" s="191">
        <v>190</v>
      </c>
      <c r="B1249" s="68"/>
      <c r="C1249" s="212" t="s">
        <v>82</v>
      </c>
      <c r="D1249" s="213">
        <v>45393</v>
      </c>
      <c r="E1249" s="191" t="s">
        <v>3677</v>
      </c>
      <c r="F1249" s="191" t="s">
        <v>3</v>
      </c>
      <c r="G1249" s="191">
        <v>2187555</v>
      </c>
      <c r="H1249" s="68"/>
      <c r="I1249" s="197" t="s">
        <v>4751</v>
      </c>
      <c r="J1249" s="68"/>
      <c r="K1249" s="68"/>
      <c r="L1249" s="68"/>
      <c r="M1249" s="68"/>
      <c r="N1249" s="358"/>
      <c r="O1249" s="358"/>
      <c r="P1249" s="214">
        <v>0</v>
      </c>
      <c r="Q1249" s="214">
        <v>155</v>
      </c>
      <c r="R1249" s="68" t="s">
        <v>1894</v>
      </c>
      <c r="S1249" s="359"/>
      <c r="T1249" s="275"/>
    </row>
    <row r="1250" spans="1:20" ht="51">
      <c r="A1250" s="191">
        <v>190</v>
      </c>
      <c r="B1250" s="68"/>
      <c r="C1250" s="212" t="s">
        <v>82</v>
      </c>
      <c r="D1250" s="213">
        <v>45393</v>
      </c>
      <c r="E1250" s="191" t="s">
        <v>3678</v>
      </c>
      <c r="F1250" s="191" t="s">
        <v>3</v>
      </c>
      <c r="G1250" s="191">
        <v>2187556</v>
      </c>
      <c r="H1250" s="68"/>
      <c r="I1250" s="197" t="s">
        <v>4752</v>
      </c>
      <c r="J1250" s="68"/>
      <c r="K1250" s="68"/>
      <c r="L1250" s="68"/>
      <c r="M1250" s="68"/>
      <c r="N1250" s="358"/>
      <c r="O1250" s="358"/>
      <c r="P1250" s="214">
        <v>0</v>
      </c>
      <c r="Q1250" s="214">
        <v>371</v>
      </c>
      <c r="R1250" s="68" t="s">
        <v>1894</v>
      </c>
      <c r="S1250" s="359"/>
      <c r="T1250" s="275"/>
    </row>
    <row r="1251" spans="1:20" ht="51">
      <c r="A1251" s="191">
        <v>595</v>
      </c>
      <c r="B1251" s="68"/>
      <c r="C1251" s="212" t="s">
        <v>611</v>
      </c>
      <c r="D1251" s="213">
        <v>45393</v>
      </c>
      <c r="E1251" s="191" t="s">
        <v>3679</v>
      </c>
      <c r="F1251" s="191" t="s">
        <v>3</v>
      </c>
      <c r="G1251" s="191">
        <v>2187562</v>
      </c>
      <c r="H1251" s="68"/>
      <c r="I1251" s="197" t="s">
        <v>4753</v>
      </c>
      <c r="J1251" s="68"/>
      <c r="K1251" s="68"/>
      <c r="L1251" s="68"/>
      <c r="M1251" s="68"/>
      <c r="N1251" s="358"/>
      <c r="O1251" s="358"/>
      <c r="P1251" s="214">
        <v>0</v>
      </c>
      <c r="Q1251" s="214">
        <v>309.17</v>
      </c>
      <c r="R1251" s="68" t="s">
        <v>1894</v>
      </c>
      <c r="S1251" s="359"/>
      <c r="T1251" s="275"/>
    </row>
    <row r="1252" spans="1:20" ht="51">
      <c r="A1252" s="191">
        <v>595</v>
      </c>
      <c r="B1252" s="68"/>
      <c r="C1252" s="212" t="s">
        <v>611</v>
      </c>
      <c r="D1252" s="213">
        <v>45393</v>
      </c>
      <c r="E1252" s="191" t="s">
        <v>3680</v>
      </c>
      <c r="F1252" s="191" t="s">
        <v>3</v>
      </c>
      <c r="G1252" s="191">
        <v>2187563</v>
      </c>
      <c r="H1252" s="68"/>
      <c r="I1252" s="197" t="s">
        <v>4754</v>
      </c>
      <c r="J1252" s="68"/>
      <c r="K1252" s="68"/>
      <c r="L1252" s="68"/>
      <c r="M1252" s="68"/>
      <c r="N1252" s="358"/>
      <c r="O1252" s="358"/>
      <c r="P1252" s="214">
        <v>0</v>
      </c>
      <c r="Q1252" s="214">
        <v>313.45</v>
      </c>
      <c r="R1252" s="68" t="s">
        <v>1894</v>
      </c>
      <c r="S1252" s="359"/>
      <c r="T1252" s="275"/>
    </row>
    <row r="1253" spans="1:20" ht="38.25">
      <c r="A1253" s="191">
        <v>15</v>
      </c>
      <c r="B1253" s="68"/>
      <c r="C1253" s="212" t="s">
        <v>39</v>
      </c>
      <c r="D1253" s="213">
        <v>45393</v>
      </c>
      <c r="E1253" s="191" t="s">
        <v>3681</v>
      </c>
      <c r="F1253" s="191" t="s">
        <v>3</v>
      </c>
      <c r="G1253" s="191">
        <v>2187572</v>
      </c>
      <c r="H1253" s="68"/>
      <c r="I1253" s="197" t="s">
        <v>4755</v>
      </c>
      <c r="J1253" s="68"/>
      <c r="K1253" s="68"/>
      <c r="L1253" s="68"/>
      <c r="M1253" s="68"/>
      <c r="N1253" s="358"/>
      <c r="O1253" s="358"/>
      <c r="P1253" s="214">
        <v>0</v>
      </c>
      <c r="Q1253" s="214">
        <v>269.91000000000003</v>
      </c>
      <c r="R1253" s="68" t="s">
        <v>1894</v>
      </c>
      <c r="S1253" s="359"/>
      <c r="T1253" s="275"/>
    </row>
    <row r="1254" spans="1:20" ht="51">
      <c r="A1254" s="191" t="s">
        <v>550</v>
      </c>
      <c r="B1254" s="68"/>
      <c r="C1254" s="212" t="s">
        <v>589</v>
      </c>
      <c r="D1254" s="213">
        <v>45393</v>
      </c>
      <c r="E1254" s="191" t="s">
        <v>3682</v>
      </c>
      <c r="F1254" s="191" t="s">
        <v>3</v>
      </c>
      <c r="G1254" s="191">
        <v>2187574</v>
      </c>
      <c r="H1254" s="68"/>
      <c r="I1254" s="197" t="s">
        <v>4756</v>
      </c>
      <c r="J1254" s="68"/>
      <c r="K1254" s="68"/>
      <c r="L1254" s="68"/>
      <c r="M1254" s="68"/>
      <c r="N1254" s="358"/>
      <c r="O1254" s="358"/>
      <c r="P1254" s="214">
        <v>0</v>
      </c>
      <c r="Q1254" s="214">
        <v>92.98</v>
      </c>
      <c r="R1254" s="68" t="s">
        <v>1894</v>
      </c>
      <c r="S1254" s="359"/>
      <c r="T1254" s="275"/>
    </row>
    <row r="1255" spans="1:20" ht="51">
      <c r="A1255" s="191">
        <v>203</v>
      </c>
      <c r="B1255" s="68"/>
      <c r="C1255" s="212" t="s">
        <v>86</v>
      </c>
      <c r="D1255" s="213">
        <v>45393</v>
      </c>
      <c r="E1255" s="191" t="s">
        <v>3683</v>
      </c>
      <c r="F1255" s="191" t="s">
        <v>3</v>
      </c>
      <c r="G1255" s="191">
        <v>2187580</v>
      </c>
      <c r="H1255" s="68"/>
      <c r="I1255" s="197" t="s">
        <v>4757</v>
      </c>
      <c r="J1255" s="68"/>
      <c r="K1255" s="68"/>
      <c r="L1255" s="68"/>
      <c r="M1255" s="68"/>
      <c r="N1255" s="358"/>
      <c r="O1255" s="358"/>
      <c r="P1255" s="214">
        <v>0</v>
      </c>
      <c r="Q1255" s="214">
        <v>15</v>
      </c>
      <c r="R1255" s="68" t="s">
        <v>1894</v>
      </c>
      <c r="S1255" s="359"/>
      <c r="T1255" s="275"/>
    </row>
    <row r="1256" spans="1:20" ht="63.75">
      <c r="A1256" s="191">
        <v>595</v>
      </c>
      <c r="B1256" s="68"/>
      <c r="C1256" s="212" t="s">
        <v>611</v>
      </c>
      <c r="D1256" s="213">
        <v>45393</v>
      </c>
      <c r="E1256" s="191" t="s">
        <v>3684</v>
      </c>
      <c r="F1256" s="191" t="s">
        <v>3</v>
      </c>
      <c r="G1256" s="191">
        <v>2187586</v>
      </c>
      <c r="H1256" s="68"/>
      <c r="I1256" s="197" t="s">
        <v>4758</v>
      </c>
      <c r="J1256" s="68"/>
      <c r="K1256" s="68"/>
      <c r="L1256" s="68"/>
      <c r="M1256" s="68"/>
      <c r="N1256" s="358"/>
      <c r="O1256" s="358"/>
      <c r="P1256" s="214">
        <v>0</v>
      </c>
      <c r="Q1256" s="214">
        <v>1373.84</v>
      </c>
      <c r="R1256" s="68" t="s">
        <v>1894</v>
      </c>
      <c r="S1256" s="359"/>
      <c r="T1256" s="275"/>
    </row>
    <row r="1257" spans="1:20" ht="63.75">
      <c r="A1257" s="191">
        <v>595</v>
      </c>
      <c r="B1257" s="68"/>
      <c r="C1257" s="212" t="s">
        <v>611</v>
      </c>
      <c r="D1257" s="213">
        <v>45393</v>
      </c>
      <c r="E1257" s="191" t="s">
        <v>3685</v>
      </c>
      <c r="F1257" s="191" t="s">
        <v>3</v>
      </c>
      <c r="G1257" s="191">
        <v>2187587</v>
      </c>
      <c r="H1257" s="68"/>
      <c r="I1257" s="197" t="s">
        <v>4759</v>
      </c>
      <c r="J1257" s="68"/>
      <c r="K1257" s="68"/>
      <c r="L1257" s="68"/>
      <c r="M1257" s="68"/>
      <c r="N1257" s="358"/>
      <c r="O1257" s="358"/>
      <c r="P1257" s="214">
        <v>0</v>
      </c>
      <c r="Q1257" s="214">
        <v>691.4</v>
      </c>
      <c r="R1257" s="68" t="s">
        <v>1894</v>
      </c>
      <c r="S1257" s="359"/>
      <c r="T1257" s="275"/>
    </row>
    <row r="1258" spans="1:20" ht="63.75">
      <c r="A1258" s="191">
        <v>46</v>
      </c>
      <c r="B1258" s="68"/>
      <c r="C1258" s="212" t="s">
        <v>1371</v>
      </c>
      <c r="D1258" s="213">
        <v>45393</v>
      </c>
      <c r="E1258" s="191" t="s">
        <v>3686</v>
      </c>
      <c r="F1258" s="191" t="s">
        <v>3</v>
      </c>
      <c r="G1258" s="191">
        <v>2187592</v>
      </c>
      <c r="H1258" s="68"/>
      <c r="I1258" s="197" t="s">
        <v>4760</v>
      </c>
      <c r="J1258" s="68"/>
      <c r="K1258" s="68"/>
      <c r="L1258" s="68"/>
      <c r="M1258" s="68"/>
      <c r="N1258" s="358"/>
      <c r="O1258" s="358"/>
      <c r="P1258" s="214">
        <v>0</v>
      </c>
      <c r="Q1258" s="214">
        <v>2000</v>
      </c>
      <c r="R1258" s="68" t="s">
        <v>1894</v>
      </c>
      <c r="S1258" s="359"/>
      <c r="T1258" s="275"/>
    </row>
    <row r="1259" spans="1:20" ht="51">
      <c r="A1259" s="191">
        <v>312</v>
      </c>
      <c r="B1259" s="68"/>
      <c r="C1259" s="212" t="s">
        <v>133</v>
      </c>
      <c r="D1259" s="213">
        <v>45393</v>
      </c>
      <c r="E1259" s="191" t="s">
        <v>3687</v>
      </c>
      <c r="F1259" s="191" t="s">
        <v>3</v>
      </c>
      <c r="G1259" s="191">
        <v>2187616</v>
      </c>
      <c r="H1259" s="68"/>
      <c r="I1259" s="197" t="s">
        <v>4761</v>
      </c>
      <c r="J1259" s="68"/>
      <c r="K1259" s="68"/>
      <c r="L1259" s="68"/>
      <c r="M1259" s="68"/>
      <c r="N1259" s="358"/>
      <c r="O1259" s="358"/>
      <c r="P1259" s="214">
        <v>0</v>
      </c>
      <c r="Q1259" s="214">
        <v>2812</v>
      </c>
      <c r="R1259" s="68" t="s">
        <v>1894</v>
      </c>
      <c r="S1259" s="359"/>
      <c r="T1259" s="275"/>
    </row>
    <row r="1260" spans="1:20" ht="51">
      <c r="A1260" s="191">
        <v>312</v>
      </c>
      <c r="B1260" s="68"/>
      <c r="C1260" s="212" t="s">
        <v>133</v>
      </c>
      <c r="D1260" s="213">
        <v>45393</v>
      </c>
      <c r="E1260" s="191" t="s">
        <v>3688</v>
      </c>
      <c r="F1260" s="191" t="s">
        <v>3</v>
      </c>
      <c r="G1260" s="191">
        <v>2187618</v>
      </c>
      <c r="H1260" s="68"/>
      <c r="I1260" s="197" t="s">
        <v>4762</v>
      </c>
      <c r="J1260" s="68"/>
      <c r="K1260" s="68"/>
      <c r="L1260" s="68"/>
      <c r="M1260" s="68"/>
      <c r="N1260" s="358"/>
      <c r="O1260" s="358"/>
      <c r="P1260" s="214">
        <v>0</v>
      </c>
      <c r="Q1260" s="214">
        <v>35</v>
      </c>
      <c r="R1260" s="68" t="s">
        <v>1894</v>
      </c>
      <c r="S1260" s="359"/>
      <c r="T1260" s="275"/>
    </row>
    <row r="1261" spans="1:20" ht="51">
      <c r="A1261" s="191">
        <v>312</v>
      </c>
      <c r="B1261" s="68"/>
      <c r="C1261" s="212" t="s">
        <v>133</v>
      </c>
      <c r="D1261" s="213">
        <v>45393</v>
      </c>
      <c r="E1261" s="191" t="s">
        <v>3689</v>
      </c>
      <c r="F1261" s="191" t="s">
        <v>3</v>
      </c>
      <c r="G1261" s="191">
        <v>2187619</v>
      </c>
      <c r="H1261" s="68"/>
      <c r="I1261" s="197" t="s">
        <v>4763</v>
      </c>
      <c r="J1261" s="68"/>
      <c r="K1261" s="68"/>
      <c r="L1261" s="68"/>
      <c r="M1261" s="68"/>
      <c r="N1261" s="358"/>
      <c r="O1261" s="358"/>
      <c r="P1261" s="214">
        <v>0</v>
      </c>
      <c r="Q1261" s="214">
        <v>738</v>
      </c>
      <c r="R1261" s="68" t="s">
        <v>1894</v>
      </c>
      <c r="S1261" s="359"/>
      <c r="T1261" s="275"/>
    </row>
    <row r="1262" spans="1:20" ht="51">
      <c r="A1262" s="191">
        <v>312</v>
      </c>
      <c r="B1262" s="68"/>
      <c r="C1262" s="212" t="s">
        <v>133</v>
      </c>
      <c r="D1262" s="213">
        <v>45393</v>
      </c>
      <c r="E1262" s="191" t="s">
        <v>3690</v>
      </c>
      <c r="F1262" s="191" t="s">
        <v>3</v>
      </c>
      <c r="G1262" s="191">
        <v>2187632</v>
      </c>
      <c r="H1262" s="68"/>
      <c r="I1262" s="197" t="s">
        <v>4764</v>
      </c>
      <c r="J1262" s="68"/>
      <c r="K1262" s="68"/>
      <c r="L1262" s="68"/>
      <c r="M1262" s="68"/>
      <c r="N1262" s="358"/>
      <c r="O1262" s="358"/>
      <c r="P1262" s="214">
        <v>0</v>
      </c>
      <c r="Q1262" s="214">
        <v>92</v>
      </c>
      <c r="R1262" s="68" t="s">
        <v>1894</v>
      </c>
      <c r="S1262" s="359"/>
      <c r="T1262" s="275"/>
    </row>
    <row r="1263" spans="1:20" ht="51">
      <c r="A1263" s="191">
        <v>66</v>
      </c>
      <c r="B1263" s="68"/>
      <c r="C1263" s="212" t="s">
        <v>46</v>
      </c>
      <c r="D1263" s="213">
        <v>45393</v>
      </c>
      <c r="E1263" s="191" t="s">
        <v>3691</v>
      </c>
      <c r="F1263" s="191" t="s">
        <v>3</v>
      </c>
      <c r="G1263" s="191">
        <v>2187642</v>
      </c>
      <c r="H1263" s="68"/>
      <c r="I1263" s="197" t="s">
        <v>4765</v>
      </c>
      <c r="J1263" s="68"/>
      <c r="K1263" s="68"/>
      <c r="L1263" s="68"/>
      <c r="M1263" s="68"/>
      <c r="N1263" s="358"/>
      <c r="O1263" s="358"/>
      <c r="P1263" s="214">
        <v>0</v>
      </c>
      <c r="Q1263" s="214">
        <v>99.52</v>
      </c>
      <c r="R1263" s="68" t="s">
        <v>1894</v>
      </c>
      <c r="S1263" s="359"/>
      <c r="T1263" s="275"/>
    </row>
    <row r="1264" spans="1:20" ht="51">
      <c r="A1264" s="191">
        <v>46</v>
      </c>
      <c r="B1264" s="68"/>
      <c r="C1264" s="212" t="s">
        <v>1371</v>
      </c>
      <c r="D1264" s="213">
        <v>45393</v>
      </c>
      <c r="E1264" s="191" t="s">
        <v>3692</v>
      </c>
      <c r="F1264" s="191" t="s">
        <v>3</v>
      </c>
      <c r="G1264" s="191">
        <v>2187674</v>
      </c>
      <c r="H1264" s="68"/>
      <c r="I1264" s="197" t="s">
        <v>4766</v>
      </c>
      <c r="J1264" s="68"/>
      <c r="K1264" s="68"/>
      <c r="L1264" s="68"/>
      <c r="M1264" s="68"/>
      <c r="N1264" s="358"/>
      <c r="O1264" s="358"/>
      <c r="P1264" s="214">
        <v>0</v>
      </c>
      <c r="Q1264" s="214">
        <v>742</v>
      </c>
      <c r="R1264" s="68" t="s">
        <v>1894</v>
      </c>
      <c r="S1264" s="359"/>
      <c r="T1264" s="275"/>
    </row>
    <row r="1265" spans="1:20" ht="63.75">
      <c r="A1265" s="191">
        <v>340</v>
      </c>
      <c r="B1265" s="68"/>
      <c r="C1265" s="212" t="s">
        <v>136</v>
      </c>
      <c r="D1265" s="213">
        <v>45393</v>
      </c>
      <c r="E1265" s="191" t="s">
        <v>3693</v>
      </c>
      <c r="F1265" s="191" t="s">
        <v>6</v>
      </c>
      <c r="G1265" s="191">
        <v>2655842</v>
      </c>
      <c r="H1265" s="68"/>
      <c r="I1265" s="197" t="s">
        <v>4767</v>
      </c>
      <c r="J1265" s="68"/>
      <c r="K1265" s="68"/>
      <c r="L1265" s="68"/>
      <c r="M1265" s="68"/>
      <c r="N1265" s="358"/>
      <c r="O1265" s="358"/>
      <c r="P1265" s="214">
        <v>0</v>
      </c>
      <c r="Q1265" s="214">
        <v>9624.58</v>
      </c>
      <c r="R1265" s="68" t="s">
        <v>1894</v>
      </c>
      <c r="S1265" s="359"/>
      <c r="T1265" s="275"/>
    </row>
    <row r="1266" spans="1:20" ht="63.75">
      <c r="A1266" s="191">
        <v>340</v>
      </c>
      <c r="B1266" s="68"/>
      <c r="C1266" s="212" t="s">
        <v>136</v>
      </c>
      <c r="D1266" s="213">
        <v>45393</v>
      </c>
      <c r="E1266" s="191" t="s">
        <v>3694</v>
      </c>
      <c r="F1266" s="191" t="s">
        <v>6</v>
      </c>
      <c r="G1266" s="191">
        <v>2655844</v>
      </c>
      <c r="H1266" s="68"/>
      <c r="I1266" s="197" t="s">
        <v>4768</v>
      </c>
      <c r="J1266" s="68"/>
      <c r="K1266" s="68"/>
      <c r="L1266" s="68"/>
      <c r="M1266" s="68"/>
      <c r="N1266" s="358"/>
      <c r="O1266" s="358"/>
      <c r="P1266" s="214">
        <v>0</v>
      </c>
      <c r="Q1266" s="214">
        <v>39307.800000000003</v>
      </c>
      <c r="R1266" s="68" t="s">
        <v>1894</v>
      </c>
      <c r="S1266" s="359"/>
      <c r="T1266" s="275"/>
    </row>
    <row r="1267" spans="1:20" ht="63.75">
      <c r="A1267" s="191">
        <v>340</v>
      </c>
      <c r="B1267" s="68"/>
      <c r="C1267" s="212" t="s">
        <v>136</v>
      </c>
      <c r="D1267" s="213">
        <v>45393</v>
      </c>
      <c r="E1267" s="191" t="s">
        <v>3695</v>
      </c>
      <c r="F1267" s="191" t="s">
        <v>14</v>
      </c>
      <c r="G1267" s="191">
        <v>2655845</v>
      </c>
      <c r="H1267" s="68"/>
      <c r="I1267" s="197" t="s">
        <v>4769</v>
      </c>
      <c r="J1267" s="68"/>
      <c r="K1267" s="68"/>
      <c r="L1267" s="68"/>
      <c r="M1267" s="68"/>
      <c r="N1267" s="358"/>
      <c r="O1267" s="358"/>
      <c r="P1267" s="214">
        <v>50</v>
      </c>
      <c r="Q1267" s="214">
        <v>0</v>
      </c>
      <c r="R1267" s="68" t="s">
        <v>1894</v>
      </c>
      <c r="S1267" s="359"/>
      <c r="T1267" s="275"/>
    </row>
    <row r="1268" spans="1:20" ht="63.75">
      <c r="A1268" s="191">
        <v>10</v>
      </c>
      <c r="B1268" s="68"/>
      <c r="C1268" s="212" t="s">
        <v>38</v>
      </c>
      <c r="D1268" s="213">
        <v>45393</v>
      </c>
      <c r="E1268" s="191" t="s">
        <v>3696</v>
      </c>
      <c r="F1268" s="191" t="s">
        <v>14</v>
      </c>
      <c r="G1268" s="191">
        <v>2655837</v>
      </c>
      <c r="H1268" s="68"/>
      <c r="I1268" s="197" t="s">
        <v>4770</v>
      </c>
      <c r="J1268" s="68"/>
      <c r="K1268" s="68"/>
      <c r="L1268" s="68"/>
      <c r="M1268" s="68"/>
      <c r="N1268" s="358"/>
      <c r="O1268" s="358"/>
      <c r="P1268" s="214">
        <v>50</v>
      </c>
      <c r="Q1268" s="214">
        <v>0</v>
      </c>
      <c r="R1268" s="68" t="s">
        <v>1894</v>
      </c>
      <c r="S1268" s="359"/>
      <c r="T1268" s="275"/>
    </row>
    <row r="1269" spans="1:20" ht="63.75">
      <c r="A1269" s="191">
        <v>10</v>
      </c>
      <c r="B1269" s="68"/>
      <c r="C1269" s="212" t="s">
        <v>38</v>
      </c>
      <c r="D1269" s="213">
        <v>45393</v>
      </c>
      <c r="E1269" s="191" t="s">
        <v>3697</v>
      </c>
      <c r="F1269" s="191" t="s">
        <v>14</v>
      </c>
      <c r="G1269" s="191">
        <v>2655839</v>
      </c>
      <c r="H1269" s="68"/>
      <c r="I1269" s="197" t="s">
        <v>4771</v>
      </c>
      <c r="J1269" s="68"/>
      <c r="K1269" s="68"/>
      <c r="L1269" s="68"/>
      <c r="M1269" s="68"/>
      <c r="N1269" s="358"/>
      <c r="O1269" s="358"/>
      <c r="P1269" s="214">
        <v>50</v>
      </c>
      <c r="Q1269" s="214">
        <v>0</v>
      </c>
      <c r="R1269" s="68" t="s">
        <v>1894</v>
      </c>
      <c r="S1269" s="359"/>
      <c r="T1269" s="275"/>
    </row>
    <row r="1270" spans="1:20" ht="76.5">
      <c r="A1270" s="191">
        <v>10</v>
      </c>
      <c r="B1270" s="68"/>
      <c r="C1270" s="212" t="s">
        <v>38</v>
      </c>
      <c r="D1270" s="213">
        <v>45393</v>
      </c>
      <c r="E1270" s="191" t="s">
        <v>3698</v>
      </c>
      <c r="F1270" s="191" t="s">
        <v>14</v>
      </c>
      <c r="G1270" s="191">
        <v>2655841</v>
      </c>
      <c r="H1270" s="68"/>
      <c r="I1270" s="197" t="s">
        <v>4772</v>
      </c>
      <c r="J1270" s="68"/>
      <c r="K1270" s="68"/>
      <c r="L1270" s="68"/>
      <c r="M1270" s="68"/>
      <c r="N1270" s="358"/>
      <c r="O1270" s="358"/>
      <c r="P1270" s="214">
        <v>50</v>
      </c>
      <c r="Q1270" s="214">
        <v>0</v>
      </c>
      <c r="R1270" s="68" t="s">
        <v>1894</v>
      </c>
      <c r="S1270" s="359"/>
      <c r="T1270" s="275"/>
    </row>
    <row r="1271" spans="1:20" ht="63.75">
      <c r="A1271" s="191">
        <v>340</v>
      </c>
      <c r="B1271" s="68"/>
      <c r="C1271" s="212" t="s">
        <v>136</v>
      </c>
      <c r="D1271" s="213">
        <v>45393</v>
      </c>
      <c r="E1271" s="191" t="s">
        <v>3699</v>
      </c>
      <c r="F1271" s="191" t="s">
        <v>14</v>
      </c>
      <c r="G1271" s="191">
        <v>2655843</v>
      </c>
      <c r="H1271" s="68"/>
      <c r="I1271" s="197" t="s">
        <v>4773</v>
      </c>
      <c r="J1271" s="68"/>
      <c r="K1271" s="68"/>
      <c r="L1271" s="68"/>
      <c r="M1271" s="68"/>
      <c r="N1271" s="358"/>
      <c r="O1271" s="358"/>
      <c r="P1271" s="214">
        <v>50</v>
      </c>
      <c r="Q1271" s="214">
        <v>0</v>
      </c>
      <c r="R1271" s="68" t="s">
        <v>1894</v>
      </c>
      <c r="S1271" s="359"/>
      <c r="T1271" s="275"/>
    </row>
    <row r="1272" spans="1:20" ht="63.75">
      <c r="A1272" s="191">
        <v>513</v>
      </c>
      <c r="B1272" s="68"/>
      <c r="C1272" s="212" t="s">
        <v>160</v>
      </c>
      <c r="D1272" s="213">
        <v>45393</v>
      </c>
      <c r="E1272" s="191" t="s">
        <v>3700</v>
      </c>
      <c r="F1272" s="191" t="s">
        <v>14</v>
      </c>
      <c r="G1272" s="191">
        <v>2656004</v>
      </c>
      <c r="H1272" s="68"/>
      <c r="I1272" s="197" t="s">
        <v>4774</v>
      </c>
      <c r="J1272" s="68"/>
      <c r="K1272" s="68"/>
      <c r="L1272" s="68"/>
      <c r="M1272" s="68"/>
      <c r="N1272" s="358"/>
      <c r="O1272" s="358"/>
      <c r="P1272" s="214">
        <v>50</v>
      </c>
      <c r="Q1272" s="214">
        <v>0</v>
      </c>
      <c r="R1272" s="68" t="s">
        <v>1894</v>
      </c>
      <c r="S1272" s="359"/>
      <c r="T1272" s="275"/>
    </row>
    <row r="1273" spans="1:20" ht="76.5">
      <c r="A1273" s="191">
        <v>10</v>
      </c>
      <c r="B1273" s="68"/>
      <c r="C1273" s="212" t="s">
        <v>38</v>
      </c>
      <c r="D1273" s="213">
        <v>45393</v>
      </c>
      <c r="E1273" s="191" t="s">
        <v>3701</v>
      </c>
      <c r="F1273" s="191" t="s">
        <v>14</v>
      </c>
      <c r="G1273" s="191">
        <v>2656576</v>
      </c>
      <c r="H1273" s="68"/>
      <c r="I1273" s="197" t="s">
        <v>4775</v>
      </c>
      <c r="J1273" s="68"/>
      <c r="K1273" s="68"/>
      <c r="L1273" s="68"/>
      <c r="M1273" s="68"/>
      <c r="N1273" s="358"/>
      <c r="O1273" s="358"/>
      <c r="P1273" s="214">
        <v>50</v>
      </c>
      <c r="Q1273" s="214">
        <v>0</v>
      </c>
      <c r="R1273" s="68" t="s">
        <v>1894</v>
      </c>
      <c r="S1273" s="359"/>
      <c r="T1273" s="275"/>
    </row>
    <row r="1274" spans="1:20" ht="63.75">
      <c r="A1274" s="191">
        <v>10</v>
      </c>
      <c r="B1274" s="68"/>
      <c r="C1274" s="212" t="s">
        <v>38</v>
      </c>
      <c r="D1274" s="213">
        <v>45393</v>
      </c>
      <c r="E1274" s="191" t="s">
        <v>3702</v>
      </c>
      <c r="F1274" s="191" t="s">
        <v>14</v>
      </c>
      <c r="G1274" s="191">
        <v>2656582</v>
      </c>
      <c r="H1274" s="68"/>
      <c r="I1274" s="197" t="s">
        <v>4776</v>
      </c>
      <c r="J1274" s="68"/>
      <c r="K1274" s="68"/>
      <c r="L1274" s="68"/>
      <c r="M1274" s="68"/>
      <c r="N1274" s="358"/>
      <c r="O1274" s="358"/>
      <c r="P1274" s="214">
        <v>50</v>
      </c>
      <c r="Q1274" s="214">
        <v>0</v>
      </c>
      <c r="R1274" s="68" t="s">
        <v>1894</v>
      </c>
      <c r="S1274" s="359"/>
      <c r="T1274" s="275"/>
    </row>
    <row r="1275" spans="1:20" ht="76.5">
      <c r="A1275" s="191">
        <v>10</v>
      </c>
      <c r="B1275" s="68"/>
      <c r="C1275" s="212" t="s">
        <v>38</v>
      </c>
      <c r="D1275" s="213">
        <v>45393</v>
      </c>
      <c r="E1275" s="191" t="s">
        <v>3703</v>
      </c>
      <c r="F1275" s="191" t="s">
        <v>14</v>
      </c>
      <c r="G1275" s="191">
        <v>2656580</v>
      </c>
      <c r="H1275" s="68"/>
      <c r="I1275" s="197" t="s">
        <v>4777</v>
      </c>
      <c r="J1275" s="68"/>
      <c r="K1275" s="68"/>
      <c r="L1275" s="68"/>
      <c r="M1275" s="68"/>
      <c r="N1275" s="358"/>
      <c r="O1275" s="358"/>
      <c r="P1275" s="214">
        <v>50</v>
      </c>
      <c r="Q1275" s="214">
        <v>0</v>
      </c>
      <c r="R1275" s="68" t="s">
        <v>1894</v>
      </c>
      <c r="S1275" s="359"/>
      <c r="T1275" s="275"/>
    </row>
    <row r="1276" spans="1:20" ht="76.5">
      <c r="A1276" s="191">
        <v>10</v>
      </c>
      <c r="B1276" s="68"/>
      <c r="C1276" s="212" t="s">
        <v>38</v>
      </c>
      <c r="D1276" s="213">
        <v>45393</v>
      </c>
      <c r="E1276" s="191" t="s">
        <v>3704</v>
      </c>
      <c r="F1276" s="191" t="s">
        <v>14</v>
      </c>
      <c r="G1276" s="191">
        <v>2656578</v>
      </c>
      <c r="H1276" s="68"/>
      <c r="I1276" s="197" t="s">
        <v>4778</v>
      </c>
      <c r="J1276" s="68"/>
      <c r="K1276" s="68"/>
      <c r="L1276" s="68"/>
      <c r="M1276" s="68"/>
      <c r="N1276" s="358"/>
      <c r="O1276" s="358"/>
      <c r="P1276" s="214">
        <v>50</v>
      </c>
      <c r="Q1276" s="214">
        <v>0</v>
      </c>
      <c r="R1276" s="68" t="s">
        <v>1894</v>
      </c>
      <c r="S1276" s="359"/>
      <c r="T1276" s="275"/>
    </row>
    <row r="1277" spans="1:20" ht="38.25">
      <c r="A1277" s="191" t="s">
        <v>542</v>
      </c>
      <c r="B1277" s="68"/>
      <c r="C1277" s="212" t="s">
        <v>689</v>
      </c>
      <c r="D1277" s="213">
        <v>45393</v>
      </c>
      <c r="E1277" s="191" t="s">
        <v>3705</v>
      </c>
      <c r="F1277" s="191" t="s">
        <v>600</v>
      </c>
      <c r="G1277" s="191">
        <v>8034357</v>
      </c>
      <c r="H1277" s="68"/>
      <c r="I1277" s="197" t="s">
        <v>4779</v>
      </c>
      <c r="J1277" s="68"/>
      <c r="K1277" s="68"/>
      <c r="L1277" s="68"/>
      <c r="M1277" s="68"/>
      <c r="N1277" s="358"/>
      <c r="O1277" s="358"/>
      <c r="P1277" s="214">
        <v>0</v>
      </c>
      <c r="Q1277" s="214">
        <v>3829625.02</v>
      </c>
      <c r="R1277" s="68" t="s">
        <v>1894</v>
      </c>
      <c r="S1277" s="359"/>
      <c r="T1277" s="275"/>
    </row>
    <row r="1278" spans="1:20" ht="63.75">
      <c r="A1278" s="191">
        <v>513</v>
      </c>
      <c r="B1278" s="68"/>
      <c r="C1278" s="212" t="s">
        <v>160</v>
      </c>
      <c r="D1278" s="213">
        <v>45393</v>
      </c>
      <c r="E1278" s="191" t="s">
        <v>3706</v>
      </c>
      <c r="F1278" s="191" t="s">
        <v>14</v>
      </c>
      <c r="G1278" s="191">
        <v>2656650</v>
      </c>
      <c r="H1278" s="68"/>
      <c r="I1278" s="197" t="s">
        <v>4780</v>
      </c>
      <c r="J1278" s="68"/>
      <c r="K1278" s="68"/>
      <c r="L1278" s="68"/>
      <c r="M1278" s="68"/>
      <c r="N1278" s="358"/>
      <c r="O1278" s="358"/>
      <c r="P1278" s="214">
        <v>50</v>
      </c>
      <c r="Q1278" s="214">
        <v>0</v>
      </c>
      <c r="R1278" s="68" t="s">
        <v>1894</v>
      </c>
      <c r="S1278" s="359"/>
      <c r="T1278" s="275"/>
    </row>
    <row r="1279" spans="1:20" ht="76.5">
      <c r="A1279" s="191">
        <v>513</v>
      </c>
      <c r="B1279" s="68"/>
      <c r="C1279" s="212" t="s">
        <v>160</v>
      </c>
      <c r="D1279" s="213">
        <v>45393</v>
      </c>
      <c r="E1279" s="191" t="s">
        <v>3707</v>
      </c>
      <c r="F1279" s="191" t="s">
        <v>10</v>
      </c>
      <c r="G1279" s="191">
        <v>1089785</v>
      </c>
      <c r="H1279" s="68"/>
      <c r="I1279" s="197" t="s">
        <v>4781</v>
      </c>
      <c r="J1279" s="68"/>
      <c r="K1279" s="68"/>
      <c r="L1279" s="68"/>
      <c r="M1279" s="68"/>
      <c r="N1279" s="358"/>
      <c r="O1279" s="358"/>
      <c r="P1279" s="214">
        <v>50</v>
      </c>
      <c r="Q1279" s="214">
        <v>0</v>
      </c>
      <c r="R1279" s="68" t="s">
        <v>1894</v>
      </c>
      <c r="S1279" s="359"/>
      <c r="T1279" s="275"/>
    </row>
    <row r="1280" spans="1:20" ht="76.5">
      <c r="A1280" s="191">
        <v>10</v>
      </c>
      <c r="B1280" s="68"/>
      <c r="C1280" s="212" t="s">
        <v>38</v>
      </c>
      <c r="D1280" s="213">
        <v>45393</v>
      </c>
      <c r="E1280" s="191" t="s">
        <v>3708</v>
      </c>
      <c r="F1280" s="191" t="s">
        <v>14</v>
      </c>
      <c r="G1280" s="191">
        <v>2656940</v>
      </c>
      <c r="H1280" s="68"/>
      <c r="I1280" s="197" t="s">
        <v>4782</v>
      </c>
      <c r="J1280" s="68"/>
      <c r="K1280" s="68"/>
      <c r="L1280" s="68"/>
      <c r="M1280" s="68"/>
      <c r="N1280" s="358"/>
      <c r="O1280" s="358"/>
      <c r="P1280" s="214">
        <v>50</v>
      </c>
      <c r="Q1280" s="214">
        <v>0</v>
      </c>
      <c r="R1280" s="68" t="s">
        <v>1894</v>
      </c>
      <c r="S1280" s="359"/>
      <c r="T1280" s="275"/>
    </row>
    <row r="1281" spans="1:20" ht="102">
      <c r="A1281" s="191">
        <v>15</v>
      </c>
      <c r="B1281" s="68"/>
      <c r="C1281" s="212" t="s">
        <v>39</v>
      </c>
      <c r="D1281" s="213">
        <v>45393</v>
      </c>
      <c r="E1281" s="191" t="s">
        <v>3709</v>
      </c>
      <c r="F1281" s="191" t="s">
        <v>10</v>
      </c>
      <c r="G1281" s="191">
        <v>1089465</v>
      </c>
      <c r="H1281" s="68"/>
      <c r="I1281" s="197" t="s">
        <v>4783</v>
      </c>
      <c r="J1281" s="68"/>
      <c r="K1281" s="68"/>
      <c r="L1281" s="68"/>
      <c r="M1281" s="68"/>
      <c r="N1281" s="358"/>
      <c r="O1281" s="358"/>
      <c r="P1281" s="214">
        <v>826.07</v>
      </c>
      <c r="Q1281" s="214">
        <v>0</v>
      </c>
      <c r="R1281" s="68" t="s">
        <v>1894</v>
      </c>
      <c r="S1281" s="359"/>
      <c r="T1281" s="275"/>
    </row>
    <row r="1282" spans="1:20" ht="76.5">
      <c r="A1282" s="191">
        <v>10</v>
      </c>
      <c r="B1282" s="68"/>
      <c r="C1282" s="212" t="s">
        <v>38</v>
      </c>
      <c r="D1282" s="213">
        <v>45393</v>
      </c>
      <c r="E1282" s="191" t="s">
        <v>3710</v>
      </c>
      <c r="F1282" s="191" t="s">
        <v>14</v>
      </c>
      <c r="G1282" s="191">
        <v>2656938</v>
      </c>
      <c r="H1282" s="68"/>
      <c r="I1282" s="197" t="s">
        <v>4784</v>
      </c>
      <c r="J1282" s="68"/>
      <c r="K1282" s="68"/>
      <c r="L1282" s="68"/>
      <c r="M1282" s="68"/>
      <c r="N1282" s="358"/>
      <c r="O1282" s="358"/>
      <c r="P1282" s="214">
        <v>50</v>
      </c>
      <c r="Q1282" s="214">
        <v>0</v>
      </c>
      <c r="R1282" s="68" t="s">
        <v>1894</v>
      </c>
      <c r="S1282" s="359"/>
      <c r="T1282" s="275"/>
    </row>
    <row r="1283" spans="1:20" ht="102">
      <c r="A1283" s="191">
        <v>15</v>
      </c>
      <c r="B1283" s="68"/>
      <c r="C1283" s="212" t="s">
        <v>39</v>
      </c>
      <c r="D1283" s="213">
        <v>45393</v>
      </c>
      <c r="E1283" s="191" t="s">
        <v>3711</v>
      </c>
      <c r="F1283" s="191" t="s">
        <v>10</v>
      </c>
      <c r="G1283" s="191">
        <v>1089538</v>
      </c>
      <c r="H1283" s="68"/>
      <c r="I1283" s="197" t="s">
        <v>4785</v>
      </c>
      <c r="J1283" s="68"/>
      <c r="K1283" s="68"/>
      <c r="L1283" s="68"/>
      <c r="M1283" s="68"/>
      <c r="N1283" s="358"/>
      <c r="O1283" s="358"/>
      <c r="P1283" s="214">
        <v>312.52999999999997</v>
      </c>
      <c r="Q1283" s="214">
        <v>0</v>
      </c>
      <c r="R1283" s="68" t="s">
        <v>1894</v>
      </c>
      <c r="S1283" s="359"/>
      <c r="T1283" s="275"/>
    </row>
    <row r="1284" spans="1:20" ht="51">
      <c r="A1284" s="191">
        <v>206</v>
      </c>
      <c r="B1284" s="68"/>
      <c r="C1284" s="212" t="s">
        <v>87</v>
      </c>
      <c r="D1284" s="213">
        <v>45394</v>
      </c>
      <c r="E1284" s="191" t="s">
        <v>3712</v>
      </c>
      <c r="F1284" s="191" t="s">
        <v>3</v>
      </c>
      <c r="G1284" s="191">
        <v>2187840</v>
      </c>
      <c r="H1284" s="68"/>
      <c r="I1284" s="197" t="s">
        <v>4786</v>
      </c>
      <c r="J1284" s="68"/>
      <c r="K1284" s="68"/>
      <c r="L1284" s="68"/>
      <c r="M1284" s="68"/>
      <c r="N1284" s="358"/>
      <c r="O1284" s="358"/>
      <c r="P1284" s="214">
        <v>0</v>
      </c>
      <c r="Q1284" s="214">
        <v>2219.5</v>
      </c>
      <c r="R1284" s="68" t="s">
        <v>1894</v>
      </c>
      <c r="S1284" s="359"/>
      <c r="T1284" s="275"/>
    </row>
    <row r="1285" spans="1:20" ht="51">
      <c r="A1285" s="191">
        <v>41</v>
      </c>
      <c r="B1285" s="68"/>
      <c r="C1285" s="212" t="s">
        <v>44</v>
      </c>
      <c r="D1285" s="213">
        <v>45394</v>
      </c>
      <c r="E1285" s="191" t="s">
        <v>3713</v>
      </c>
      <c r="F1285" s="191" t="s">
        <v>3</v>
      </c>
      <c r="G1285" s="191">
        <v>2187841</v>
      </c>
      <c r="H1285" s="68"/>
      <c r="I1285" s="197" t="s">
        <v>4787</v>
      </c>
      <c r="J1285" s="68"/>
      <c r="K1285" s="68"/>
      <c r="L1285" s="68"/>
      <c r="M1285" s="68"/>
      <c r="N1285" s="358"/>
      <c r="O1285" s="358"/>
      <c r="P1285" s="214">
        <v>0</v>
      </c>
      <c r="Q1285" s="214">
        <v>690</v>
      </c>
      <c r="R1285" s="68" t="s">
        <v>1894</v>
      </c>
      <c r="S1285" s="359"/>
      <c r="T1285" s="275"/>
    </row>
    <row r="1286" spans="1:20" ht="51">
      <c r="A1286" s="191">
        <v>591</v>
      </c>
      <c r="B1286" s="68"/>
      <c r="C1286" s="212" t="s">
        <v>672</v>
      </c>
      <c r="D1286" s="213">
        <v>45394</v>
      </c>
      <c r="E1286" s="191" t="s">
        <v>3714</v>
      </c>
      <c r="F1286" s="191" t="s">
        <v>3</v>
      </c>
      <c r="G1286" s="191">
        <v>2187846</v>
      </c>
      <c r="H1286" s="68"/>
      <c r="I1286" s="197" t="s">
        <v>4788</v>
      </c>
      <c r="J1286" s="68"/>
      <c r="K1286" s="68"/>
      <c r="L1286" s="68"/>
      <c r="M1286" s="68"/>
      <c r="N1286" s="358"/>
      <c r="O1286" s="358"/>
      <c r="P1286" s="214">
        <v>0</v>
      </c>
      <c r="Q1286" s="214">
        <v>670603.9</v>
      </c>
      <c r="R1286" s="68" t="s">
        <v>1894</v>
      </c>
      <c r="S1286" s="359"/>
      <c r="T1286" s="275"/>
    </row>
    <row r="1287" spans="1:20" ht="63.75">
      <c r="A1287" s="191">
        <v>591</v>
      </c>
      <c r="B1287" s="68"/>
      <c r="C1287" s="212" t="s">
        <v>672</v>
      </c>
      <c r="D1287" s="213">
        <v>45394</v>
      </c>
      <c r="E1287" s="191" t="s">
        <v>3715</v>
      </c>
      <c r="F1287" s="191" t="s">
        <v>3</v>
      </c>
      <c r="G1287" s="191">
        <v>2187848</v>
      </c>
      <c r="H1287" s="68"/>
      <c r="I1287" s="197" t="s">
        <v>4789</v>
      </c>
      <c r="J1287" s="68"/>
      <c r="K1287" s="68"/>
      <c r="L1287" s="68"/>
      <c r="M1287" s="68"/>
      <c r="N1287" s="358"/>
      <c r="O1287" s="358"/>
      <c r="P1287" s="214">
        <v>0</v>
      </c>
      <c r="Q1287" s="214">
        <v>187.91</v>
      </c>
      <c r="R1287" s="68" t="s">
        <v>1894</v>
      </c>
      <c r="S1287" s="359"/>
      <c r="T1287" s="275"/>
    </row>
    <row r="1288" spans="1:20" ht="51">
      <c r="A1288" s="191">
        <v>47</v>
      </c>
      <c r="B1288" s="68"/>
      <c r="C1288" s="212" t="s">
        <v>45</v>
      </c>
      <c r="D1288" s="213">
        <v>45394</v>
      </c>
      <c r="E1288" s="191" t="s">
        <v>3716</v>
      </c>
      <c r="F1288" s="191" t="s">
        <v>3</v>
      </c>
      <c r="G1288" s="191">
        <v>2187849</v>
      </c>
      <c r="H1288" s="68"/>
      <c r="I1288" s="197" t="s">
        <v>4790</v>
      </c>
      <c r="J1288" s="68"/>
      <c r="K1288" s="68"/>
      <c r="L1288" s="68"/>
      <c r="M1288" s="68"/>
      <c r="N1288" s="358"/>
      <c r="O1288" s="358"/>
      <c r="P1288" s="214">
        <v>0</v>
      </c>
      <c r="Q1288" s="214">
        <v>7342.78</v>
      </c>
      <c r="R1288" s="68" t="s">
        <v>1894</v>
      </c>
      <c r="S1288" s="359"/>
      <c r="T1288" s="275"/>
    </row>
    <row r="1289" spans="1:20" ht="51">
      <c r="A1289" s="191" t="s">
        <v>550</v>
      </c>
      <c r="B1289" s="68"/>
      <c r="C1289" s="212" t="s">
        <v>589</v>
      </c>
      <c r="D1289" s="213">
        <v>45394</v>
      </c>
      <c r="E1289" s="191" t="s">
        <v>3717</v>
      </c>
      <c r="F1289" s="191" t="s">
        <v>3</v>
      </c>
      <c r="G1289" s="191">
        <v>2187856</v>
      </c>
      <c r="H1289" s="68"/>
      <c r="I1289" s="197" t="s">
        <v>4791</v>
      </c>
      <c r="J1289" s="68"/>
      <c r="K1289" s="68"/>
      <c r="L1289" s="68"/>
      <c r="M1289" s="68"/>
      <c r="N1289" s="358"/>
      <c r="O1289" s="358"/>
      <c r="P1289" s="214">
        <v>0</v>
      </c>
      <c r="Q1289" s="214">
        <v>5679</v>
      </c>
      <c r="R1289" s="68" t="s">
        <v>1894</v>
      </c>
      <c r="S1289" s="359"/>
      <c r="T1289" s="275"/>
    </row>
    <row r="1290" spans="1:20" ht="51">
      <c r="A1290" s="191">
        <v>155</v>
      </c>
      <c r="B1290" s="68"/>
      <c r="C1290" s="212" t="s">
        <v>75</v>
      </c>
      <c r="D1290" s="213">
        <v>45394</v>
      </c>
      <c r="E1290" s="191" t="s">
        <v>3718</v>
      </c>
      <c r="F1290" s="191" t="s">
        <v>3</v>
      </c>
      <c r="G1290" s="191">
        <v>2187859</v>
      </c>
      <c r="H1290" s="68"/>
      <c r="I1290" s="197" t="s">
        <v>4792</v>
      </c>
      <c r="J1290" s="68"/>
      <c r="K1290" s="68"/>
      <c r="L1290" s="68"/>
      <c r="M1290" s="68"/>
      <c r="N1290" s="358"/>
      <c r="O1290" s="358"/>
      <c r="P1290" s="214">
        <v>0</v>
      </c>
      <c r="Q1290" s="214">
        <v>44878</v>
      </c>
      <c r="R1290" s="68" t="s">
        <v>1894</v>
      </c>
      <c r="S1290" s="359"/>
      <c r="T1290" s="275"/>
    </row>
    <row r="1291" spans="1:20" ht="63.75">
      <c r="A1291" s="191">
        <v>291</v>
      </c>
      <c r="B1291" s="68"/>
      <c r="C1291" s="212" t="s">
        <v>119</v>
      </c>
      <c r="D1291" s="213">
        <v>45394</v>
      </c>
      <c r="E1291" s="191" t="s">
        <v>3719</v>
      </c>
      <c r="F1291" s="191" t="s">
        <v>3</v>
      </c>
      <c r="G1291" s="191">
        <v>2187861</v>
      </c>
      <c r="H1291" s="68"/>
      <c r="I1291" s="197" t="s">
        <v>4793</v>
      </c>
      <c r="J1291" s="68"/>
      <c r="K1291" s="68"/>
      <c r="L1291" s="68"/>
      <c r="M1291" s="68"/>
      <c r="N1291" s="358"/>
      <c r="O1291" s="358"/>
      <c r="P1291" s="214">
        <v>0</v>
      </c>
      <c r="Q1291" s="214">
        <v>1090</v>
      </c>
      <c r="R1291" s="68" t="s">
        <v>1894</v>
      </c>
      <c r="S1291" s="359"/>
      <c r="T1291" s="275"/>
    </row>
    <row r="1292" spans="1:20" ht="63.75">
      <c r="A1292" s="191">
        <v>291</v>
      </c>
      <c r="B1292" s="68"/>
      <c r="C1292" s="212" t="s">
        <v>119</v>
      </c>
      <c r="D1292" s="213">
        <v>45394</v>
      </c>
      <c r="E1292" s="191" t="s">
        <v>3720</v>
      </c>
      <c r="F1292" s="191" t="s">
        <v>3</v>
      </c>
      <c r="G1292" s="191">
        <v>2187863</v>
      </c>
      <c r="H1292" s="68"/>
      <c r="I1292" s="197" t="s">
        <v>4794</v>
      </c>
      <c r="J1292" s="68"/>
      <c r="K1292" s="68"/>
      <c r="L1292" s="68"/>
      <c r="M1292" s="68"/>
      <c r="N1292" s="358"/>
      <c r="O1292" s="358"/>
      <c r="P1292" s="214">
        <v>0</v>
      </c>
      <c r="Q1292" s="214">
        <v>2253</v>
      </c>
      <c r="R1292" s="68" t="s">
        <v>1894</v>
      </c>
      <c r="S1292" s="359"/>
      <c r="T1292" s="275"/>
    </row>
    <row r="1293" spans="1:20" ht="63.75">
      <c r="A1293" s="191">
        <v>389</v>
      </c>
      <c r="B1293" s="68"/>
      <c r="C1293" s="212" t="s">
        <v>1405</v>
      </c>
      <c r="D1293" s="213">
        <v>45394</v>
      </c>
      <c r="E1293" s="191" t="s">
        <v>3721</v>
      </c>
      <c r="F1293" s="191" t="s">
        <v>3</v>
      </c>
      <c r="G1293" s="191">
        <v>2187864</v>
      </c>
      <c r="H1293" s="68"/>
      <c r="I1293" s="197" t="s">
        <v>4795</v>
      </c>
      <c r="J1293" s="68"/>
      <c r="K1293" s="68"/>
      <c r="L1293" s="68"/>
      <c r="M1293" s="68"/>
      <c r="N1293" s="358"/>
      <c r="O1293" s="358"/>
      <c r="P1293" s="214">
        <v>0</v>
      </c>
      <c r="Q1293" s="214">
        <v>1326</v>
      </c>
      <c r="R1293" s="68" t="s">
        <v>1894</v>
      </c>
      <c r="S1293" s="359"/>
      <c r="T1293" s="275"/>
    </row>
    <row r="1294" spans="1:20" ht="51">
      <c r="A1294" s="191">
        <v>41</v>
      </c>
      <c r="B1294" s="68"/>
      <c r="C1294" s="212" t="s">
        <v>44</v>
      </c>
      <c r="D1294" s="213">
        <v>45394</v>
      </c>
      <c r="E1294" s="191" t="s">
        <v>3722</v>
      </c>
      <c r="F1294" s="191" t="s">
        <v>3</v>
      </c>
      <c r="G1294" s="191">
        <v>2187881</v>
      </c>
      <c r="H1294" s="68"/>
      <c r="I1294" s="197" t="s">
        <v>4796</v>
      </c>
      <c r="J1294" s="68"/>
      <c r="K1294" s="68"/>
      <c r="L1294" s="68"/>
      <c r="M1294" s="68"/>
      <c r="N1294" s="358"/>
      <c r="O1294" s="358"/>
      <c r="P1294" s="214">
        <v>0</v>
      </c>
      <c r="Q1294" s="214">
        <v>18</v>
      </c>
      <c r="R1294" s="68" t="s">
        <v>1894</v>
      </c>
      <c r="S1294" s="359"/>
      <c r="T1294" s="275"/>
    </row>
    <row r="1295" spans="1:20" ht="51">
      <c r="A1295" s="191">
        <v>41</v>
      </c>
      <c r="B1295" s="68"/>
      <c r="C1295" s="212" t="s">
        <v>44</v>
      </c>
      <c r="D1295" s="213">
        <v>45394</v>
      </c>
      <c r="E1295" s="191" t="s">
        <v>3723</v>
      </c>
      <c r="F1295" s="191" t="s">
        <v>3</v>
      </c>
      <c r="G1295" s="191">
        <v>2187883</v>
      </c>
      <c r="H1295" s="68"/>
      <c r="I1295" s="197" t="s">
        <v>3164</v>
      </c>
      <c r="J1295" s="68"/>
      <c r="K1295" s="68"/>
      <c r="L1295" s="68"/>
      <c r="M1295" s="68"/>
      <c r="N1295" s="358"/>
      <c r="O1295" s="358"/>
      <c r="P1295" s="214">
        <v>0</v>
      </c>
      <c r="Q1295" s="214">
        <v>125</v>
      </c>
      <c r="R1295" s="68" t="s">
        <v>1894</v>
      </c>
      <c r="S1295" s="359"/>
      <c r="T1295" s="275"/>
    </row>
    <row r="1296" spans="1:20" ht="51">
      <c r="A1296" s="191">
        <v>41</v>
      </c>
      <c r="B1296" s="68"/>
      <c r="C1296" s="212" t="s">
        <v>44</v>
      </c>
      <c r="D1296" s="213">
        <v>45394</v>
      </c>
      <c r="E1296" s="191" t="s">
        <v>3724</v>
      </c>
      <c r="F1296" s="191" t="s">
        <v>3</v>
      </c>
      <c r="G1296" s="191">
        <v>2187884</v>
      </c>
      <c r="H1296" s="68"/>
      <c r="I1296" s="197" t="s">
        <v>3133</v>
      </c>
      <c r="J1296" s="68"/>
      <c r="K1296" s="68"/>
      <c r="L1296" s="68"/>
      <c r="M1296" s="68"/>
      <c r="N1296" s="358"/>
      <c r="O1296" s="358"/>
      <c r="P1296" s="214">
        <v>0</v>
      </c>
      <c r="Q1296" s="214">
        <v>16</v>
      </c>
      <c r="R1296" s="68" t="s">
        <v>1894</v>
      </c>
      <c r="S1296" s="359"/>
      <c r="T1296" s="275"/>
    </row>
    <row r="1297" spans="1:20" ht="63.75">
      <c r="A1297" s="191">
        <v>287</v>
      </c>
      <c r="B1297" s="68"/>
      <c r="C1297" s="212" t="s">
        <v>116</v>
      </c>
      <c r="D1297" s="213">
        <v>45394</v>
      </c>
      <c r="E1297" s="191" t="s">
        <v>3725</v>
      </c>
      <c r="F1297" s="191" t="s">
        <v>3</v>
      </c>
      <c r="G1297" s="191">
        <v>2187913</v>
      </c>
      <c r="H1297" s="68"/>
      <c r="I1297" s="197" t="s">
        <v>4797</v>
      </c>
      <c r="J1297" s="68"/>
      <c r="K1297" s="68"/>
      <c r="L1297" s="68"/>
      <c r="M1297" s="68"/>
      <c r="N1297" s="358"/>
      <c r="O1297" s="358"/>
      <c r="P1297" s="214">
        <v>0</v>
      </c>
      <c r="Q1297" s="214">
        <v>1117.74</v>
      </c>
      <c r="R1297" s="68" t="s">
        <v>1894</v>
      </c>
      <c r="S1297" s="359"/>
      <c r="T1297" s="275"/>
    </row>
    <row r="1298" spans="1:20" ht="51">
      <c r="A1298" s="191">
        <v>342</v>
      </c>
      <c r="B1298" s="68"/>
      <c r="C1298" s="212" t="s">
        <v>137</v>
      </c>
      <c r="D1298" s="213">
        <v>45394</v>
      </c>
      <c r="E1298" s="191" t="s">
        <v>3726</v>
      </c>
      <c r="F1298" s="191" t="s">
        <v>3</v>
      </c>
      <c r="G1298" s="191">
        <v>2187916</v>
      </c>
      <c r="H1298" s="68"/>
      <c r="I1298" s="197" t="s">
        <v>4798</v>
      </c>
      <c r="J1298" s="68"/>
      <c r="K1298" s="68"/>
      <c r="L1298" s="68"/>
      <c r="M1298" s="68"/>
      <c r="N1298" s="358"/>
      <c r="O1298" s="358"/>
      <c r="P1298" s="214">
        <v>0</v>
      </c>
      <c r="Q1298" s="214">
        <v>0.01</v>
      </c>
      <c r="R1298" s="68" t="s">
        <v>1894</v>
      </c>
      <c r="S1298" s="359"/>
      <c r="T1298" s="275"/>
    </row>
    <row r="1299" spans="1:20" ht="63.75">
      <c r="A1299" s="191">
        <v>25</v>
      </c>
      <c r="B1299" s="68"/>
      <c r="C1299" s="212" t="s">
        <v>42</v>
      </c>
      <c r="D1299" s="213">
        <v>45394</v>
      </c>
      <c r="E1299" s="191" t="s">
        <v>3727</v>
      </c>
      <c r="F1299" s="191" t="s">
        <v>3</v>
      </c>
      <c r="G1299" s="191">
        <v>2187918</v>
      </c>
      <c r="H1299" s="68"/>
      <c r="I1299" s="197" t="s">
        <v>4799</v>
      </c>
      <c r="J1299" s="68"/>
      <c r="K1299" s="68"/>
      <c r="L1299" s="68"/>
      <c r="M1299" s="68"/>
      <c r="N1299" s="358"/>
      <c r="O1299" s="358"/>
      <c r="P1299" s="214">
        <v>0</v>
      </c>
      <c r="Q1299" s="214">
        <v>3161.26</v>
      </c>
      <c r="R1299" s="68" t="s">
        <v>1894</v>
      </c>
      <c r="S1299" s="359"/>
      <c r="T1299" s="275"/>
    </row>
    <row r="1300" spans="1:20" ht="51">
      <c r="A1300" s="191">
        <v>342</v>
      </c>
      <c r="B1300" s="68"/>
      <c r="C1300" s="212" t="s">
        <v>137</v>
      </c>
      <c r="D1300" s="213">
        <v>45394</v>
      </c>
      <c r="E1300" s="191" t="s">
        <v>3728</v>
      </c>
      <c r="F1300" s="191" t="s">
        <v>3</v>
      </c>
      <c r="G1300" s="191">
        <v>2187919</v>
      </c>
      <c r="H1300" s="68"/>
      <c r="I1300" s="197" t="s">
        <v>3048</v>
      </c>
      <c r="J1300" s="68"/>
      <c r="K1300" s="68"/>
      <c r="L1300" s="68"/>
      <c r="M1300" s="68"/>
      <c r="N1300" s="358"/>
      <c r="O1300" s="358"/>
      <c r="P1300" s="214">
        <v>0</v>
      </c>
      <c r="Q1300" s="214">
        <v>0.02</v>
      </c>
      <c r="R1300" s="68" t="s">
        <v>1894</v>
      </c>
      <c r="S1300" s="359"/>
      <c r="T1300" s="275"/>
    </row>
    <row r="1301" spans="1:20" ht="51">
      <c r="A1301" s="191">
        <v>342</v>
      </c>
      <c r="B1301" s="68"/>
      <c r="C1301" s="212" t="s">
        <v>137</v>
      </c>
      <c r="D1301" s="213">
        <v>45394</v>
      </c>
      <c r="E1301" s="191" t="s">
        <v>3729</v>
      </c>
      <c r="F1301" s="191" t="s">
        <v>3</v>
      </c>
      <c r="G1301" s="191">
        <v>2187920</v>
      </c>
      <c r="H1301" s="68"/>
      <c r="I1301" s="197" t="s">
        <v>3048</v>
      </c>
      <c r="J1301" s="68"/>
      <c r="K1301" s="68"/>
      <c r="L1301" s="68"/>
      <c r="M1301" s="68"/>
      <c r="N1301" s="358"/>
      <c r="O1301" s="358"/>
      <c r="P1301" s="214">
        <v>0</v>
      </c>
      <c r="Q1301" s="214">
        <v>0.02</v>
      </c>
      <c r="R1301" s="68" t="s">
        <v>1894</v>
      </c>
      <c r="S1301" s="359"/>
      <c r="T1301" s="275"/>
    </row>
    <row r="1302" spans="1:20" ht="51">
      <c r="A1302" s="191">
        <v>342</v>
      </c>
      <c r="B1302" s="68"/>
      <c r="C1302" s="212" t="s">
        <v>137</v>
      </c>
      <c r="D1302" s="213">
        <v>45394</v>
      </c>
      <c r="E1302" s="191" t="s">
        <v>3730</v>
      </c>
      <c r="F1302" s="191" t="s">
        <v>3</v>
      </c>
      <c r="G1302" s="191">
        <v>2187923</v>
      </c>
      <c r="H1302" s="68"/>
      <c r="I1302" s="197" t="s">
        <v>3048</v>
      </c>
      <c r="J1302" s="68"/>
      <c r="K1302" s="68"/>
      <c r="L1302" s="68"/>
      <c r="M1302" s="68"/>
      <c r="N1302" s="358"/>
      <c r="O1302" s="358"/>
      <c r="P1302" s="214">
        <v>0</v>
      </c>
      <c r="Q1302" s="214">
        <v>0.01</v>
      </c>
      <c r="R1302" s="68" t="s">
        <v>1894</v>
      </c>
      <c r="S1302" s="359"/>
      <c r="T1302" s="275"/>
    </row>
    <row r="1303" spans="1:20" ht="51">
      <c r="A1303" s="191">
        <v>342</v>
      </c>
      <c r="B1303" s="68"/>
      <c r="C1303" s="212" t="s">
        <v>137</v>
      </c>
      <c r="D1303" s="213">
        <v>45394</v>
      </c>
      <c r="E1303" s="191" t="s">
        <v>3731</v>
      </c>
      <c r="F1303" s="191" t="s">
        <v>3</v>
      </c>
      <c r="G1303" s="191">
        <v>2187925</v>
      </c>
      <c r="H1303" s="68"/>
      <c r="I1303" s="197" t="s">
        <v>3048</v>
      </c>
      <c r="J1303" s="68"/>
      <c r="K1303" s="68"/>
      <c r="L1303" s="68"/>
      <c r="M1303" s="68"/>
      <c r="N1303" s="358"/>
      <c r="O1303" s="358"/>
      <c r="P1303" s="214">
        <v>0</v>
      </c>
      <c r="Q1303" s="214">
        <v>0.01</v>
      </c>
      <c r="R1303" s="68" t="s">
        <v>1894</v>
      </c>
      <c r="S1303" s="359"/>
      <c r="T1303" s="275"/>
    </row>
    <row r="1304" spans="1:20" ht="63.75">
      <c r="A1304" s="191">
        <v>310</v>
      </c>
      <c r="B1304" s="68"/>
      <c r="C1304" s="212" t="s">
        <v>131</v>
      </c>
      <c r="D1304" s="213">
        <v>45394</v>
      </c>
      <c r="E1304" s="191" t="s">
        <v>3732</v>
      </c>
      <c r="F1304" s="191" t="s">
        <v>3</v>
      </c>
      <c r="G1304" s="191">
        <v>2187926</v>
      </c>
      <c r="H1304" s="68"/>
      <c r="I1304" s="197" t="s">
        <v>4800</v>
      </c>
      <c r="J1304" s="68"/>
      <c r="K1304" s="68"/>
      <c r="L1304" s="68"/>
      <c r="M1304" s="68"/>
      <c r="N1304" s="358"/>
      <c r="O1304" s="358"/>
      <c r="P1304" s="214">
        <v>0</v>
      </c>
      <c r="Q1304" s="214">
        <v>121.16</v>
      </c>
      <c r="R1304" s="68" t="s">
        <v>1894</v>
      </c>
      <c r="S1304" s="359"/>
      <c r="T1304" s="275"/>
    </row>
    <row r="1305" spans="1:20" ht="63.75">
      <c r="A1305" s="191">
        <v>41</v>
      </c>
      <c r="B1305" s="68"/>
      <c r="C1305" s="212" t="s">
        <v>44</v>
      </c>
      <c r="D1305" s="213">
        <v>45394</v>
      </c>
      <c r="E1305" s="191" t="s">
        <v>3733</v>
      </c>
      <c r="F1305" s="191" t="s">
        <v>3</v>
      </c>
      <c r="G1305" s="191">
        <v>2187928</v>
      </c>
      <c r="H1305" s="68"/>
      <c r="I1305" s="197" t="s">
        <v>4801</v>
      </c>
      <c r="J1305" s="68"/>
      <c r="K1305" s="68"/>
      <c r="L1305" s="68"/>
      <c r="M1305" s="68"/>
      <c r="N1305" s="358"/>
      <c r="O1305" s="358"/>
      <c r="P1305" s="214">
        <v>0</v>
      </c>
      <c r="Q1305" s="214">
        <v>620.30999999999995</v>
      </c>
      <c r="R1305" s="68" t="s">
        <v>1894</v>
      </c>
      <c r="S1305" s="359"/>
      <c r="T1305" s="275"/>
    </row>
    <row r="1306" spans="1:20" ht="51">
      <c r="A1306" s="191">
        <v>578</v>
      </c>
      <c r="B1306" s="68"/>
      <c r="C1306" s="212" t="s">
        <v>168</v>
      </c>
      <c r="D1306" s="213">
        <v>45394</v>
      </c>
      <c r="E1306" s="191" t="s">
        <v>3734</v>
      </c>
      <c r="F1306" s="191" t="s">
        <v>3</v>
      </c>
      <c r="G1306" s="191">
        <v>2187932</v>
      </c>
      <c r="H1306" s="68"/>
      <c r="I1306" s="197" t="s">
        <v>4802</v>
      </c>
      <c r="J1306" s="68"/>
      <c r="K1306" s="68"/>
      <c r="L1306" s="68"/>
      <c r="M1306" s="68"/>
      <c r="N1306" s="358"/>
      <c r="O1306" s="358"/>
      <c r="P1306" s="214">
        <v>0</v>
      </c>
      <c r="Q1306" s="214">
        <v>256</v>
      </c>
      <c r="R1306" s="68" t="s">
        <v>1894</v>
      </c>
      <c r="S1306" s="359"/>
      <c r="T1306" s="275"/>
    </row>
    <row r="1307" spans="1:20" ht="63.75">
      <c r="A1307" s="191">
        <v>862</v>
      </c>
      <c r="B1307" s="68"/>
      <c r="C1307" s="212" t="s">
        <v>187</v>
      </c>
      <c r="D1307" s="213">
        <v>45394</v>
      </c>
      <c r="E1307" s="191" t="s">
        <v>3735</v>
      </c>
      <c r="F1307" s="191" t="s">
        <v>3</v>
      </c>
      <c r="G1307" s="191">
        <v>2187933</v>
      </c>
      <c r="H1307" s="68"/>
      <c r="I1307" s="197" t="s">
        <v>4803</v>
      </c>
      <c r="J1307" s="68"/>
      <c r="K1307" s="68"/>
      <c r="L1307" s="68"/>
      <c r="M1307" s="68"/>
      <c r="N1307" s="358"/>
      <c r="O1307" s="358"/>
      <c r="P1307" s="214">
        <v>0</v>
      </c>
      <c r="Q1307" s="214">
        <v>250.99</v>
      </c>
      <c r="R1307" s="68" t="s">
        <v>1894</v>
      </c>
      <c r="S1307" s="359"/>
      <c r="T1307" s="275"/>
    </row>
    <row r="1308" spans="1:20" ht="63.75">
      <c r="A1308" s="191">
        <v>597</v>
      </c>
      <c r="B1308" s="68"/>
      <c r="C1308" s="212" t="s">
        <v>675</v>
      </c>
      <c r="D1308" s="213">
        <v>45394</v>
      </c>
      <c r="E1308" s="191" t="s">
        <v>3736</v>
      </c>
      <c r="F1308" s="191" t="s">
        <v>3</v>
      </c>
      <c r="G1308" s="191">
        <v>2187935</v>
      </c>
      <c r="H1308" s="68"/>
      <c r="I1308" s="197" t="s">
        <v>4804</v>
      </c>
      <c r="J1308" s="68"/>
      <c r="K1308" s="68"/>
      <c r="L1308" s="68"/>
      <c r="M1308" s="68"/>
      <c r="N1308" s="358"/>
      <c r="O1308" s="358"/>
      <c r="P1308" s="214">
        <v>0</v>
      </c>
      <c r="Q1308" s="214">
        <v>84.98</v>
      </c>
      <c r="R1308" s="68" t="s">
        <v>1894</v>
      </c>
      <c r="S1308" s="359"/>
      <c r="T1308" s="275"/>
    </row>
    <row r="1309" spans="1:20" ht="51">
      <c r="A1309" s="191" t="s">
        <v>550</v>
      </c>
      <c r="B1309" s="68"/>
      <c r="C1309" s="212" t="s">
        <v>589</v>
      </c>
      <c r="D1309" s="213">
        <v>45394</v>
      </c>
      <c r="E1309" s="191" t="s">
        <v>3737</v>
      </c>
      <c r="F1309" s="191" t="s">
        <v>3</v>
      </c>
      <c r="G1309" s="191">
        <v>2187938</v>
      </c>
      <c r="H1309" s="68"/>
      <c r="I1309" s="197" t="s">
        <v>2349</v>
      </c>
      <c r="J1309" s="68"/>
      <c r="K1309" s="68"/>
      <c r="L1309" s="68"/>
      <c r="M1309" s="68"/>
      <c r="N1309" s="358"/>
      <c r="O1309" s="358"/>
      <c r="P1309" s="214">
        <v>0</v>
      </c>
      <c r="Q1309" s="214">
        <v>800</v>
      </c>
      <c r="R1309" s="68" t="s">
        <v>1894</v>
      </c>
      <c r="S1309" s="359"/>
      <c r="T1309" s="275"/>
    </row>
    <row r="1310" spans="1:20" ht="51">
      <c r="A1310" s="191">
        <v>47</v>
      </c>
      <c r="B1310" s="68"/>
      <c r="C1310" s="212" t="s">
        <v>45</v>
      </c>
      <c r="D1310" s="213">
        <v>45394</v>
      </c>
      <c r="E1310" s="191" t="s">
        <v>3738</v>
      </c>
      <c r="F1310" s="191" t="s">
        <v>3</v>
      </c>
      <c r="G1310" s="191">
        <v>2187953</v>
      </c>
      <c r="H1310" s="68"/>
      <c r="I1310" s="197" t="s">
        <v>4805</v>
      </c>
      <c r="J1310" s="68"/>
      <c r="K1310" s="68"/>
      <c r="L1310" s="68"/>
      <c r="M1310" s="68"/>
      <c r="N1310" s="358"/>
      <c r="O1310" s="358"/>
      <c r="P1310" s="214">
        <v>0</v>
      </c>
      <c r="Q1310" s="214">
        <v>380</v>
      </c>
      <c r="R1310" s="68" t="s">
        <v>1894</v>
      </c>
      <c r="S1310" s="359"/>
      <c r="T1310" s="275"/>
    </row>
    <row r="1311" spans="1:20" ht="63.75">
      <c r="A1311" s="191">
        <v>513</v>
      </c>
      <c r="B1311" s="68"/>
      <c r="C1311" s="212" t="s">
        <v>160</v>
      </c>
      <c r="D1311" s="213">
        <v>45394</v>
      </c>
      <c r="E1311" s="191" t="s">
        <v>3739</v>
      </c>
      <c r="F1311" s="191" t="s">
        <v>14</v>
      </c>
      <c r="G1311" s="191">
        <v>2657759</v>
      </c>
      <c r="H1311" s="68"/>
      <c r="I1311" s="197" t="s">
        <v>4806</v>
      </c>
      <c r="J1311" s="68"/>
      <c r="K1311" s="68"/>
      <c r="L1311" s="68"/>
      <c r="M1311" s="68"/>
      <c r="N1311" s="358"/>
      <c r="O1311" s="358"/>
      <c r="P1311" s="214">
        <v>50</v>
      </c>
      <c r="Q1311" s="214">
        <v>0</v>
      </c>
      <c r="R1311" s="68" t="s">
        <v>1894</v>
      </c>
      <c r="S1311" s="359"/>
      <c r="T1311" s="275"/>
    </row>
    <row r="1312" spans="1:20" ht="63.75">
      <c r="A1312" s="191">
        <v>513</v>
      </c>
      <c r="B1312" s="68"/>
      <c r="C1312" s="212" t="s">
        <v>160</v>
      </c>
      <c r="D1312" s="213">
        <v>45394</v>
      </c>
      <c r="E1312" s="191" t="s">
        <v>3742</v>
      </c>
      <c r="F1312" s="191" t="s">
        <v>14</v>
      </c>
      <c r="G1312" s="191">
        <v>2657757</v>
      </c>
      <c r="H1312" s="68"/>
      <c r="I1312" s="197" t="s">
        <v>4809</v>
      </c>
      <c r="J1312" s="68"/>
      <c r="K1312" s="68"/>
      <c r="L1312" s="68"/>
      <c r="M1312" s="68"/>
      <c r="N1312" s="358"/>
      <c r="O1312" s="358"/>
      <c r="P1312" s="214">
        <v>50</v>
      </c>
      <c r="Q1312" s="214">
        <v>0</v>
      </c>
      <c r="R1312" s="68" t="s">
        <v>1894</v>
      </c>
      <c r="S1312" s="359"/>
      <c r="T1312" s="275"/>
    </row>
    <row r="1313" spans="1:20" ht="38.25">
      <c r="A1313" s="191">
        <v>283</v>
      </c>
      <c r="B1313" s="68"/>
      <c r="C1313" s="212" t="s">
        <v>115</v>
      </c>
      <c r="D1313" s="213">
        <v>45394</v>
      </c>
      <c r="E1313" s="191" t="s">
        <v>3743</v>
      </c>
      <c r="F1313" s="191" t="s">
        <v>6</v>
      </c>
      <c r="G1313" s="191">
        <v>1991649</v>
      </c>
      <c r="H1313" s="68"/>
      <c r="I1313" s="197" t="s">
        <v>4810</v>
      </c>
      <c r="J1313" s="68"/>
      <c r="K1313" s="68"/>
      <c r="L1313" s="68"/>
      <c r="M1313" s="68"/>
      <c r="N1313" s="358"/>
      <c r="O1313" s="358"/>
      <c r="P1313" s="214">
        <v>0</v>
      </c>
      <c r="Q1313" s="214">
        <v>2036727.99</v>
      </c>
      <c r="R1313" s="68" t="s">
        <v>1894</v>
      </c>
      <c r="S1313" s="359"/>
      <c r="T1313" s="275"/>
    </row>
    <row r="1314" spans="1:20" ht="38.25">
      <c r="A1314" s="191">
        <v>283</v>
      </c>
      <c r="B1314" s="68"/>
      <c r="C1314" s="212" t="s">
        <v>115</v>
      </c>
      <c r="D1314" s="213">
        <v>45394</v>
      </c>
      <c r="E1314" s="191" t="s">
        <v>3744</v>
      </c>
      <c r="F1314" s="191" t="s">
        <v>6</v>
      </c>
      <c r="G1314" s="191">
        <v>1991650</v>
      </c>
      <c r="H1314" s="68"/>
      <c r="I1314" s="197" t="s">
        <v>1741</v>
      </c>
      <c r="J1314" s="68"/>
      <c r="K1314" s="68"/>
      <c r="L1314" s="68"/>
      <c r="M1314" s="68"/>
      <c r="N1314" s="358"/>
      <c r="O1314" s="358"/>
      <c r="P1314" s="214">
        <v>0</v>
      </c>
      <c r="Q1314" s="214">
        <v>459893.36</v>
      </c>
      <c r="R1314" s="68" t="s">
        <v>1894</v>
      </c>
      <c r="S1314" s="359"/>
      <c r="T1314" s="275"/>
    </row>
    <row r="1315" spans="1:20" ht="63.75">
      <c r="A1315" s="191">
        <v>291</v>
      </c>
      <c r="B1315" s="68"/>
      <c r="C1315" s="212" t="s">
        <v>119</v>
      </c>
      <c r="D1315" s="213">
        <v>45394</v>
      </c>
      <c r="E1315" s="191" t="s">
        <v>3745</v>
      </c>
      <c r="F1315" s="191" t="s">
        <v>10</v>
      </c>
      <c r="G1315" s="191">
        <v>2657763</v>
      </c>
      <c r="H1315" s="68"/>
      <c r="I1315" s="197" t="s">
        <v>4811</v>
      </c>
      <c r="J1315" s="68"/>
      <c r="K1315" s="68"/>
      <c r="L1315" s="68"/>
      <c r="M1315" s="68"/>
      <c r="N1315" s="358"/>
      <c r="O1315" s="358"/>
      <c r="P1315" s="214">
        <v>50</v>
      </c>
      <c r="Q1315" s="214">
        <v>0</v>
      </c>
      <c r="R1315" s="68" t="s">
        <v>1894</v>
      </c>
      <c r="S1315" s="359"/>
      <c r="T1315" s="275"/>
    </row>
    <row r="1316" spans="1:20" ht="63.75">
      <c r="A1316" s="191">
        <v>86</v>
      </c>
      <c r="B1316" s="68"/>
      <c r="C1316" s="212" t="s">
        <v>50</v>
      </c>
      <c r="D1316" s="213">
        <v>45394</v>
      </c>
      <c r="E1316" s="191" t="s">
        <v>3746</v>
      </c>
      <c r="F1316" s="191" t="s">
        <v>6</v>
      </c>
      <c r="G1316" s="191">
        <v>1991817</v>
      </c>
      <c r="H1316" s="68"/>
      <c r="I1316" s="197" t="s">
        <v>4812</v>
      </c>
      <c r="J1316" s="68"/>
      <c r="K1316" s="68"/>
      <c r="L1316" s="68"/>
      <c r="M1316" s="68"/>
      <c r="N1316" s="358"/>
      <c r="O1316" s="358"/>
      <c r="P1316" s="214">
        <v>0</v>
      </c>
      <c r="Q1316" s="214">
        <v>6508.38</v>
      </c>
      <c r="R1316" s="68" t="s">
        <v>1894</v>
      </c>
      <c r="S1316" s="359"/>
      <c r="T1316" s="275"/>
    </row>
    <row r="1317" spans="1:20" ht="63.75">
      <c r="A1317" s="191">
        <v>86</v>
      </c>
      <c r="B1317" s="68"/>
      <c r="C1317" s="212" t="s">
        <v>50</v>
      </c>
      <c r="D1317" s="213">
        <v>45394</v>
      </c>
      <c r="E1317" s="191" t="s">
        <v>3747</v>
      </c>
      <c r="F1317" s="191" t="s">
        <v>6</v>
      </c>
      <c r="G1317" s="191">
        <v>1991832</v>
      </c>
      <c r="H1317" s="68"/>
      <c r="I1317" s="197" t="s">
        <v>4813</v>
      </c>
      <c r="J1317" s="68"/>
      <c r="K1317" s="68"/>
      <c r="L1317" s="68"/>
      <c r="M1317" s="68"/>
      <c r="N1317" s="358"/>
      <c r="O1317" s="358"/>
      <c r="P1317" s="214">
        <v>0</v>
      </c>
      <c r="Q1317" s="214">
        <v>1427.36</v>
      </c>
      <c r="R1317" s="68" t="s">
        <v>1894</v>
      </c>
      <c r="S1317" s="359"/>
      <c r="T1317" s="275"/>
    </row>
    <row r="1318" spans="1:20" ht="76.5">
      <c r="A1318" s="191">
        <v>86</v>
      </c>
      <c r="B1318" s="68"/>
      <c r="C1318" s="212" t="s">
        <v>50</v>
      </c>
      <c r="D1318" s="213">
        <v>45394</v>
      </c>
      <c r="E1318" s="191" t="s">
        <v>3748</v>
      </c>
      <c r="F1318" s="191" t="s">
        <v>6</v>
      </c>
      <c r="G1318" s="191">
        <v>1991834</v>
      </c>
      <c r="H1318" s="68"/>
      <c r="I1318" s="197" t="s">
        <v>4814</v>
      </c>
      <c r="J1318" s="68"/>
      <c r="K1318" s="68"/>
      <c r="L1318" s="68"/>
      <c r="M1318" s="68"/>
      <c r="N1318" s="358"/>
      <c r="O1318" s="358"/>
      <c r="P1318" s="214">
        <v>0</v>
      </c>
      <c r="Q1318" s="214">
        <v>453.9</v>
      </c>
      <c r="R1318" s="68" t="s">
        <v>1894</v>
      </c>
      <c r="S1318" s="359"/>
      <c r="T1318" s="275"/>
    </row>
    <row r="1319" spans="1:20" ht="76.5">
      <c r="A1319" s="191">
        <v>513</v>
      </c>
      <c r="B1319" s="68"/>
      <c r="C1319" s="212" t="s">
        <v>160</v>
      </c>
      <c r="D1319" s="213">
        <v>45394</v>
      </c>
      <c r="E1319" s="191" t="s">
        <v>3749</v>
      </c>
      <c r="F1319" s="191" t="s">
        <v>10</v>
      </c>
      <c r="G1319" s="191">
        <v>1089893</v>
      </c>
      <c r="H1319" s="68"/>
      <c r="I1319" s="197" t="s">
        <v>4815</v>
      </c>
      <c r="J1319" s="68"/>
      <c r="K1319" s="68"/>
      <c r="L1319" s="68"/>
      <c r="M1319" s="68"/>
      <c r="N1319" s="358"/>
      <c r="O1319" s="358"/>
      <c r="P1319" s="214">
        <v>50</v>
      </c>
      <c r="Q1319" s="214">
        <v>0</v>
      </c>
      <c r="R1319" s="68" t="s">
        <v>1894</v>
      </c>
      <c r="S1319" s="359"/>
      <c r="T1319" s="275"/>
    </row>
    <row r="1320" spans="1:20" ht="76.5">
      <c r="A1320" s="191">
        <v>117</v>
      </c>
      <c r="B1320" s="68"/>
      <c r="C1320" s="212" t="s">
        <v>54</v>
      </c>
      <c r="D1320" s="213">
        <v>45394</v>
      </c>
      <c r="E1320" s="191" t="s">
        <v>3750</v>
      </c>
      <c r="F1320" s="191" t="s">
        <v>10</v>
      </c>
      <c r="G1320" s="191">
        <v>1089928</v>
      </c>
      <c r="H1320" s="68"/>
      <c r="I1320" s="197" t="s">
        <v>4816</v>
      </c>
      <c r="J1320" s="68"/>
      <c r="K1320" s="68"/>
      <c r="L1320" s="68"/>
      <c r="M1320" s="68"/>
      <c r="N1320" s="358"/>
      <c r="O1320" s="358"/>
      <c r="P1320" s="214">
        <v>50</v>
      </c>
      <c r="Q1320" s="214">
        <v>0</v>
      </c>
      <c r="R1320" s="68" t="s">
        <v>1894</v>
      </c>
      <c r="S1320" s="359"/>
      <c r="T1320" s="275"/>
    </row>
    <row r="1321" spans="1:20" ht="89.25">
      <c r="A1321" s="191">
        <v>117</v>
      </c>
      <c r="B1321" s="68"/>
      <c r="C1321" s="212" t="s">
        <v>54</v>
      </c>
      <c r="D1321" s="213">
        <v>45394</v>
      </c>
      <c r="E1321" s="191" t="s">
        <v>3751</v>
      </c>
      <c r="F1321" s="191" t="s">
        <v>10</v>
      </c>
      <c r="G1321" s="191">
        <v>1089929</v>
      </c>
      <c r="H1321" s="68"/>
      <c r="I1321" s="197" t="s">
        <v>4817</v>
      </c>
      <c r="J1321" s="68"/>
      <c r="K1321" s="68"/>
      <c r="L1321" s="68"/>
      <c r="M1321" s="68"/>
      <c r="N1321" s="358"/>
      <c r="O1321" s="358"/>
      <c r="P1321" s="214">
        <v>50</v>
      </c>
      <c r="Q1321" s="214">
        <v>0</v>
      </c>
      <c r="R1321" s="68" t="s">
        <v>1894</v>
      </c>
      <c r="S1321" s="359"/>
      <c r="T1321" s="275"/>
    </row>
    <row r="1322" spans="1:20" ht="89.25">
      <c r="A1322" s="191">
        <v>117</v>
      </c>
      <c r="B1322" s="68"/>
      <c r="C1322" s="212" t="s">
        <v>54</v>
      </c>
      <c r="D1322" s="213">
        <v>45394</v>
      </c>
      <c r="E1322" s="191" t="s">
        <v>3752</v>
      </c>
      <c r="F1322" s="191" t="s">
        <v>10</v>
      </c>
      <c r="G1322" s="191">
        <v>1089931</v>
      </c>
      <c r="H1322" s="68"/>
      <c r="I1322" s="197" t="s">
        <v>4818</v>
      </c>
      <c r="J1322" s="68"/>
      <c r="K1322" s="68"/>
      <c r="L1322" s="68"/>
      <c r="M1322" s="68"/>
      <c r="N1322" s="358"/>
      <c r="O1322" s="358"/>
      <c r="P1322" s="214">
        <v>50</v>
      </c>
      <c r="Q1322" s="214">
        <v>0</v>
      </c>
      <c r="R1322" s="68" t="s">
        <v>1894</v>
      </c>
      <c r="S1322" s="359"/>
      <c r="T1322" s="275"/>
    </row>
    <row r="1323" spans="1:20" ht="89.25">
      <c r="A1323" s="191">
        <v>117</v>
      </c>
      <c r="B1323" s="68"/>
      <c r="C1323" s="212" t="s">
        <v>54</v>
      </c>
      <c r="D1323" s="213">
        <v>45394</v>
      </c>
      <c r="E1323" s="191" t="s">
        <v>3753</v>
      </c>
      <c r="F1323" s="191" t="s">
        <v>10</v>
      </c>
      <c r="G1323" s="191">
        <v>1089937</v>
      </c>
      <c r="H1323" s="68"/>
      <c r="I1323" s="197" t="s">
        <v>4819</v>
      </c>
      <c r="J1323" s="68"/>
      <c r="K1323" s="68"/>
      <c r="L1323" s="68"/>
      <c r="M1323" s="68"/>
      <c r="N1323" s="358"/>
      <c r="O1323" s="358"/>
      <c r="P1323" s="214">
        <v>50</v>
      </c>
      <c r="Q1323" s="214">
        <v>0</v>
      </c>
      <c r="R1323" s="68" t="s">
        <v>1894</v>
      </c>
      <c r="S1323" s="359"/>
      <c r="T1323" s="275"/>
    </row>
    <row r="1324" spans="1:20" ht="51">
      <c r="A1324" s="191">
        <v>41</v>
      </c>
      <c r="B1324" s="68"/>
      <c r="C1324" s="212" t="s">
        <v>44</v>
      </c>
      <c r="D1324" s="213">
        <v>45397</v>
      </c>
      <c r="E1324" s="191" t="s">
        <v>3754</v>
      </c>
      <c r="F1324" s="191" t="s">
        <v>3</v>
      </c>
      <c r="G1324" s="191">
        <v>2188194</v>
      </c>
      <c r="H1324" s="68"/>
      <c r="I1324" s="197" t="s">
        <v>4820</v>
      </c>
      <c r="J1324" s="68"/>
      <c r="K1324" s="68"/>
      <c r="L1324" s="68"/>
      <c r="M1324" s="68"/>
      <c r="N1324" s="358"/>
      <c r="O1324" s="358"/>
      <c r="P1324" s="214">
        <v>0</v>
      </c>
      <c r="Q1324" s="214">
        <v>60</v>
      </c>
      <c r="R1324" s="68" t="s">
        <v>1894</v>
      </c>
      <c r="S1324" s="359"/>
      <c r="T1324" s="275"/>
    </row>
    <row r="1325" spans="1:20" ht="51">
      <c r="A1325" s="191" t="s">
        <v>550</v>
      </c>
      <c r="B1325" s="68"/>
      <c r="C1325" s="212" t="s">
        <v>589</v>
      </c>
      <c r="D1325" s="213">
        <v>45397</v>
      </c>
      <c r="E1325" s="191" t="s">
        <v>3755</v>
      </c>
      <c r="F1325" s="191" t="s">
        <v>3</v>
      </c>
      <c r="G1325" s="191">
        <v>2188214</v>
      </c>
      <c r="H1325" s="68"/>
      <c r="I1325" s="197" t="s">
        <v>4821</v>
      </c>
      <c r="J1325" s="68"/>
      <c r="K1325" s="68"/>
      <c r="L1325" s="68"/>
      <c r="M1325" s="68"/>
      <c r="N1325" s="358"/>
      <c r="O1325" s="358"/>
      <c r="P1325" s="214">
        <v>0</v>
      </c>
      <c r="Q1325" s="214">
        <v>7157.55</v>
      </c>
      <c r="R1325" s="68" t="s">
        <v>1894</v>
      </c>
      <c r="S1325" s="359"/>
      <c r="T1325" s="275"/>
    </row>
    <row r="1326" spans="1:20" ht="51">
      <c r="A1326" s="191" t="s">
        <v>550</v>
      </c>
      <c r="B1326" s="68"/>
      <c r="C1326" s="212" t="s">
        <v>589</v>
      </c>
      <c r="D1326" s="213">
        <v>45397</v>
      </c>
      <c r="E1326" s="191" t="s">
        <v>3756</v>
      </c>
      <c r="F1326" s="191" t="s">
        <v>3</v>
      </c>
      <c r="G1326" s="191">
        <v>2188215</v>
      </c>
      <c r="H1326" s="68"/>
      <c r="I1326" s="197" t="s">
        <v>4822</v>
      </c>
      <c r="J1326" s="68"/>
      <c r="K1326" s="68"/>
      <c r="L1326" s="68"/>
      <c r="M1326" s="68"/>
      <c r="N1326" s="358"/>
      <c r="O1326" s="358"/>
      <c r="P1326" s="214">
        <v>0</v>
      </c>
      <c r="Q1326" s="214">
        <v>5261.36</v>
      </c>
      <c r="R1326" s="68" t="s">
        <v>1894</v>
      </c>
      <c r="S1326" s="359"/>
      <c r="T1326" s="275"/>
    </row>
    <row r="1327" spans="1:20" ht="51">
      <c r="A1327" s="191">
        <v>526</v>
      </c>
      <c r="B1327" s="68"/>
      <c r="C1327" s="212" t="s">
        <v>1264</v>
      </c>
      <c r="D1327" s="213">
        <v>45397</v>
      </c>
      <c r="E1327" s="191" t="s">
        <v>3757</v>
      </c>
      <c r="F1327" s="191" t="s">
        <v>3</v>
      </c>
      <c r="G1327" s="191">
        <v>2188216</v>
      </c>
      <c r="H1327" s="68"/>
      <c r="I1327" s="197" t="s">
        <v>4823</v>
      </c>
      <c r="J1327" s="68"/>
      <c r="K1327" s="68"/>
      <c r="L1327" s="68"/>
      <c r="M1327" s="68"/>
      <c r="N1327" s="358"/>
      <c r="O1327" s="358"/>
      <c r="P1327" s="214">
        <v>0</v>
      </c>
      <c r="Q1327" s="214">
        <v>240</v>
      </c>
      <c r="R1327" s="68" t="s">
        <v>1894</v>
      </c>
      <c r="S1327" s="359"/>
      <c r="T1327" s="275"/>
    </row>
    <row r="1328" spans="1:20" ht="38.25">
      <c r="A1328" s="191">
        <v>650</v>
      </c>
      <c r="B1328" s="68"/>
      <c r="C1328" s="212" t="s">
        <v>175</v>
      </c>
      <c r="D1328" s="213">
        <v>45397</v>
      </c>
      <c r="E1328" s="191" t="s">
        <v>3758</v>
      </c>
      <c r="F1328" s="191" t="s">
        <v>3</v>
      </c>
      <c r="G1328" s="191">
        <v>2188224</v>
      </c>
      <c r="H1328" s="68"/>
      <c r="I1328" s="197" t="s">
        <v>4824</v>
      </c>
      <c r="J1328" s="68"/>
      <c r="K1328" s="68"/>
      <c r="L1328" s="68"/>
      <c r="M1328" s="68"/>
      <c r="N1328" s="358"/>
      <c r="O1328" s="358"/>
      <c r="P1328" s="214">
        <v>0</v>
      </c>
      <c r="Q1328" s="214">
        <v>5</v>
      </c>
      <c r="R1328" s="68" t="s">
        <v>1894</v>
      </c>
      <c r="S1328" s="359"/>
      <c r="T1328" s="275"/>
    </row>
    <row r="1329" spans="1:20" ht="51">
      <c r="A1329" s="191">
        <v>650</v>
      </c>
      <c r="B1329" s="68"/>
      <c r="C1329" s="212" t="s">
        <v>175</v>
      </c>
      <c r="D1329" s="213">
        <v>45397</v>
      </c>
      <c r="E1329" s="191" t="s">
        <v>3759</v>
      </c>
      <c r="F1329" s="191" t="s">
        <v>3</v>
      </c>
      <c r="G1329" s="191">
        <v>2188226</v>
      </c>
      <c r="H1329" s="68"/>
      <c r="I1329" s="197" t="s">
        <v>4825</v>
      </c>
      <c r="J1329" s="68"/>
      <c r="K1329" s="68"/>
      <c r="L1329" s="68"/>
      <c r="M1329" s="68"/>
      <c r="N1329" s="358"/>
      <c r="O1329" s="358"/>
      <c r="P1329" s="214">
        <v>0</v>
      </c>
      <c r="Q1329" s="214">
        <v>4776.8</v>
      </c>
      <c r="R1329" s="68" t="s">
        <v>1894</v>
      </c>
      <c r="S1329" s="359"/>
      <c r="T1329" s="275"/>
    </row>
    <row r="1330" spans="1:20" ht="63.75">
      <c r="A1330" s="191">
        <v>299</v>
      </c>
      <c r="B1330" s="68"/>
      <c r="C1330" s="212" t="s">
        <v>126</v>
      </c>
      <c r="D1330" s="213">
        <v>45397</v>
      </c>
      <c r="E1330" s="191" t="s">
        <v>3760</v>
      </c>
      <c r="F1330" s="191" t="s">
        <v>3</v>
      </c>
      <c r="G1330" s="191">
        <v>2188228</v>
      </c>
      <c r="H1330" s="68"/>
      <c r="I1330" s="197" t="s">
        <v>4826</v>
      </c>
      <c r="J1330" s="68"/>
      <c r="K1330" s="68"/>
      <c r="L1330" s="68"/>
      <c r="M1330" s="68"/>
      <c r="N1330" s="358"/>
      <c r="O1330" s="358"/>
      <c r="P1330" s="214">
        <v>0</v>
      </c>
      <c r="Q1330" s="214">
        <v>675000</v>
      </c>
      <c r="R1330" s="68" t="s">
        <v>1894</v>
      </c>
      <c r="S1330" s="359"/>
      <c r="T1330" s="275"/>
    </row>
    <row r="1331" spans="1:20" ht="51">
      <c r="A1331" s="191">
        <v>46</v>
      </c>
      <c r="B1331" s="68"/>
      <c r="C1331" s="212" t="s">
        <v>1371</v>
      </c>
      <c r="D1331" s="213">
        <v>45397</v>
      </c>
      <c r="E1331" s="191" t="s">
        <v>3761</v>
      </c>
      <c r="F1331" s="191" t="s">
        <v>3</v>
      </c>
      <c r="G1331" s="191">
        <v>2188230</v>
      </c>
      <c r="H1331" s="68"/>
      <c r="I1331" s="197" t="s">
        <v>4827</v>
      </c>
      <c r="J1331" s="68"/>
      <c r="K1331" s="68"/>
      <c r="L1331" s="68"/>
      <c r="M1331" s="68"/>
      <c r="N1331" s="358"/>
      <c r="O1331" s="358"/>
      <c r="P1331" s="214">
        <v>0</v>
      </c>
      <c r="Q1331" s="214">
        <v>5000</v>
      </c>
      <c r="R1331" s="68" t="s">
        <v>1894</v>
      </c>
      <c r="S1331" s="359"/>
      <c r="T1331" s="275"/>
    </row>
    <row r="1332" spans="1:20" ht="51">
      <c r="A1332" s="191">
        <v>526</v>
      </c>
      <c r="B1332" s="68"/>
      <c r="C1332" s="212" t="s">
        <v>1264</v>
      </c>
      <c r="D1332" s="213">
        <v>45397</v>
      </c>
      <c r="E1332" s="191" t="s">
        <v>3762</v>
      </c>
      <c r="F1332" s="191" t="s">
        <v>3</v>
      </c>
      <c r="G1332" s="191">
        <v>2188311</v>
      </c>
      <c r="H1332" s="68"/>
      <c r="I1332" s="197" t="s">
        <v>4828</v>
      </c>
      <c r="J1332" s="68"/>
      <c r="K1332" s="68"/>
      <c r="L1332" s="68"/>
      <c r="M1332" s="68"/>
      <c r="N1332" s="358"/>
      <c r="O1332" s="358"/>
      <c r="P1332" s="214">
        <v>0</v>
      </c>
      <c r="Q1332" s="214">
        <v>1500</v>
      </c>
      <c r="R1332" s="68" t="s">
        <v>1894</v>
      </c>
      <c r="S1332" s="359"/>
      <c r="T1332" s="275"/>
    </row>
    <row r="1333" spans="1:20" ht="51">
      <c r="A1333" s="191">
        <v>86</v>
      </c>
      <c r="B1333" s="68"/>
      <c r="C1333" s="212" t="s">
        <v>50</v>
      </c>
      <c r="D1333" s="213">
        <v>45397</v>
      </c>
      <c r="E1333" s="191" t="s">
        <v>3763</v>
      </c>
      <c r="F1333" s="191" t="s">
        <v>6</v>
      </c>
      <c r="G1333" s="191">
        <v>1992288</v>
      </c>
      <c r="H1333" s="68"/>
      <c r="I1333" s="197" t="s">
        <v>4829</v>
      </c>
      <c r="J1333" s="68"/>
      <c r="K1333" s="68"/>
      <c r="L1333" s="68"/>
      <c r="M1333" s="68"/>
      <c r="N1333" s="358"/>
      <c r="O1333" s="358"/>
      <c r="P1333" s="214">
        <v>0</v>
      </c>
      <c r="Q1333" s="214">
        <v>9528291.0800000001</v>
      </c>
      <c r="R1333" s="68" t="s">
        <v>1894</v>
      </c>
      <c r="S1333" s="359"/>
      <c r="T1333" s="275"/>
    </row>
    <row r="1334" spans="1:20" ht="63.75">
      <c r="A1334" s="191">
        <v>86</v>
      </c>
      <c r="B1334" s="68"/>
      <c r="C1334" s="212" t="s">
        <v>50</v>
      </c>
      <c r="D1334" s="213">
        <v>45397</v>
      </c>
      <c r="E1334" s="191" t="s">
        <v>3764</v>
      </c>
      <c r="F1334" s="191" t="s">
        <v>6</v>
      </c>
      <c r="G1334" s="191">
        <v>1992518</v>
      </c>
      <c r="H1334" s="68"/>
      <c r="I1334" s="197" t="s">
        <v>4830</v>
      </c>
      <c r="J1334" s="68"/>
      <c r="K1334" s="68"/>
      <c r="L1334" s="68"/>
      <c r="M1334" s="68"/>
      <c r="N1334" s="358"/>
      <c r="O1334" s="358"/>
      <c r="P1334" s="214">
        <v>0</v>
      </c>
      <c r="Q1334" s="214">
        <v>2106.5500000000002</v>
      </c>
      <c r="R1334" s="68" t="s">
        <v>1894</v>
      </c>
      <c r="S1334" s="359"/>
      <c r="T1334" s="275"/>
    </row>
    <row r="1335" spans="1:20" ht="63.75">
      <c r="A1335" s="191">
        <v>86</v>
      </c>
      <c r="B1335" s="68"/>
      <c r="C1335" s="212" t="s">
        <v>50</v>
      </c>
      <c r="D1335" s="213">
        <v>45397</v>
      </c>
      <c r="E1335" s="191" t="s">
        <v>3765</v>
      </c>
      <c r="F1335" s="191" t="s">
        <v>6</v>
      </c>
      <c r="G1335" s="191">
        <v>1992520</v>
      </c>
      <c r="H1335" s="68"/>
      <c r="I1335" s="197" t="s">
        <v>4831</v>
      </c>
      <c r="J1335" s="68"/>
      <c r="K1335" s="68"/>
      <c r="L1335" s="68"/>
      <c r="M1335" s="68"/>
      <c r="N1335" s="358"/>
      <c r="O1335" s="358"/>
      <c r="P1335" s="214">
        <v>0</v>
      </c>
      <c r="Q1335" s="214">
        <v>3045.57</v>
      </c>
      <c r="R1335" s="68" t="s">
        <v>1894</v>
      </c>
      <c r="S1335" s="359"/>
      <c r="T1335" s="275"/>
    </row>
    <row r="1336" spans="1:20" ht="51">
      <c r="A1336" s="191" t="s">
        <v>542</v>
      </c>
      <c r="B1336" s="68"/>
      <c r="C1336" s="212" t="s">
        <v>689</v>
      </c>
      <c r="D1336" s="213">
        <v>45397</v>
      </c>
      <c r="E1336" s="191" t="s">
        <v>3766</v>
      </c>
      <c r="F1336" s="191" t="s">
        <v>10</v>
      </c>
      <c r="G1336" s="191">
        <v>18636</v>
      </c>
      <c r="H1336" s="68"/>
      <c r="I1336" s="197" t="s">
        <v>4832</v>
      </c>
      <c r="J1336" s="68"/>
      <c r="K1336" s="68"/>
      <c r="L1336" s="68"/>
      <c r="M1336" s="68"/>
      <c r="N1336" s="358"/>
      <c r="O1336" s="358"/>
      <c r="P1336" s="214">
        <v>324.39999999999998</v>
      </c>
      <c r="Q1336" s="214">
        <v>0</v>
      </c>
      <c r="R1336" s="68" t="s">
        <v>1894</v>
      </c>
      <c r="S1336" s="359"/>
      <c r="T1336" s="275"/>
    </row>
    <row r="1337" spans="1:20" ht="51">
      <c r="A1337" s="191" t="s">
        <v>542</v>
      </c>
      <c r="B1337" s="68"/>
      <c r="C1337" s="212" t="s">
        <v>689</v>
      </c>
      <c r="D1337" s="213">
        <v>45397</v>
      </c>
      <c r="E1337" s="191" t="s">
        <v>3767</v>
      </c>
      <c r="F1337" s="191" t="s">
        <v>6</v>
      </c>
      <c r="G1337" s="191">
        <v>2660042</v>
      </c>
      <c r="H1337" s="68"/>
      <c r="I1337" s="197" t="s">
        <v>4833</v>
      </c>
      <c r="J1337" s="68"/>
      <c r="K1337" s="68"/>
      <c r="L1337" s="68"/>
      <c r="M1337" s="68"/>
      <c r="N1337" s="358"/>
      <c r="O1337" s="358"/>
      <c r="P1337" s="214">
        <v>0</v>
      </c>
      <c r="Q1337" s="214">
        <v>2701333.5</v>
      </c>
      <c r="R1337" s="68" t="s">
        <v>1894</v>
      </c>
      <c r="S1337" s="359"/>
      <c r="T1337" s="275"/>
    </row>
    <row r="1338" spans="1:20" ht="76.5">
      <c r="A1338" s="191" t="s">
        <v>542</v>
      </c>
      <c r="B1338" s="68"/>
      <c r="C1338" s="212" t="s">
        <v>689</v>
      </c>
      <c r="D1338" s="213">
        <v>45397</v>
      </c>
      <c r="E1338" s="191" t="s">
        <v>3768</v>
      </c>
      <c r="F1338" s="191" t="s">
        <v>10</v>
      </c>
      <c r="G1338" s="191">
        <v>18737</v>
      </c>
      <c r="H1338" s="68"/>
      <c r="I1338" s="197" t="s">
        <v>4834</v>
      </c>
      <c r="J1338" s="68"/>
      <c r="K1338" s="68"/>
      <c r="L1338" s="68"/>
      <c r="M1338" s="68"/>
      <c r="N1338" s="358"/>
      <c r="O1338" s="358"/>
      <c r="P1338" s="214">
        <v>10357.700000000001</v>
      </c>
      <c r="Q1338" s="214">
        <v>0</v>
      </c>
      <c r="R1338" s="68" t="s">
        <v>1894</v>
      </c>
      <c r="S1338" s="359"/>
      <c r="T1338" s="275"/>
    </row>
    <row r="1339" spans="1:20" ht="63.75">
      <c r="A1339" s="191" t="s">
        <v>542</v>
      </c>
      <c r="B1339" s="68"/>
      <c r="C1339" s="212" t="s">
        <v>689</v>
      </c>
      <c r="D1339" s="213">
        <v>45397</v>
      </c>
      <c r="E1339" s="191" t="s">
        <v>3769</v>
      </c>
      <c r="F1339" s="191" t="s">
        <v>10</v>
      </c>
      <c r="G1339" s="191">
        <v>18692</v>
      </c>
      <c r="H1339" s="68"/>
      <c r="I1339" s="197" t="s">
        <v>4835</v>
      </c>
      <c r="J1339" s="68"/>
      <c r="K1339" s="68"/>
      <c r="L1339" s="68"/>
      <c r="M1339" s="68"/>
      <c r="N1339" s="358"/>
      <c r="O1339" s="358"/>
      <c r="P1339" s="214">
        <v>742.86</v>
      </c>
      <c r="Q1339" s="214">
        <v>0</v>
      </c>
      <c r="R1339" s="68" t="s">
        <v>1894</v>
      </c>
      <c r="S1339" s="359"/>
      <c r="T1339" s="275"/>
    </row>
    <row r="1340" spans="1:20" ht="51">
      <c r="A1340" s="191" t="s">
        <v>542</v>
      </c>
      <c r="B1340" s="68"/>
      <c r="C1340" s="212" t="s">
        <v>689</v>
      </c>
      <c r="D1340" s="213">
        <v>45397</v>
      </c>
      <c r="E1340" s="191" t="s">
        <v>3770</v>
      </c>
      <c r="F1340" s="191" t="s">
        <v>10</v>
      </c>
      <c r="G1340" s="191">
        <v>18738</v>
      </c>
      <c r="H1340" s="68"/>
      <c r="I1340" s="197" t="s">
        <v>4836</v>
      </c>
      <c r="J1340" s="68"/>
      <c r="K1340" s="68"/>
      <c r="L1340" s="68"/>
      <c r="M1340" s="68"/>
      <c r="N1340" s="358"/>
      <c r="O1340" s="358"/>
      <c r="P1340" s="214">
        <v>326.05</v>
      </c>
      <c r="Q1340" s="214">
        <v>0</v>
      </c>
      <c r="R1340" s="68" t="s">
        <v>1894</v>
      </c>
      <c r="S1340" s="359"/>
      <c r="T1340" s="275"/>
    </row>
    <row r="1341" spans="1:20" ht="63.75">
      <c r="A1341" s="191" t="s">
        <v>542</v>
      </c>
      <c r="B1341" s="68"/>
      <c r="C1341" s="212" t="s">
        <v>689</v>
      </c>
      <c r="D1341" s="213">
        <v>45397</v>
      </c>
      <c r="E1341" s="191" t="s">
        <v>3771</v>
      </c>
      <c r="F1341" s="191" t="s">
        <v>10</v>
      </c>
      <c r="G1341" s="191">
        <v>18647</v>
      </c>
      <c r="H1341" s="68"/>
      <c r="I1341" s="197" t="s">
        <v>4837</v>
      </c>
      <c r="J1341" s="68"/>
      <c r="K1341" s="68"/>
      <c r="L1341" s="68"/>
      <c r="M1341" s="68"/>
      <c r="N1341" s="358"/>
      <c r="O1341" s="358"/>
      <c r="P1341" s="214">
        <v>282.69</v>
      </c>
      <c r="Q1341" s="214">
        <v>0</v>
      </c>
      <c r="R1341" s="68" t="s">
        <v>1894</v>
      </c>
      <c r="S1341" s="359"/>
      <c r="T1341" s="275"/>
    </row>
    <row r="1342" spans="1:20" ht="63.75">
      <c r="A1342" s="191" t="s">
        <v>542</v>
      </c>
      <c r="B1342" s="68"/>
      <c r="C1342" s="212" t="s">
        <v>689</v>
      </c>
      <c r="D1342" s="213">
        <v>45397</v>
      </c>
      <c r="E1342" s="191" t="s">
        <v>3772</v>
      </c>
      <c r="F1342" s="191" t="s">
        <v>10</v>
      </c>
      <c r="G1342" s="191">
        <v>18649</v>
      </c>
      <c r="H1342" s="68"/>
      <c r="I1342" s="197" t="s">
        <v>4838</v>
      </c>
      <c r="J1342" s="68"/>
      <c r="K1342" s="68"/>
      <c r="L1342" s="68"/>
      <c r="M1342" s="68"/>
      <c r="N1342" s="358"/>
      <c r="O1342" s="358"/>
      <c r="P1342" s="214">
        <v>1720.27</v>
      </c>
      <c r="Q1342" s="214">
        <v>0</v>
      </c>
      <c r="R1342" s="68" t="s">
        <v>1894</v>
      </c>
      <c r="S1342" s="359"/>
      <c r="T1342" s="275"/>
    </row>
    <row r="1343" spans="1:20" ht="51">
      <c r="A1343" s="191" t="s">
        <v>542</v>
      </c>
      <c r="B1343" s="68"/>
      <c r="C1343" s="212" t="s">
        <v>689</v>
      </c>
      <c r="D1343" s="213">
        <v>45397</v>
      </c>
      <c r="E1343" s="191" t="s">
        <v>3773</v>
      </c>
      <c r="F1343" s="191" t="s">
        <v>10</v>
      </c>
      <c r="G1343" s="191">
        <v>18639</v>
      </c>
      <c r="H1343" s="68"/>
      <c r="I1343" s="197" t="s">
        <v>4839</v>
      </c>
      <c r="J1343" s="68"/>
      <c r="K1343" s="68"/>
      <c r="L1343" s="68"/>
      <c r="M1343" s="68"/>
      <c r="N1343" s="358"/>
      <c r="O1343" s="358"/>
      <c r="P1343" s="214">
        <v>271.3</v>
      </c>
      <c r="Q1343" s="214">
        <v>0</v>
      </c>
      <c r="R1343" s="68" t="s">
        <v>1894</v>
      </c>
      <c r="S1343" s="359"/>
      <c r="T1343" s="275"/>
    </row>
    <row r="1344" spans="1:20" ht="76.5">
      <c r="A1344" s="191">
        <v>10</v>
      </c>
      <c r="B1344" s="68"/>
      <c r="C1344" s="212" t="s">
        <v>38</v>
      </c>
      <c r="D1344" s="213">
        <v>45397</v>
      </c>
      <c r="E1344" s="191" t="s">
        <v>3774</v>
      </c>
      <c r="F1344" s="191" t="s">
        <v>14</v>
      </c>
      <c r="G1344" s="191">
        <v>2660206</v>
      </c>
      <c r="H1344" s="68"/>
      <c r="I1344" s="197" t="s">
        <v>4840</v>
      </c>
      <c r="J1344" s="68"/>
      <c r="K1344" s="68"/>
      <c r="L1344" s="68"/>
      <c r="M1344" s="68"/>
      <c r="N1344" s="358"/>
      <c r="O1344" s="358"/>
      <c r="P1344" s="214">
        <v>50</v>
      </c>
      <c r="Q1344" s="214">
        <v>0</v>
      </c>
      <c r="R1344" s="68" t="s">
        <v>1894</v>
      </c>
      <c r="S1344" s="359"/>
      <c r="T1344" s="275"/>
    </row>
    <row r="1345" spans="1:20" ht="76.5">
      <c r="A1345" s="191">
        <v>10</v>
      </c>
      <c r="B1345" s="68"/>
      <c r="C1345" s="212" t="s">
        <v>38</v>
      </c>
      <c r="D1345" s="213">
        <v>45397</v>
      </c>
      <c r="E1345" s="191" t="s">
        <v>3775</v>
      </c>
      <c r="F1345" s="191" t="s">
        <v>14</v>
      </c>
      <c r="G1345" s="191">
        <v>2660208</v>
      </c>
      <c r="H1345" s="68"/>
      <c r="I1345" s="197" t="s">
        <v>4841</v>
      </c>
      <c r="J1345" s="68"/>
      <c r="K1345" s="68"/>
      <c r="L1345" s="68"/>
      <c r="M1345" s="68"/>
      <c r="N1345" s="358"/>
      <c r="O1345" s="358"/>
      <c r="P1345" s="214">
        <v>50</v>
      </c>
      <c r="Q1345" s="214">
        <v>0</v>
      </c>
      <c r="R1345" s="68" t="s">
        <v>1894</v>
      </c>
      <c r="S1345" s="359"/>
      <c r="T1345" s="275"/>
    </row>
    <row r="1346" spans="1:20" ht="76.5">
      <c r="A1346" s="191">
        <v>117</v>
      </c>
      <c r="B1346" s="68"/>
      <c r="C1346" s="212" t="s">
        <v>54</v>
      </c>
      <c r="D1346" s="213">
        <v>45397</v>
      </c>
      <c r="E1346" s="191" t="s">
        <v>3776</v>
      </c>
      <c r="F1346" s="191" t="s">
        <v>10</v>
      </c>
      <c r="G1346" s="191">
        <v>1090008</v>
      </c>
      <c r="H1346" s="68"/>
      <c r="I1346" s="197" t="s">
        <v>4842</v>
      </c>
      <c r="J1346" s="68"/>
      <c r="K1346" s="68"/>
      <c r="L1346" s="68"/>
      <c r="M1346" s="68"/>
      <c r="N1346" s="358"/>
      <c r="O1346" s="358"/>
      <c r="P1346" s="214">
        <v>50</v>
      </c>
      <c r="Q1346" s="214">
        <v>0</v>
      </c>
      <c r="R1346" s="68" t="s">
        <v>1894</v>
      </c>
      <c r="S1346" s="359"/>
      <c r="T1346" s="275"/>
    </row>
    <row r="1347" spans="1:20" ht="76.5">
      <c r="A1347" s="191">
        <v>513</v>
      </c>
      <c r="B1347" s="68"/>
      <c r="C1347" s="212" t="s">
        <v>160</v>
      </c>
      <c r="D1347" s="213">
        <v>45397</v>
      </c>
      <c r="E1347" s="191" t="s">
        <v>3777</v>
      </c>
      <c r="F1347" s="191" t="s">
        <v>10</v>
      </c>
      <c r="G1347" s="191">
        <v>1090067</v>
      </c>
      <c r="H1347" s="68"/>
      <c r="I1347" s="197" t="s">
        <v>4843</v>
      </c>
      <c r="J1347" s="68"/>
      <c r="K1347" s="68"/>
      <c r="L1347" s="68"/>
      <c r="M1347" s="68"/>
      <c r="N1347" s="358"/>
      <c r="O1347" s="358"/>
      <c r="P1347" s="214">
        <v>50</v>
      </c>
      <c r="Q1347" s="214">
        <v>0</v>
      </c>
      <c r="R1347" s="68" t="s">
        <v>1894</v>
      </c>
      <c r="S1347" s="359"/>
      <c r="T1347" s="275"/>
    </row>
    <row r="1348" spans="1:20" ht="76.5">
      <c r="A1348" s="191">
        <v>117</v>
      </c>
      <c r="B1348" s="68"/>
      <c r="C1348" s="212" t="s">
        <v>54</v>
      </c>
      <c r="D1348" s="213">
        <v>45397</v>
      </c>
      <c r="E1348" s="191" t="s">
        <v>3778</v>
      </c>
      <c r="F1348" s="191" t="s">
        <v>10</v>
      </c>
      <c r="G1348" s="191">
        <v>1090068</v>
      </c>
      <c r="H1348" s="68"/>
      <c r="I1348" s="197" t="s">
        <v>4844</v>
      </c>
      <c r="J1348" s="68"/>
      <c r="K1348" s="68"/>
      <c r="L1348" s="68"/>
      <c r="M1348" s="68"/>
      <c r="N1348" s="358"/>
      <c r="O1348" s="358"/>
      <c r="P1348" s="214">
        <v>50</v>
      </c>
      <c r="Q1348" s="214">
        <v>0</v>
      </c>
      <c r="R1348" s="68" t="s">
        <v>1894</v>
      </c>
      <c r="S1348" s="359"/>
      <c r="T1348" s="275"/>
    </row>
    <row r="1349" spans="1:20" ht="63.75">
      <c r="A1349" s="191">
        <v>117</v>
      </c>
      <c r="B1349" s="68"/>
      <c r="C1349" s="212" t="s">
        <v>54</v>
      </c>
      <c r="D1349" s="213">
        <v>45397</v>
      </c>
      <c r="E1349" s="191" t="s">
        <v>3779</v>
      </c>
      <c r="F1349" s="191" t="s">
        <v>10</v>
      </c>
      <c r="G1349" s="191">
        <v>1090075</v>
      </c>
      <c r="H1349" s="68"/>
      <c r="I1349" s="197" t="s">
        <v>4845</v>
      </c>
      <c r="J1349" s="68"/>
      <c r="K1349" s="68"/>
      <c r="L1349" s="68"/>
      <c r="M1349" s="68"/>
      <c r="N1349" s="358"/>
      <c r="O1349" s="358"/>
      <c r="P1349" s="214">
        <v>50</v>
      </c>
      <c r="Q1349" s="214">
        <v>0</v>
      </c>
      <c r="R1349" s="68" t="s">
        <v>1894</v>
      </c>
      <c r="S1349" s="359"/>
      <c r="T1349" s="275"/>
    </row>
    <row r="1350" spans="1:20" ht="51">
      <c r="A1350" s="191" t="s">
        <v>550</v>
      </c>
      <c r="B1350" s="68"/>
      <c r="C1350" s="212" t="s">
        <v>589</v>
      </c>
      <c r="D1350" s="213">
        <v>45398</v>
      </c>
      <c r="E1350" s="191" t="s">
        <v>3780</v>
      </c>
      <c r="F1350" s="191" t="s">
        <v>3</v>
      </c>
      <c r="G1350" s="191">
        <v>2188518</v>
      </c>
      <c r="H1350" s="68"/>
      <c r="I1350" s="197" t="s">
        <v>1815</v>
      </c>
      <c r="J1350" s="68"/>
      <c r="K1350" s="68"/>
      <c r="L1350" s="68"/>
      <c r="M1350" s="68"/>
      <c r="N1350" s="358"/>
      <c r="O1350" s="358"/>
      <c r="P1350" s="214">
        <v>0</v>
      </c>
      <c r="Q1350" s="214">
        <v>200</v>
      </c>
      <c r="R1350" s="68" t="s">
        <v>1894</v>
      </c>
      <c r="S1350" s="359"/>
      <c r="T1350" s="275"/>
    </row>
    <row r="1351" spans="1:20" ht="51">
      <c r="A1351" s="191">
        <v>683</v>
      </c>
      <c r="B1351" s="68"/>
      <c r="C1351" s="212" t="s">
        <v>1249</v>
      </c>
      <c r="D1351" s="213">
        <v>45398</v>
      </c>
      <c r="E1351" s="191" t="s">
        <v>3781</v>
      </c>
      <c r="F1351" s="191" t="s">
        <v>3</v>
      </c>
      <c r="G1351" s="191">
        <v>2188520</v>
      </c>
      <c r="H1351" s="68"/>
      <c r="I1351" s="197" t="s">
        <v>4846</v>
      </c>
      <c r="J1351" s="68"/>
      <c r="K1351" s="68"/>
      <c r="L1351" s="68"/>
      <c r="M1351" s="68"/>
      <c r="N1351" s="358"/>
      <c r="O1351" s="358"/>
      <c r="P1351" s="214">
        <v>0</v>
      </c>
      <c r="Q1351" s="214">
        <v>416.83</v>
      </c>
      <c r="R1351" s="68" t="s">
        <v>1894</v>
      </c>
      <c r="S1351" s="359"/>
      <c r="T1351" s="275"/>
    </row>
    <row r="1352" spans="1:20" ht="51">
      <c r="A1352" s="191">
        <v>156</v>
      </c>
      <c r="B1352" s="68"/>
      <c r="C1352" s="212" t="s">
        <v>76</v>
      </c>
      <c r="D1352" s="213">
        <v>45398</v>
      </c>
      <c r="E1352" s="191" t="s">
        <v>3782</v>
      </c>
      <c r="F1352" s="191" t="s">
        <v>3</v>
      </c>
      <c r="G1352" s="191">
        <v>2188521</v>
      </c>
      <c r="H1352" s="68"/>
      <c r="I1352" s="197" t="s">
        <v>4846</v>
      </c>
      <c r="J1352" s="68"/>
      <c r="K1352" s="68"/>
      <c r="L1352" s="68"/>
      <c r="M1352" s="68"/>
      <c r="N1352" s="358"/>
      <c r="O1352" s="358"/>
      <c r="P1352" s="214">
        <v>0</v>
      </c>
      <c r="Q1352" s="214">
        <v>397.84</v>
      </c>
      <c r="R1352" s="68" t="s">
        <v>1894</v>
      </c>
      <c r="S1352" s="359"/>
      <c r="T1352" s="275"/>
    </row>
    <row r="1353" spans="1:20" ht="51">
      <c r="A1353" s="191">
        <v>15</v>
      </c>
      <c r="B1353" s="68"/>
      <c r="C1353" s="212" t="s">
        <v>39</v>
      </c>
      <c r="D1353" s="213">
        <v>45398</v>
      </c>
      <c r="E1353" s="191" t="s">
        <v>3783</v>
      </c>
      <c r="F1353" s="191" t="s">
        <v>3</v>
      </c>
      <c r="G1353" s="191">
        <v>2188530</v>
      </c>
      <c r="H1353" s="68"/>
      <c r="I1353" s="197" t="s">
        <v>4847</v>
      </c>
      <c r="J1353" s="68"/>
      <c r="K1353" s="68"/>
      <c r="L1353" s="68"/>
      <c r="M1353" s="68"/>
      <c r="N1353" s="358"/>
      <c r="O1353" s="358"/>
      <c r="P1353" s="214">
        <v>0</v>
      </c>
      <c r="Q1353" s="214">
        <v>100</v>
      </c>
      <c r="R1353" s="68" t="s">
        <v>1894</v>
      </c>
      <c r="S1353" s="359"/>
      <c r="T1353" s="275"/>
    </row>
    <row r="1354" spans="1:20" ht="51">
      <c r="A1354" s="191">
        <v>15</v>
      </c>
      <c r="B1354" s="68"/>
      <c r="C1354" s="212" t="s">
        <v>39</v>
      </c>
      <c r="D1354" s="213">
        <v>45398</v>
      </c>
      <c r="E1354" s="191" t="s">
        <v>3784</v>
      </c>
      <c r="F1354" s="191" t="s">
        <v>3</v>
      </c>
      <c r="G1354" s="191">
        <v>2188533</v>
      </c>
      <c r="H1354" s="68"/>
      <c r="I1354" s="197" t="s">
        <v>4848</v>
      </c>
      <c r="J1354" s="68"/>
      <c r="K1354" s="68"/>
      <c r="L1354" s="68"/>
      <c r="M1354" s="68"/>
      <c r="N1354" s="358"/>
      <c r="O1354" s="358"/>
      <c r="P1354" s="214">
        <v>0</v>
      </c>
      <c r="Q1354" s="214">
        <v>100</v>
      </c>
      <c r="R1354" s="68" t="s">
        <v>1894</v>
      </c>
      <c r="S1354" s="359"/>
      <c r="T1354" s="275"/>
    </row>
    <row r="1355" spans="1:20" ht="51">
      <c r="A1355" s="191">
        <v>16</v>
      </c>
      <c r="B1355" s="68"/>
      <c r="C1355" s="212" t="s">
        <v>40</v>
      </c>
      <c r="D1355" s="213">
        <v>45398</v>
      </c>
      <c r="E1355" s="191" t="s">
        <v>3785</v>
      </c>
      <c r="F1355" s="191" t="s">
        <v>3</v>
      </c>
      <c r="G1355" s="191">
        <v>2188534</v>
      </c>
      <c r="H1355" s="68"/>
      <c r="I1355" s="197" t="s">
        <v>4849</v>
      </c>
      <c r="J1355" s="68"/>
      <c r="K1355" s="68"/>
      <c r="L1355" s="68"/>
      <c r="M1355" s="68"/>
      <c r="N1355" s="358"/>
      <c r="O1355" s="358"/>
      <c r="P1355" s="214">
        <v>0</v>
      </c>
      <c r="Q1355" s="214">
        <v>8992.83</v>
      </c>
      <c r="R1355" s="68" t="s">
        <v>1894</v>
      </c>
      <c r="S1355" s="359"/>
      <c r="T1355" s="275"/>
    </row>
    <row r="1356" spans="1:20" ht="51">
      <c r="A1356" s="191">
        <v>15</v>
      </c>
      <c r="B1356" s="68"/>
      <c r="C1356" s="212" t="s">
        <v>39</v>
      </c>
      <c r="D1356" s="213">
        <v>45398</v>
      </c>
      <c r="E1356" s="191" t="s">
        <v>3786</v>
      </c>
      <c r="F1356" s="191" t="s">
        <v>3</v>
      </c>
      <c r="G1356" s="191">
        <v>2188535</v>
      </c>
      <c r="H1356" s="68"/>
      <c r="I1356" s="197" t="s">
        <v>4850</v>
      </c>
      <c r="J1356" s="68"/>
      <c r="K1356" s="68"/>
      <c r="L1356" s="68"/>
      <c r="M1356" s="68"/>
      <c r="N1356" s="358"/>
      <c r="O1356" s="358"/>
      <c r="P1356" s="214">
        <v>0</v>
      </c>
      <c r="Q1356" s="214">
        <v>100</v>
      </c>
      <c r="R1356" s="68" t="s">
        <v>1894</v>
      </c>
      <c r="S1356" s="359"/>
      <c r="T1356" s="275"/>
    </row>
    <row r="1357" spans="1:20" ht="51">
      <c r="A1357" s="191">
        <v>283</v>
      </c>
      <c r="B1357" s="68"/>
      <c r="C1357" s="212" t="s">
        <v>115</v>
      </c>
      <c r="D1357" s="213">
        <v>45398</v>
      </c>
      <c r="E1357" s="191" t="s">
        <v>3787</v>
      </c>
      <c r="F1357" s="191" t="s">
        <v>3</v>
      </c>
      <c r="G1357" s="191">
        <v>2188545</v>
      </c>
      <c r="H1357" s="68"/>
      <c r="I1357" s="197" t="s">
        <v>4851</v>
      </c>
      <c r="J1357" s="68"/>
      <c r="K1357" s="68"/>
      <c r="L1357" s="68"/>
      <c r="M1357" s="68"/>
      <c r="N1357" s="358"/>
      <c r="O1357" s="358"/>
      <c r="P1357" s="214">
        <v>0</v>
      </c>
      <c r="Q1357" s="214">
        <v>634.24</v>
      </c>
      <c r="R1357" s="68" t="s">
        <v>1894</v>
      </c>
      <c r="S1357" s="359"/>
      <c r="T1357" s="275"/>
    </row>
    <row r="1358" spans="1:20" ht="51">
      <c r="A1358" s="191">
        <v>283</v>
      </c>
      <c r="B1358" s="68"/>
      <c r="C1358" s="212" t="s">
        <v>115</v>
      </c>
      <c r="D1358" s="213">
        <v>45398</v>
      </c>
      <c r="E1358" s="191" t="s">
        <v>3788</v>
      </c>
      <c r="F1358" s="191" t="s">
        <v>3</v>
      </c>
      <c r="G1358" s="191">
        <v>2188546</v>
      </c>
      <c r="H1358" s="68"/>
      <c r="I1358" s="197" t="s">
        <v>4852</v>
      </c>
      <c r="J1358" s="68"/>
      <c r="K1358" s="68"/>
      <c r="L1358" s="68"/>
      <c r="M1358" s="68"/>
      <c r="N1358" s="358"/>
      <c r="O1358" s="358"/>
      <c r="P1358" s="214">
        <v>0</v>
      </c>
      <c r="Q1358" s="214">
        <v>346</v>
      </c>
      <c r="R1358" s="68" t="s">
        <v>1894</v>
      </c>
      <c r="S1358" s="359"/>
      <c r="T1358" s="275"/>
    </row>
    <row r="1359" spans="1:20" ht="51">
      <c r="A1359" s="191">
        <v>283</v>
      </c>
      <c r="B1359" s="68"/>
      <c r="C1359" s="212" t="s">
        <v>115</v>
      </c>
      <c r="D1359" s="213">
        <v>45398</v>
      </c>
      <c r="E1359" s="191" t="s">
        <v>3789</v>
      </c>
      <c r="F1359" s="191" t="s">
        <v>3</v>
      </c>
      <c r="G1359" s="191">
        <v>2188547</v>
      </c>
      <c r="H1359" s="68"/>
      <c r="I1359" s="197" t="s">
        <v>4853</v>
      </c>
      <c r="J1359" s="68"/>
      <c r="K1359" s="68"/>
      <c r="L1359" s="68"/>
      <c r="M1359" s="68"/>
      <c r="N1359" s="358"/>
      <c r="O1359" s="358"/>
      <c r="P1359" s="214">
        <v>0</v>
      </c>
      <c r="Q1359" s="214">
        <v>500</v>
      </c>
      <c r="R1359" s="68" t="s">
        <v>1894</v>
      </c>
      <c r="S1359" s="359"/>
      <c r="T1359" s="275"/>
    </row>
    <row r="1360" spans="1:20" ht="63.75">
      <c r="A1360" s="191">
        <v>283</v>
      </c>
      <c r="B1360" s="68"/>
      <c r="C1360" s="212" t="s">
        <v>115</v>
      </c>
      <c r="D1360" s="213">
        <v>45398</v>
      </c>
      <c r="E1360" s="191" t="s">
        <v>3790</v>
      </c>
      <c r="F1360" s="191" t="s">
        <v>3</v>
      </c>
      <c r="G1360" s="191">
        <v>2188548</v>
      </c>
      <c r="H1360" s="68"/>
      <c r="I1360" s="197" t="s">
        <v>4854</v>
      </c>
      <c r="J1360" s="68"/>
      <c r="K1360" s="68"/>
      <c r="L1360" s="68"/>
      <c r="M1360" s="68"/>
      <c r="N1360" s="358"/>
      <c r="O1360" s="358"/>
      <c r="P1360" s="214">
        <v>0</v>
      </c>
      <c r="Q1360" s="214">
        <v>20880</v>
      </c>
      <c r="R1360" s="68" t="s">
        <v>1894</v>
      </c>
      <c r="S1360" s="359"/>
      <c r="T1360" s="275"/>
    </row>
    <row r="1361" spans="1:20" ht="51">
      <c r="A1361" s="191">
        <v>283</v>
      </c>
      <c r="B1361" s="68"/>
      <c r="C1361" s="212" t="s">
        <v>115</v>
      </c>
      <c r="D1361" s="213">
        <v>45398</v>
      </c>
      <c r="E1361" s="191" t="s">
        <v>3791</v>
      </c>
      <c r="F1361" s="191" t="s">
        <v>3</v>
      </c>
      <c r="G1361" s="191">
        <v>2188549</v>
      </c>
      <c r="H1361" s="68"/>
      <c r="I1361" s="197" t="s">
        <v>4855</v>
      </c>
      <c r="J1361" s="68"/>
      <c r="K1361" s="68"/>
      <c r="L1361" s="68"/>
      <c r="M1361" s="68"/>
      <c r="N1361" s="358"/>
      <c r="O1361" s="358"/>
      <c r="P1361" s="214">
        <v>0</v>
      </c>
      <c r="Q1361" s="214">
        <v>170.18</v>
      </c>
      <c r="R1361" s="68" t="s">
        <v>1894</v>
      </c>
      <c r="S1361" s="359"/>
      <c r="T1361" s="275"/>
    </row>
    <row r="1362" spans="1:20" ht="51">
      <c r="A1362" s="191">
        <v>283</v>
      </c>
      <c r="B1362" s="68"/>
      <c r="C1362" s="212" t="s">
        <v>115</v>
      </c>
      <c r="D1362" s="213">
        <v>45398</v>
      </c>
      <c r="E1362" s="191" t="s">
        <v>3792</v>
      </c>
      <c r="F1362" s="191" t="s">
        <v>3</v>
      </c>
      <c r="G1362" s="191">
        <v>2188550</v>
      </c>
      <c r="H1362" s="68"/>
      <c r="I1362" s="197" t="s">
        <v>4856</v>
      </c>
      <c r="J1362" s="68"/>
      <c r="K1362" s="68"/>
      <c r="L1362" s="68"/>
      <c r="M1362" s="68"/>
      <c r="N1362" s="358"/>
      <c r="O1362" s="358"/>
      <c r="P1362" s="214">
        <v>0</v>
      </c>
      <c r="Q1362" s="214">
        <v>3480</v>
      </c>
      <c r="R1362" s="68" t="s">
        <v>1894</v>
      </c>
      <c r="S1362" s="359"/>
      <c r="T1362" s="275"/>
    </row>
    <row r="1363" spans="1:20" ht="51">
      <c r="A1363" s="191">
        <v>283</v>
      </c>
      <c r="B1363" s="68"/>
      <c r="C1363" s="212" t="s">
        <v>115</v>
      </c>
      <c r="D1363" s="213">
        <v>45398</v>
      </c>
      <c r="E1363" s="191" t="s">
        <v>3793</v>
      </c>
      <c r="F1363" s="191" t="s">
        <v>3</v>
      </c>
      <c r="G1363" s="191">
        <v>2188551</v>
      </c>
      <c r="H1363" s="68"/>
      <c r="I1363" s="197" t="s">
        <v>4857</v>
      </c>
      <c r="J1363" s="68"/>
      <c r="K1363" s="68"/>
      <c r="L1363" s="68"/>
      <c r="M1363" s="68"/>
      <c r="N1363" s="358"/>
      <c r="O1363" s="358"/>
      <c r="P1363" s="214">
        <v>0</v>
      </c>
      <c r="Q1363" s="214">
        <v>6960</v>
      </c>
      <c r="R1363" s="68" t="s">
        <v>1894</v>
      </c>
      <c r="S1363" s="359"/>
      <c r="T1363" s="275"/>
    </row>
    <row r="1364" spans="1:20" ht="51">
      <c r="A1364" s="191">
        <v>548</v>
      </c>
      <c r="B1364" s="68"/>
      <c r="C1364" s="212" t="s">
        <v>1283</v>
      </c>
      <c r="D1364" s="213">
        <v>45398</v>
      </c>
      <c r="E1364" s="191" t="s">
        <v>3794</v>
      </c>
      <c r="F1364" s="191" t="s">
        <v>3</v>
      </c>
      <c r="G1364" s="191">
        <v>2188553</v>
      </c>
      <c r="H1364" s="68"/>
      <c r="I1364" s="197" t="s">
        <v>4858</v>
      </c>
      <c r="J1364" s="68"/>
      <c r="K1364" s="68"/>
      <c r="L1364" s="68"/>
      <c r="M1364" s="68"/>
      <c r="N1364" s="358"/>
      <c r="O1364" s="358"/>
      <c r="P1364" s="214">
        <v>0</v>
      </c>
      <c r="Q1364" s="214">
        <v>59</v>
      </c>
      <c r="R1364" s="68" t="s">
        <v>1894</v>
      </c>
      <c r="S1364" s="359"/>
      <c r="T1364" s="275"/>
    </row>
    <row r="1365" spans="1:20" ht="63.75">
      <c r="A1365" s="191" t="s">
        <v>550</v>
      </c>
      <c r="B1365" s="68"/>
      <c r="C1365" s="212" t="s">
        <v>589</v>
      </c>
      <c r="D1365" s="213">
        <v>45398</v>
      </c>
      <c r="E1365" s="191" t="s">
        <v>3795</v>
      </c>
      <c r="F1365" s="191" t="s">
        <v>3</v>
      </c>
      <c r="G1365" s="191">
        <v>2188554</v>
      </c>
      <c r="H1365" s="68"/>
      <c r="I1365" s="197" t="s">
        <v>4859</v>
      </c>
      <c r="J1365" s="68"/>
      <c r="K1365" s="68"/>
      <c r="L1365" s="68"/>
      <c r="M1365" s="68"/>
      <c r="N1365" s="358"/>
      <c r="O1365" s="358"/>
      <c r="P1365" s="214">
        <v>0</v>
      </c>
      <c r="Q1365" s="214">
        <v>1263.93</v>
      </c>
      <c r="R1365" s="68" t="s">
        <v>1894</v>
      </c>
      <c r="S1365" s="359"/>
      <c r="T1365" s="275"/>
    </row>
    <row r="1366" spans="1:20" ht="63.75">
      <c r="A1366" s="191" t="s">
        <v>550</v>
      </c>
      <c r="B1366" s="68"/>
      <c r="C1366" s="212" t="s">
        <v>589</v>
      </c>
      <c r="D1366" s="213">
        <v>45398</v>
      </c>
      <c r="E1366" s="191" t="s">
        <v>3796</v>
      </c>
      <c r="F1366" s="191" t="s">
        <v>3</v>
      </c>
      <c r="G1366" s="191">
        <v>2188556</v>
      </c>
      <c r="H1366" s="68"/>
      <c r="I1366" s="197" t="s">
        <v>4860</v>
      </c>
      <c r="J1366" s="68"/>
      <c r="K1366" s="68"/>
      <c r="L1366" s="68"/>
      <c r="M1366" s="68"/>
      <c r="N1366" s="358"/>
      <c r="O1366" s="358"/>
      <c r="P1366" s="214">
        <v>0</v>
      </c>
      <c r="Q1366" s="214">
        <v>1263.93</v>
      </c>
      <c r="R1366" s="68" t="s">
        <v>1894</v>
      </c>
      <c r="S1366" s="359"/>
      <c r="T1366" s="275"/>
    </row>
    <row r="1367" spans="1:20" ht="51">
      <c r="A1367" s="191">
        <v>81</v>
      </c>
      <c r="B1367" s="68"/>
      <c r="C1367" s="212" t="s">
        <v>49</v>
      </c>
      <c r="D1367" s="213">
        <v>45398</v>
      </c>
      <c r="E1367" s="191" t="s">
        <v>3797</v>
      </c>
      <c r="F1367" s="191" t="s">
        <v>3</v>
      </c>
      <c r="G1367" s="191">
        <v>2188558</v>
      </c>
      <c r="H1367" s="68"/>
      <c r="I1367" s="197" t="s">
        <v>4861</v>
      </c>
      <c r="J1367" s="68"/>
      <c r="K1367" s="68"/>
      <c r="L1367" s="68"/>
      <c r="M1367" s="68"/>
      <c r="N1367" s="358"/>
      <c r="O1367" s="358"/>
      <c r="P1367" s="214">
        <v>0</v>
      </c>
      <c r="Q1367" s="214">
        <v>25</v>
      </c>
      <c r="R1367" s="68" t="s">
        <v>1894</v>
      </c>
      <c r="S1367" s="359"/>
      <c r="T1367" s="275"/>
    </row>
    <row r="1368" spans="1:20" ht="38.25">
      <c r="A1368" s="191">
        <v>299</v>
      </c>
      <c r="B1368" s="68"/>
      <c r="C1368" s="212" t="s">
        <v>126</v>
      </c>
      <c r="D1368" s="213">
        <v>45398</v>
      </c>
      <c r="E1368" s="191" t="s">
        <v>3798</v>
      </c>
      <c r="F1368" s="191" t="s">
        <v>3</v>
      </c>
      <c r="G1368" s="191">
        <v>2188568</v>
      </c>
      <c r="H1368" s="68"/>
      <c r="I1368" s="197" t="s">
        <v>4862</v>
      </c>
      <c r="J1368" s="68"/>
      <c r="K1368" s="68"/>
      <c r="L1368" s="68"/>
      <c r="M1368" s="68"/>
      <c r="N1368" s="358"/>
      <c r="O1368" s="358"/>
      <c r="P1368" s="214">
        <v>0</v>
      </c>
      <c r="Q1368" s="214">
        <v>130</v>
      </c>
      <c r="R1368" s="68" t="s">
        <v>1894</v>
      </c>
      <c r="S1368" s="359"/>
      <c r="T1368" s="275"/>
    </row>
    <row r="1369" spans="1:20" ht="51">
      <c r="A1369" s="191">
        <v>299</v>
      </c>
      <c r="B1369" s="68"/>
      <c r="C1369" s="212" t="s">
        <v>126</v>
      </c>
      <c r="D1369" s="213">
        <v>45398</v>
      </c>
      <c r="E1369" s="191" t="s">
        <v>3799</v>
      </c>
      <c r="F1369" s="191" t="s">
        <v>3</v>
      </c>
      <c r="G1369" s="191">
        <v>2188569</v>
      </c>
      <c r="H1369" s="68"/>
      <c r="I1369" s="197" t="s">
        <v>4863</v>
      </c>
      <c r="J1369" s="68"/>
      <c r="K1369" s="68"/>
      <c r="L1369" s="68"/>
      <c r="M1369" s="68"/>
      <c r="N1369" s="358"/>
      <c r="O1369" s="358"/>
      <c r="P1369" s="214">
        <v>0</v>
      </c>
      <c r="Q1369" s="214">
        <v>247.4</v>
      </c>
      <c r="R1369" s="68" t="s">
        <v>1894</v>
      </c>
      <c r="S1369" s="359"/>
      <c r="T1369" s="275"/>
    </row>
    <row r="1370" spans="1:20" ht="51">
      <c r="A1370" s="191">
        <v>25</v>
      </c>
      <c r="B1370" s="68"/>
      <c r="C1370" s="212" t="s">
        <v>42</v>
      </c>
      <c r="D1370" s="213">
        <v>45398</v>
      </c>
      <c r="E1370" s="191" t="s">
        <v>3800</v>
      </c>
      <c r="F1370" s="191" t="s">
        <v>3</v>
      </c>
      <c r="G1370" s="191">
        <v>2188571</v>
      </c>
      <c r="H1370" s="68"/>
      <c r="I1370" s="197" t="s">
        <v>4864</v>
      </c>
      <c r="J1370" s="68"/>
      <c r="K1370" s="68"/>
      <c r="L1370" s="68"/>
      <c r="M1370" s="68"/>
      <c r="N1370" s="358"/>
      <c r="O1370" s="358"/>
      <c r="P1370" s="214">
        <v>0</v>
      </c>
      <c r="Q1370" s="214">
        <v>34.119999999999997</v>
      </c>
      <c r="R1370" s="68" t="s">
        <v>1894</v>
      </c>
      <c r="S1370" s="359"/>
      <c r="T1370" s="275"/>
    </row>
    <row r="1371" spans="1:20" ht="51">
      <c r="A1371" s="191">
        <v>46</v>
      </c>
      <c r="B1371" s="68"/>
      <c r="C1371" s="212" t="s">
        <v>1371</v>
      </c>
      <c r="D1371" s="213">
        <v>45398</v>
      </c>
      <c r="E1371" s="191" t="s">
        <v>3801</v>
      </c>
      <c r="F1371" s="191" t="s">
        <v>3</v>
      </c>
      <c r="G1371" s="191">
        <v>2188572</v>
      </c>
      <c r="H1371" s="68"/>
      <c r="I1371" s="197" t="s">
        <v>4865</v>
      </c>
      <c r="J1371" s="68"/>
      <c r="K1371" s="68"/>
      <c r="L1371" s="68"/>
      <c r="M1371" s="68"/>
      <c r="N1371" s="358"/>
      <c r="O1371" s="358"/>
      <c r="P1371" s="214">
        <v>0</v>
      </c>
      <c r="Q1371" s="214">
        <v>3708</v>
      </c>
      <c r="R1371" s="68" t="s">
        <v>1894</v>
      </c>
      <c r="S1371" s="359"/>
      <c r="T1371" s="275"/>
    </row>
    <row r="1372" spans="1:20" ht="51">
      <c r="A1372" s="191">
        <v>15</v>
      </c>
      <c r="B1372" s="68"/>
      <c r="C1372" s="212" t="s">
        <v>39</v>
      </c>
      <c r="D1372" s="213">
        <v>45398</v>
      </c>
      <c r="E1372" s="191" t="s">
        <v>3802</v>
      </c>
      <c r="F1372" s="191" t="s">
        <v>3</v>
      </c>
      <c r="G1372" s="191">
        <v>2188579</v>
      </c>
      <c r="H1372" s="68"/>
      <c r="I1372" s="197" t="s">
        <v>4866</v>
      </c>
      <c r="J1372" s="68"/>
      <c r="K1372" s="68"/>
      <c r="L1372" s="68"/>
      <c r="M1372" s="68"/>
      <c r="N1372" s="358"/>
      <c r="O1372" s="358"/>
      <c r="P1372" s="214">
        <v>0</v>
      </c>
      <c r="Q1372" s="214">
        <v>100</v>
      </c>
      <c r="R1372" s="68" t="s">
        <v>1894</v>
      </c>
      <c r="S1372" s="359"/>
      <c r="T1372" s="275"/>
    </row>
    <row r="1373" spans="1:20" ht="51">
      <c r="A1373" s="191">
        <v>46</v>
      </c>
      <c r="B1373" s="68"/>
      <c r="C1373" s="212" t="s">
        <v>1371</v>
      </c>
      <c r="D1373" s="213">
        <v>45398</v>
      </c>
      <c r="E1373" s="191" t="s">
        <v>3803</v>
      </c>
      <c r="F1373" s="191" t="s">
        <v>3</v>
      </c>
      <c r="G1373" s="191">
        <v>2188583</v>
      </c>
      <c r="H1373" s="68"/>
      <c r="I1373" s="197" t="s">
        <v>4867</v>
      </c>
      <c r="J1373" s="68"/>
      <c r="K1373" s="68"/>
      <c r="L1373" s="68"/>
      <c r="M1373" s="68"/>
      <c r="N1373" s="358"/>
      <c r="O1373" s="358"/>
      <c r="P1373" s="214">
        <v>0</v>
      </c>
      <c r="Q1373" s="214">
        <v>444</v>
      </c>
      <c r="R1373" s="68" t="s">
        <v>1894</v>
      </c>
      <c r="S1373" s="359"/>
      <c r="T1373" s="275"/>
    </row>
    <row r="1374" spans="1:20" ht="51">
      <c r="A1374" s="191">
        <v>46</v>
      </c>
      <c r="B1374" s="68"/>
      <c r="C1374" s="212" t="s">
        <v>1371</v>
      </c>
      <c r="D1374" s="213">
        <v>45398</v>
      </c>
      <c r="E1374" s="191" t="s">
        <v>3804</v>
      </c>
      <c r="F1374" s="191" t="s">
        <v>3</v>
      </c>
      <c r="G1374" s="191">
        <v>2188584</v>
      </c>
      <c r="H1374" s="68"/>
      <c r="I1374" s="197" t="s">
        <v>4868</v>
      </c>
      <c r="J1374" s="68"/>
      <c r="K1374" s="68"/>
      <c r="L1374" s="68"/>
      <c r="M1374" s="68"/>
      <c r="N1374" s="358"/>
      <c r="O1374" s="358"/>
      <c r="P1374" s="214">
        <v>0</v>
      </c>
      <c r="Q1374" s="214">
        <v>13</v>
      </c>
      <c r="R1374" s="68" t="s">
        <v>1894</v>
      </c>
      <c r="S1374" s="359"/>
      <c r="T1374" s="275"/>
    </row>
    <row r="1375" spans="1:20" ht="51">
      <c r="A1375" s="191">
        <v>212</v>
      </c>
      <c r="B1375" s="68"/>
      <c r="C1375" s="212" t="s">
        <v>90</v>
      </c>
      <c r="D1375" s="213">
        <v>45398</v>
      </c>
      <c r="E1375" s="191" t="s">
        <v>3805</v>
      </c>
      <c r="F1375" s="191" t="s">
        <v>3</v>
      </c>
      <c r="G1375" s="191">
        <v>2188587</v>
      </c>
      <c r="H1375" s="68"/>
      <c r="I1375" s="197" t="s">
        <v>4869</v>
      </c>
      <c r="J1375" s="68"/>
      <c r="K1375" s="68"/>
      <c r="L1375" s="68"/>
      <c r="M1375" s="68"/>
      <c r="N1375" s="358"/>
      <c r="O1375" s="358"/>
      <c r="P1375" s="214">
        <v>0</v>
      </c>
      <c r="Q1375" s="214">
        <v>60</v>
      </c>
      <c r="R1375" s="68" t="s">
        <v>1894</v>
      </c>
      <c r="S1375" s="359"/>
      <c r="T1375" s="275"/>
    </row>
    <row r="1376" spans="1:20" ht="51">
      <c r="A1376" s="191">
        <v>16</v>
      </c>
      <c r="B1376" s="68"/>
      <c r="C1376" s="212" t="s">
        <v>40</v>
      </c>
      <c r="D1376" s="213">
        <v>45398</v>
      </c>
      <c r="E1376" s="191" t="s">
        <v>3806</v>
      </c>
      <c r="F1376" s="191" t="s">
        <v>3</v>
      </c>
      <c r="G1376" s="191">
        <v>2188589</v>
      </c>
      <c r="H1376" s="68"/>
      <c r="I1376" s="197" t="s">
        <v>4870</v>
      </c>
      <c r="J1376" s="68"/>
      <c r="K1376" s="68"/>
      <c r="L1376" s="68"/>
      <c r="M1376" s="68"/>
      <c r="N1376" s="358"/>
      <c r="O1376" s="358"/>
      <c r="P1376" s="214">
        <v>0</v>
      </c>
      <c r="Q1376" s="214">
        <v>2500</v>
      </c>
      <c r="R1376" s="68" t="s">
        <v>1894</v>
      </c>
      <c r="S1376" s="359"/>
      <c r="T1376" s="275"/>
    </row>
    <row r="1377" spans="1:20" ht="51">
      <c r="A1377" s="191">
        <v>155</v>
      </c>
      <c r="B1377" s="68"/>
      <c r="C1377" s="212" t="s">
        <v>75</v>
      </c>
      <c r="D1377" s="213">
        <v>45398</v>
      </c>
      <c r="E1377" s="191" t="s">
        <v>3807</v>
      </c>
      <c r="F1377" s="191" t="s">
        <v>3</v>
      </c>
      <c r="G1377" s="191">
        <v>2188591</v>
      </c>
      <c r="H1377" s="68"/>
      <c r="I1377" s="197" t="s">
        <v>4871</v>
      </c>
      <c r="J1377" s="68"/>
      <c r="K1377" s="68"/>
      <c r="L1377" s="68"/>
      <c r="M1377" s="68"/>
      <c r="N1377" s="358"/>
      <c r="O1377" s="358"/>
      <c r="P1377" s="214">
        <v>0</v>
      </c>
      <c r="Q1377" s="214">
        <v>2886.47</v>
      </c>
      <c r="R1377" s="68" t="s">
        <v>1894</v>
      </c>
      <c r="S1377" s="359"/>
      <c r="T1377" s="275"/>
    </row>
    <row r="1378" spans="1:20" ht="38.25">
      <c r="A1378" s="191">
        <v>46</v>
      </c>
      <c r="B1378" s="68"/>
      <c r="C1378" s="212" t="s">
        <v>1371</v>
      </c>
      <c r="D1378" s="213">
        <v>45398</v>
      </c>
      <c r="E1378" s="191" t="s">
        <v>3808</v>
      </c>
      <c r="F1378" s="191" t="s">
        <v>3</v>
      </c>
      <c r="G1378" s="191">
        <v>2188593</v>
      </c>
      <c r="H1378" s="68"/>
      <c r="I1378" s="197" t="s">
        <v>4872</v>
      </c>
      <c r="J1378" s="68"/>
      <c r="K1378" s="68"/>
      <c r="L1378" s="68"/>
      <c r="M1378" s="68"/>
      <c r="N1378" s="358"/>
      <c r="O1378" s="358"/>
      <c r="P1378" s="214">
        <v>0</v>
      </c>
      <c r="Q1378" s="214">
        <v>3000</v>
      </c>
      <c r="R1378" s="68" t="s">
        <v>1894</v>
      </c>
      <c r="S1378" s="359"/>
      <c r="T1378" s="275"/>
    </row>
    <row r="1379" spans="1:20" ht="51">
      <c r="A1379" s="191">
        <v>132</v>
      </c>
      <c r="B1379" s="68"/>
      <c r="C1379" s="212" t="s">
        <v>59</v>
      </c>
      <c r="D1379" s="213">
        <v>45398</v>
      </c>
      <c r="E1379" s="191" t="s">
        <v>3809</v>
      </c>
      <c r="F1379" s="191" t="s">
        <v>3</v>
      </c>
      <c r="G1379" s="191">
        <v>2188598</v>
      </c>
      <c r="H1379" s="68"/>
      <c r="I1379" s="197" t="s">
        <v>4873</v>
      </c>
      <c r="J1379" s="68"/>
      <c r="K1379" s="68"/>
      <c r="L1379" s="68"/>
      <c r="M1379" s="68"/>
      <c r="N1379" s="358"/>
      <c r="O1379" s="358"/>
      <c r="P1379" s="214">
        <v>0</v>
      </c>
      <c r="Q1379" s="214">
        <v>980</v>
      </c>
      <c r="R1379" s="68" t="s">
        <v>1894</v>
      </c>
      <c r="S1379" s="359"/>
      <c r="T1379" s="275"/>
    </row>
    <row r="1380" spans="1:20" ht="51">
      <c r="A1380" s="191">
        <v>132</v>
      </c>
      <c r="B1380" s="68"/>
      <c r="C1380" s="212" t="s">
        <v>59</v>
      </c>
      <c r="D1380" s="213">
        <v>45398</v>
      </c>
      <c r="E1380" s="191" t="s">
        <v>3810</v>
      </c>
      <c r="F1380" s="191" t="s">
        <v>3</v>
      </c>
      <c r="G1380" s="191">
        <v>2188599</v>
      </c>
      <c r="H1380" s="68"/>
      <c r="I1380" s="197" t="s">
        <v>4873</v>
      </c>
      <c r="J1380" s="68"/>
      <c r="K1380" s="68"/>
      <c r="L1380" s="68"/>
      <c r="M1380" s="68"/>
      <c r="N1380" s="358"/>
      <c r="O1380" s="358"/>
      <c r="P1380" s="214">
        <v>0</v>
      </c>
      <c r="Q1380" s="214">
        <v>555</v>
      </c>
      <c r="R1380" s="68" t="s">
        <v>1894</v>
      </c>
      <c r="S1380" s="359"/>
      <c r="T1380" s="275"/>
    </row>
    <row r="1381" spans="1:20" ht="51">
      <c r="A1381" s="191">
        <v>203</v>
      </c>
      <c r="B1381" s="68"/>
      <c r="C1381" s="212" t="s">
        <v>86</v>
      </c>
      <c r="D1381" s="213">
        <v>45398</v>
      </c>
      <c r="E1381" s="191" t="s">
        <v>3811</v>
      </c>
      <c r="F1381" s="191" t="s">
        <v>3</v>
      </c>
      <c r="G1381" s="191">
        <v>2188627</v>
      </c>
      <c r="H1381" s="68"/>
      <c r="I1381" s="197" t="s">
        <v>2985</v>
      </c>
      <c r="J1381" s="68"/>
      <c r="K1381" s="68"/>
      <c r="L1381" s="68"/>
      <c r="M1381" s="68"/>
      <c r="N1381" s="358"/>
      <c r="O1381" s="358"/>
      <c r="P1381" s="214">
        <v>0</v>
      </c>
      <c r="Q1381" s="214">
        <v>51.94</v>
      </c>
      <c r="R1381" s="68" t="s">
        <v>1894</v>
      </c>
      <c r="S1381" s="359"/>
      <c r="T1381" s="275"/>
    </row>
    <row r="1382" spans="1:20" ht="51">
      <c r="A1382" s="191">
        <v>373</v>
      </c>
      <c r="B1382" s="68"/>
      <c r="C1382" s="212" t="s">
        <v>607</v>
      </c>
      <c r="D1382" s="213">
        <v>45398</v>
      </c>
      <c r="E1382" s="191" t="s">
        <v>3812</v>
      </c>
      <c r="F1382" s="191" t="s">
        <v>637</v>
      </c>
      <c r="G1382" s="191">
        <v>8053968</v>
      </c>
      <c r="H1382" s="68"/>
      <c r="I1382" s="197" t="s">
        <v>4874</v>
      </c>
      <c r="J1382" s="68"/>
      <c r="K1382" s="68"/>
      <c r="L1382" s="68"/>
      <c r="M1382" s="68"/>
      <c r="N1382" s="358"/>
      <c r="O1382" s="358"/>
      <c r="P1382" s="214">
        <v>0</v>
      </c>
      <c r="Q1382" s="214">
        <v>839805.71</v>
      </c>
      <c r="R1382" s="68" t="s">
        <v>1894</v>
      </c>
      <c r="S1382" s="359"/>
      <c r="T1382" s="275"/>
    </row>
    <row r="1383" spans="1:20" ht="63.75">
      <c r="A1383" s="191">
        <v>373</v>
      </c>
      <c r="B1383" s="68"/>
      <c r="C1383" s="212" t="s">
        <v>607</v>
      </c>
      <c r="D1383" s="213">
        <v>45398</v>
      </c>
      <c r="E1383" s="191" t="s">
        <v>3813</v>
      </c>
      <c r="F1383" s="191" t="s">
        <v>637</v>
      </c>
      <c r="G1383" s="191">
        <v>8053909</v>
      </c>
      <c r="H1383" s="68"/>
      <c r="I1383" s="197" t="s">
        <v>4875</v>
      </c>
      <c r="J1383" s="68"/>
      <c r="K1383" s="68"/>
      <c r="L1383" s="68"/>
      <c r="M1383" s="68"/>
      <c r="N1383" s="358"/>
      <c r="O1383" s="358"/>
      <c r="P1383" s="214">
        <v>0</v>
      </c>
      <c r="Q1383" s="214">
        <v>2799352.37</v>
      </c>
      <c r="R1383" s="68" t="s">
        <v>1894</v>
      </c>
      <c r="S1383" s="359"/>
      <c r="T1383" s="275"/>
    </row>
    <row r="1384" spans="1:20" ht="76.5">
      <c r="A1384" s="191">
        <v>373</v>
      </c>
      <c r="B1384" s="68"/>
      <c r="C1384" s="212" t="s">
        <v>607</v>
      </c>
      <c r="D1384" s="213">
        <v>45398</v>
      </c>
      <c r="E1384" s="191" t="s">
        <v>3814</v>
      </c>
      <c r="F1384" s="191" t="s">
        <v>637</v>
      </c>
      <c r="G1384" s="191">
        <v>8054013</v>
      </c>
      <c r="H1384" s="68"/>
      <c r="I1384" s="197" t="s">
        <v>4876</v>
      </c>
      <c r="J1384" s="68"/>
      <c r="K1384" s="68"/>
      <c r="L1384" s="68"/>
      <c r="M1384" s="68"/>
      <c r="N1384" s="358"/>
      <c r="O1384" s="358"/>
      <c r="P1384" s="214">
        <v>0</v>
      </c>
      <c r="Q1384" s="214">
        <v>399393.6</v>
      </c>
      <c r="R1384" s="68" t="s">
        <v>1894</v>
      </c>
      <c r="S1384" s="359"/>
      <c r="T1384" s="275"/>
    </row>
    <row r="1385" spans="1:20" ht="76.5">
      <c r="A1385" s="191">
        <v>373</v>
      </c>
      <c r="B1385" s="68"/>
      <c r="C1385" s="212" t="s">
        <v>607</v>
      </c>
      <c r="D1385" s="213">
        <v>45398</v>
      </c>
      <c r="E1385" s="191" t="s">
        <v>3815</v>
      </c>
      <c r="F1385" s="191" t="s">
        <v>637</v>
      </c>
      <c r="G1385" s="191">
        <v>8054037</v>
      </c>
      <c r="H1385" s="68"/>
      <c r="I1385" s="197" t="s">
        <v>4877</v>
      </c>
      <c r="J1385" s="68"/>
      <c r="K1385" s="68"/>
      <c r="L1385" s="68"/>
      <c r="M1385" s="68"/>
      <c r="N1385" s="358"/>
      <c r="O1385" s="358"/>
      <c r="P1385" s="214">
        <v>0</v>
      </c>
      <c r="Q1385" s="214">
        <v>825156.35</v>
      </c>
      <c r="R1385" s="68" t="s">
        <v>1894</v>
      </c>
      <c r="S1385" s="359"/>
      <c r="T1385" s="275"/>
    </row>
    <row r="1386" spans="1:20" ht="76.5">
      <c r="A1386" s="191">
        <v>10</v>
      </c>
      <c r="B1386" s="68"/>
      <c r="C1386" s="212" t="s">
        <v>38</v>
      </c>
      <c r="D1386" s="213">
        <v>45398</v>
      </c>
      <c r="E1386" s="191" t="s">
        <v>3816</v>
      </c>
      <c r="F1386" s="191" t="s">
        <v>14</v>
      </c>
      <c r="G1386" s="191">
        <v>2661047</v>
      </c>
      <c r="H1386" s="68"/>
      <c r="I1386" s="197" t="s">
        <v>4878</v>
      </c>
      <c r="J1386" s="68"/>
      <c r="K1386" s="68"/>
      <c r="L1386" s="68"/>
      <c r="M1386" s="68"/>
      <c r="N1386" s="358"/>
      <c r="O1386" s="358"/>
      <c r="P1386" s="214">
        <v>50</v>
      </c>
      <c r="Q1386" s="214">
        <v>0</v>
      </c>
      <c r="R1386" s="68" t="s">
        <v>1894</v>
      </c>
      <c r="S1386" s="359"/>
      <c r="T1386" s="275"/>
    </row>
    <row r="1387" spans="1:20" ht="76.5">
      <c r="A1387" s="191">
        <v>10</v>
      </c>
      <c r="B1387" s="68"/>
      <c r="C1387" s="212" t="s">
        <v>38</v>
      </c>
      <c r="D1387" s="213">
        <v>45398</v>
      </c>
      <c r="E1387" s="191" t="s">
        <v>3817</v>
      </c>
      <c r="F1387" s="191" t="s">
        <v>14</v>
      </c>
      <c r="G1387" s="191">
        <v>2661049</v>
      </c>
      <c r="H1387" s="68"/>
      <c r="I1387" s="197" t="s">
        <v>4879</v>
      </c>
      <c r="J1387" s="68"/>
      <c r="K1387" s="68"/>
      <c r="L1387" s="68"/>
      <c r="M1387" s="68"/>
      <c r="N1387" s="358"/>
      <c r="O1387" s="358"/>
      <c r="P1387" s="214">
        <v>50</v>
      </c>
      <c r="Q1387" s="214">
        <v>0</v>
      </c>
      <c r="R1387" s="68" t="s">
        <v>1894</v>
      </c>
      <c r="S1387" s="359"/>
      <c r="T1387" s="275"/>
    </row>
    <row r="1388" spans="1:20" ht="76.5">
      <c r="A1388" s="191">
        <v>10</v>
      </c>
      <c r="B1388" s="68"/>
      <c r="C1388" s="212" t="s">
        <v>38</v>
      </c>
      <c r="D1388" s="213">
        <v>45398</v>
      </c>
      <c r="E1388" s="191" t="s">
        <v>3818</v>
      </c>
      <c r="F1388" s="191" t="s">
        <v>14</v>
      </c>
      <c r="G1388" s="191">
        <v>2661051</v>
      </c>
      <c r="H1388" s="68"/>
      <c r="I1388" s="197" t="s">
        <v>4880</v>
      </c>
      <c r="J1388" s="68"/>
      <c r="K1388" s="68"/>
      <c r="L1388" s="68"/>
      <c r="M1388" s="68"/>
      <c r="N1388" s="358"/>
      <c r="O1388" s="358"/>
      <c r="P1388" s="214">
        <v>50</v>
      </c>
      <c r="Q1388" s="214">
        <v>0</v>
      </c>
      <c r="R1388" s="68" t="s">
        <v>1894</v>
      </c>
      <c r="S1388" s="359"/>
      <c r="T1388" s="275"/>
    </row>
    <row r="1389" spans="1:20" ht="76.5">
      <c r="A1389" s="191">
        <v>10</v>
      </c>
      <c r="B1389" s="68"/>
      <c r="C1389" s="212" t="s">
        <v>38</v>
      </c>
      <c r="D1389" s="213">
        <v>45398</v>
      </c>
      <c r="E1389" s="191" t="s">
        <v>3819</v>
      </c>
      <c r="F1389" s="191" t="s">
        <v>14</v>
      </c>
      <c r="G1389" s="191">
        <v>2661053</v>
      </c>
      <c r="H1389" s="68"/>
      <c r="I1389" s="197" t="s">
        <v>4881</v>
      </c>
      <c r="J1389" s="68"/>
      <c r="K1389" s="68"/>
      <c r="L1389" s="68"/>
      <c r="M1389" s="68"/>
      <c r="N1389" s="358"/>
      <c r="O1389" s="358"/>
      <c r="P1389" s="214">
        <v>50</v>
      </c>
      <c r="Q1389" s="214">
        <v>0</v>
      </c>
      <c r="R1389" s="68" t="s">
        <v>1894</v>
      </c>
      <c r="S1389" s="359"/>
      <c r="T1389" s="275"/>
    </row>
    <row r="1390" spans="1:20" ht="76.5">
      <c r="A1390" s="191">
        <v>10</v>
      </c>
      <c r="B1390" s="68"/>
      <c r="C1390" s="212" t="s">
        <v>38</v>
      </c>
      <c r="D1390" s="213">
        <v>45398</v>
      </c>
      <c r="E1390" s="191" t="s">
        <v>3820</v>
      </c>
      <c r="F1390" s="191" t="s">
        <v>14</v>
      </c>
      <c r="G1390" s="191">
        <v>2661055</v>
      </c>
      <c r="H1390" s="68"/>
      <c r="I1390" s="197" t="s">
        <v>4882</v>
      </c>
      <c r="J1390" s="68"/>
      <c r="K1390" s="68"/>
      <c r="L1390" s="68"/>
      <c r="M1390" s="68"/>
      <c r="N1390" s="358"/>
      <c r="O1390" s="358"/>
      <c r="P1390" s="214">
        <v>50</v>
      </c>
      <c r="Q1390" s="214">
        <v>0</v>
      </c>
      <c r="R1390" s="68" t="s">
        <v>1894</v>
      </c>
      <c r="S1390" s="359"/>
      <c r="T1390" s="275"/>
    </row>
    <row r="1391" spans="1:20" ht="76.5">
      <c r="A1391" s="191">
        <v>10</v>
      </c>
      <c r="B1391" s="68"/>
      <c r="C1391" s="212" t="s">
        <v>38</v>
      </c>
      <c r="D1391" s="213">
        <v>45398</v>
      </c>
      <c r="E1391" s="191" t="s">
        <v>3821</v>
      </c>
      <c r="F1391" s="191" t="s">
        <v>14</v>
      </c>
      <c r="G1391" s="191">
        <v>2661057</v>
      </c>
      <c r="H1391" s="68"/>
      <c r="I1391" s="197" t="s">
        <v>4883</v>
      </c>
      <c r="J1391" s="68"/>
      <c r="K1391" s="68"/>
      <c r="L1391" s="68"/>
      <c r="M1391" s="68"/>
      <c r="N1391" s="358"/>
      <c r="O1391" s="358"/>
      <c r="P1391" s="214">
        <v>50</v>
      </c>
      <c r="Q1391" s="214">
        <v>0</v>
      </c>
      <c r="R1391" s="68" t="s">
        <v>1894</v>
      </c>
      <c r="S1391" s="359"/>
      <c r="T1391" s="275"/>
    </row>
    <row r="1392" spans="1:20" ht="76.5">
      <c r="A1392" s="191">
        <v>10</v>
      </c>
      <c r="B1392" s="68"/>
      <c r="C1392" s="212" t="s">
        <v>38</v>
      </c>
      <c r="D1392" s="213">
        <v>45398</v>
      </c>
      <c r="E1392" s="191" t="s">
        <v>3822</v>
      </c>
      <c r="F1392" s="191" t="s">
        <v>14</v>
      </c>
      <c r="G1392" s="191">
        <v>2661059</v>
      </c>
      <c r="H1392" s="68"/>
      <c r="I1392" s="197" t="s">
        <v>4884</v>
      </c>
      <c r="J1392" s="68"/>
      <c r="K1392" s="68"/>
      <c r="L1392" s="68"/>
      <c r="M1392" s="68"/>
      <c r="N1392" s="358"/>
      <c r="O1392" s="358"/>
      <c r="P1392" s="214">
        <v>50</v>
      </c>
      <c r="Q1392" s="214">
        <v>0</v>
      </c>
      <c r="R1392" s="68" t="s">
        <v>1894</v>
      </c>
      <c r="S1392" s="359"/>
      <c r="T1392" s="275"/>
    </row>
    <row r="1393" spans="1:20" ht="76.5">
      <c r="A1393" s="191">
        <v>10</v>
      </c>
      <c r="B1393" s="68"/>
      <c r="C1393" s="212" t="s">
        <v>38</v>
      </c>
      <c r="D1393" s="213">
        <v>45398</v>
      </c>
      <c r="E1393" s="191" t="s">
        <v>3823</v>
      </c>
      <c r="F1393" s="191" t="s">
        <v>14</v>
      </c>
      <c r="G1393" s="191">
        <v>2661061</v>
      </c>
      <c r="H1393" s="68"/>
      <c r="I1393" s="197" t="s">
        <v>4885</v>
      </c>
      <c r="J1393" s="68"/>
      <c r="K1393" s="68"/>
      <c r="L1393" s="68"/>
      <c r="M1393" s="68"/>
      <c r="N1393" s="358"/>
      <c r="O1393" s="358"/>
      <c r="P1393" s="214">
        <v>50</v>
      </c>
      <c r="Q1393" s="214">
        <v>0</v>
      </c>
      <c r="R1393" s="68" t="s">
        <v>1894</v>
      </c>
      <c r="S1393" s="359"/>
      <c r="T1393" s="275"/>
    </row>
    <row r="1394" spans="1:20" ht="63.75">
      <c r="A1394" s="191">
        <v>513</v>
      </c>
      <c r="B1394" s="68"/>
      <c r="C1394" s="212" t="s">
        <v>160</v>
      </c>
      <c r="D1394" s="213">
        <v>45398</v>
      </c>
      <c r="E1394" s="191" t="s">
        <v>3824</v>
      </c>
      <c r="F1394" s="191" t="s">
        <v>14</v>
      </c>
      <c r="G1394" s="191">
        <v>2661807</v>
      </c>
      <c r="H1394" s="68"/>
      <c r="I1394" s="197" t="s">
        <v>4886</v>
      </c>
      <c r="J1394" s="68"/>
      <c r="K1394" s="68"/>
      <c r="L1394" s="68"/>
      <c r="M1394" s="68"/>
      <c r="N1394" s="358"/>
      <c r="O1394" s="358"/>
      <c r="P1394" s="214">
        <v>50</v>
      </c>
      <c r="Q1394" s="214">
        <v>0</v>
      </c>
      <c r="R1394" s="68" t="s">
        <v>1894</v>
      </c>
      <c r="S1394" s="359"/>
      <c r="T1394" s="275"/>
    </row>
    <row r="1395" spans="1:20" ht="89.25">
      <c r="A1395" s="191">
        <v>132</v>
      </c>
      <c r="B1395" s="68"/>
      <c r="C1395" s="212" t="s">
        <v>59</v>
      </c>
      <c r="D1395" s="213">
        <v>45398</v>
      </c>
      <c r="E1395" s="191" t="s">
        <v>3825</v>
      </c>
      <c r="F1395" s="191" t="s">
        <v>10</v>
      </c>
      <c r="G1395" s="191">
        <v>1090112</v>
      </c>
      <c r="H1395" s="68"/>
      <c r="I1395" s="197" t="s">
        <v>4887</v>
      </c>
      <c r="J1395" s="68"/>
      <c r="K1395" s="68"/>
      <c r="L1395" s="68"/>
      <c r="M1395" s="68"/>
      <c r="N1395" s="358"/>
      <c r="O1395" s="358"/>
      <c r="P1395" s="214">
        <v>714.05</v>
      </c>
      <c r="Q1395" s="214">
        <v>0</v>
      </c>
      <c r="R1395" s="68" t="s">
        <v>1894</v>
      </c>
      <c r="S1395" s="359"/>
      <c r="T1395" s="275"/>
    </row>
    <row r="1396" spans="1:20" ht="76.5">
      <c r="A1396" s="191">
        <v>117</v>
      </c>
      <c r="B1396" s="68"/>
      <c r="C1396" s="212" t="s">
        <v>54</v>
      </c>
      <c r="D1396" s="213">
        <v>45398</v>
      </c>
      <c r="E1396" s="191" t="s">
        <v>3826</v>
      </c>
      <c r="F1396" s="191" t="s">
        <v>10</v>
      </c>
      <c r="G1396" s="191">
        <v>1090201</v>
      </c>
      <c r="H1396" s="68"/>
      <c r="I1396" s="197" t="s">
        <v>4888</v>
      </c>
      <c r="J1396" s="68"/>
      <c r="K1396" s="68"/>
      <c r="L1396" s="68"/>
      <c r="M1396" s="68"/>
      <c r="N1396" s="358"/>
      <c r="O1396" s="358"/>
      <c r="P1396" s="214">
        <v>50</v>
      </c>
      <c r="Q1396" s="214">
        <v>0</v>
      </c>
      <c r="R1396" s="68" t="s">
        <v>1894</v>
      </c>
      <c r="S1396" s="359"/>
      <c r="T1396" s="275"/>
    </row>
    <row r="1397" spans="1:20" ht="76.5">
      <c r="A1397" s="191">
        <v>513</v>
      </c>
      <c r="B1397" s="68"/>
      <c r="C1397" s="212" t="s">
        <v>160</v>
      </c>
      <c r="D1397" s="213">
        <v>45398</v>
      </c>
      <c r="E1397" s="191" t="s">
        <v>3827</v>
      </c>
      <c r="F1397" s="191" t="s">
        <v>10</v>
      </c>
      <c r="G1397" s="191">
        <v>1090172</v>
      </c>
      <c r="H1397" s="68"/>
      <c r="I1397" s="197" t="s">
        <v>4889</v>
      </c>
      <c r="J1397" s="68"/>
      <c r="K1397" s="68"/>
      <c r="L1397" s="68"/>
      <c r="M1397" s="68"/>
      <c r="N1397" s="358"/>
      <c r="O1397" s="358"/>
      <c r="P1397" s="214">
        <v>50</v>
      </c>
      <c r="Q1397" s="214">
        <v>0</v>
      </c>
      <c r="R1397" s="68" t="s">
        <v>1894</v>
      </c>
      <c r="S1397" s="359"/>
      <c r="T1397" s="275"/>
    </row>
    <row r="1398" spans="1:20" ht="63.75">
      <c r="A1398" s="191">
        <v>10</v>
      </c>
      <c r="B1398" s="68"/>
      <c r="C1398" s="212" t="s">
        <v>38</v>
      </c>
      <c r="D1398" s="213">
        <v>45398</v>
      </c>
      <c r="E1398" s="191" t="s">
        <v>3828</v>
      </c>
      <c r="F1398" s="191" t="s">
        <v>14</v>
      </c>
      <c r="G1398" s="191">
        <v>2661956</v>
      </c>
      <c r="H1398" s="68"/>
      <c r="I1398" s="197" t="s">
        <v>4890</v>
      </c>
      <c r="J1398" s="68"/>
      <c r="K1398" s="68"/>
      <c r="L1398" s="68"/>
      <c r="M1398" s="68"/>
      <c r="N1398" s="358"/>
      <c r="O1398" s="358"/>
      <c r="P1398" s="214">
        <v>50</v>
      </c>
      <c r="Q1398" s="214">
        <v>0</v>
      </c>
      <c r="R1398" s="68" t="s">
        <v>1894</v>
      </c>
      <c r="S1398" s="359"/>
      <c r="T1398" s="275"/>
    </row>
    <row r="1399" spans="1:20" ht="76.5">
      <c r="A1399" s="191">
        <v>117</v>
      </c>
      <c r="B1399" s="68"/>
      <c r="C1399" s="212" t="s">
        <v>54</v>
      </c>
      <c r="D1399" s="213">
        <v>45398</v>
      </c>
      <c r="E1399" s="191" t="s">
        <v>3829</v>
      </c>
      <c r="F1399" s="191" t="s">
        <v>10</v>
      </c>
      <c r="G1399" s="191">
        <v>1090202</v>
      </c>
      <c r="H1399" s="68"/>
      <c r="I1399" s="197" t="s">
        <v>4891</v>
      </c>
      <c r="J1399" s="68"/>
      <c r="K1399" s="68"/>
      <c r="L1399" s="68"/>
      <c r="M1399" s="68"/>
      <c r="N1399" s="358"/>
      <c r="O1399" s="358"/>
      <c r="P1399" s="214">
        <v>50</v>
      </c>
      <c r="Q1399" s="214">
        <v>0</v>
      </c>
      <c r="R1399" s="68" t="s">
        <v>1894</v>
      </c>
      <c r="S1399" s="359"/>
      <c r="T1399" s="275"/>
    </row>
    <row r="1400" spans="1:20" ht="51">
      <c r="A1400" s="191">
        <v>46</v>
      </c>
      <c r="B1400" s="68"/>
      <c r="C1400" s="212" t="s">
        <v>1371</v>
      </c>
      <c r="D1400" s="213">
        <v>45399</v>
      </c>
      <c r="E1400" s="191" t="s">
        <v>3830</v>
      </c>
      <c r="F1400" s="191" t="s">
        <v>3</v>
      </c>
      <c r="G1400" s="191">
        <v>2188826</v>
      </c>
      <c r="H1400" s="68"/>
      <c r="I1400" s="197" t="s">
        <v>4892</v>
      </c>
      <c r="J1400" s="68"/>
      <c r="K1400" s="68"/>
      <c r="L1400" s="68"/>
      <c r="M1400" s="68"/>
      <c r="N1400" s="358"/>
      <c r="O1400" s="358"/>
      <c r="P1400" s="214">
        <v>0</v>
      </c>
      <c r="Q1400" s="214">
        <v>2000</v>
      </c>
      <c r="R1400" s="68" t="s">
        <v>1894</v>
      </c>
      <c r="S1400" s="359"/>
      <c r="T1400" s="275"/>
    </row>
    <row r="1401" spans="1:20" ht="51">
      <c r="A1401" s="191">
        <v>15</v>
      </c>
      <c r="B1401" s="68"/>
      <c r="C1401" s="212" t="s">
        <v>39</v>
      </c>
      <c r="D1401" s="213">
        <v>45399</v>
      </c>
      <c r="E1401" s="191" t="s">
        <v>3831</v>
      </c>
      <c r="F1401" s="191" t="s">
        <v>3</v>
      </c>
      <c r="G1401" s="191">
        <v>2188837</v>
      </c>
      <c r="H1401" s="68"/>
      <c r="I1401" s="197" t="s">
        <v>4893</v>
      </c>
      <c r="J1401" s="68"/>
      <c r="K1401" s="68"/>
      <c r="L1401" s="68"/>
      <c r="M1401" s="68"/>
      <c r="N1401" s="358"/>
      <c r="O1401" s="358"/>
      <c r="P1401" s="214">
        <v>0</v>
      </c>
      <c r="Q1401" s="214">
        <v>5610</v>
      </c>
      <c r="R1401" s="68" t="s">
        <v>1894</v>
      </c>
      <c r="S1401" s="359"/>
      <c r="T1401" s="275"/>
    </row>
    <row r="1402" spans="1:20" ht="38.25">
      <c r="A1402" s="191">
        <v>66</v>
      </c>
      <c r="B1402" s="68"/>
      <c r="C1402" s="212" t="s">
        <v>46</v>
      </c>
      <c r="D1402" s="213">
        <v>45399</v>
      </c>
      <c r="E1402" s="191" t="s">
        <v>3832</v>
      </c>
      <c r="F1402" s="191" t="s">
        <v>3</v>
      </c>
      <c r="G1402" s="191">
        <v>2188838</v>
      </c>
      <c r="H1402" s="68"/>
      <c r="I1402" s="197" t="s">
        <v>4894</v>
      </c>
      <c r="J1402" s="68"/>
      <c r="K1402" s="68"/>
      <c r="L1402" s="68"/>
      <c r="M1402" s="68"/>
      <c r="N1402" s="358"/>
      <c r="O1402" s="358"/>
      <c r="P1402" s="214">
        <v>0</v>
      </c>
      <c r="Q1402" s="214">
        <v>1425.8</v>
      </c>
      <c r="R1402" s="68" t="s">
        <v>1894</v>
      </c>
      <c r="S1402" s="359"/>
      <c r="T1402" s="275"/>
    </row>
    <row r="1403" spans="1:20" ht="63.75">
      <c r="A1403" s="191">
        <v>287</v>
      </c>
      <c r="B1403" s="68"/>
      <c r="C1403" s="212" t="s">
        <v>116</v>
      </c>
      <c r="D1403" s="213">
        <v>45399</v>
      </c>
      <c r="E1403" s="191" t="s">
        <v>3833</v>
      </c>
      <c r="F1403" s="191" t="s">
        <v>3</v>
      </c>
      <c r="G1403" s="191">
        <v>2188849</v>
      </c>
      <c r="H1403" s="68"/>
      <c r="I1403" s="197" t="s">
        <v>4895</v>
      </c>
      <c r="J1403" s="68"/>
      <c r="K1403" s="68"/>
      <c r="L1403" s="68"/>
      <c r="M1403" s="68"/>
      <c r="N1403" s="358"/>
      <c r="O1403" s="358"/>
      <c r="P1403" s="214">
        <v>0</v>
      </c>
      <c r="Q1403" s="214">
        <v>2589</v>
      </c>
      <c r="R1403" s="68" t="s">
        <v>1894</v>
      </c>
      <c r="S1403" s="359"/>
      <c r="T1403" s="275"/>
    </row>
    <row r="1404" spans="1:20" ht="51">
      <c r="A1404" s="191">
        <v>287</v>
      </c>
      <c r="B1404" s="68"/>
      <c r="C1404" s="212" t="s">
        <v>116</v>
      </c>
      <c r="D1404" s="213">
        <v>45399</v>
      </c>
      <c r="E1404" s="191" t="s">
        <v>3834</v>
      </c>
      <c r="F1404" s="191" t="s">
        <v>3</v>
      </c>
      <c r="G1404" s="191">
        <v>2188850</v>
      </c>
      <c r="H1404" s="68"/>
      <c r="I1404" s="197" t="s">
        <v>4896</v>
      </c>
      <c r="J1404" s="68"/>
      <c r="K1404" s="68"/>
      <c r="L1404" s="68"/>
      <c r="M1404" s="68"/>
      <c r="N1404" s="358"/>
      <c r="O1404" s="358"/>
      <c r="P1404" s="214">
        <v>0</v>
      </c>
      <c r="Q1404" s="214">
        <v>35</v>
      </c>
      <c r="R1404" s="68" t="s">
        <v>1894</v>
      </c>
      <c r="S1404" s="359"/>
      <c r="T1404" s="275"/>
    </row>
    <row r="1405" spans="1:20" ht="51">
      <c r="A1405" s="191">
        <v>287</v>
      </c>
      <c r="B1405" s="68"/>
      <c r="C1405" s="212" t="s">
        <v>116</v>
      </c>
      <c r="D1405" s="213">
        <v>45399</v>
      </c>
      <c r="E1405" s="191" t="s">
        <v>3835</v>
      </c>
      <c r="F1405" s="191" t="s">
        <v>3</v>
      </c>
      <c r="G1405" s="191">
        <v>2188853</v>
      </c>
      <c r="H1405" s="68"/>
      <c r="I1405" s="197" t="s">
        <v>4897</v>
      </c>
      <c r="J1405" s="68"/>
      <c r="K1405" s="68"/>
      <c r="L1405" s="68"/>
      <c r="M1405" s="68"/>
      <c r="N1405" s="358"/>
      <c r="O1405" s="358"/>
      <c r="P1405" s="214">
        <v>0</v>
      </c>
      <c r="Q1405" s="214">
        <v>399</v>
      </c>
      <c r="R1405" s="68" t="s">
        <v>1894</v>
      </c>
      <c r="S1405" s="359"/>
      <c r="T1405" s="275"/>
    </row>
    <row r="1406" spans="1:20" ht="51">
      <c r="A1406" s="191">
        <v>578</v>
      </c>
      <c r="B1406" s="68"/>
      <c r="C1406" s="212" t="s">
        <v>168</v>
      </c>
      <c r="D1406" s="213">
        <v>45399</v>
      </c>
      <c r="E1406" s="191" t="s">
        <v>3836</v>
      </c>
      <c r="F1406" s="191" t="s">
        <v>3</v>
      </c>
      <c r="G1406" s="191">
        <v>2188854</v>
      </c>
      <c r="H1406" s="68"/>
      <c r="I1406" s="197" t="s">
        <v>4898</v>
      </c>
      <c r="J1406" s="68"/>
      <c r="K1406" s="68"/>
      <c r="L1406" s="68"/>
      <c r="M1406" s="68"/>
      <c r="N1406" s="358"/>
      <c r="O1406" s="358"/>
      <c r="P1406" s="214">
        <v>0</v>
      </c>
      <c r="Q1406" s="214">
        <v>8114.22</v>
      </c>
      <c r="R1406" s="68" t="s">
        <v>1894</v>
      </c>
      <c r="S1406" s="359"/>
      <c r="T1406" s="275"/>
    </row>
    <row r="1407" spans="1:20" ht="51">
      <c r="A1407" s="191" t="s">
        <v>550</v>
      </c>
      <c r="B1407" s="68"/>
      <c r="C1407" s="212" t="s">
        <v>589</v>
      </c>
      <c r="D1407" s="213">
        <v>45399</v>
      </c>
      <c r="E1407" s="191" t="s">
        <v>3837</v>
      </c>
      <c r="F1407" s="191" t="s">
        <v>3</v>
      </c>
      <c r="G1407" s="191">
        <v>2188863</v>
      </c>
      <c r="H1407" s="68"/>
      <c r="I1407" s="197" t="s">
        <v>4899</v>
      </c>
      <c r="J1407" s="68"/>
      <c r="K1407" s="68"/>
      <c r="L1407" s="68"/>
      <c r="M1407" s="68"/>
      <c r="N1407" s="358"/>
      <c r="O1407" s="358"/>
      <c r="P1407" s="214">
        <v>0</v>
      </c>
      <c r="Q1407" s="214">
        <v>4.5</v>
      </c>
      <c r="R1407" s="68" t="s">
        <v>1894</v>
      </c>
      <c r="S1407" s="359"/>
      <c r="T1407" s="275"/>
    </row>
    <row r="1408" spans="1:20" ht="51">
      <c r="A1408" s="191">
        <v>292</v>
      </c>
      <c r="B1408" s="68"/>
      <c r="C1408" s="212" t="s">
        <v>120</v>
      </c>
      <c r="D1408" s="213">
        <v>45399</v>
      </c>
      <c r="E1408" s="191" t="s">
        <v>3838</v>
      </c>
      <c r="F1408" s="191" t="s">
        <v>3</v>
      </c>
      <c r="G1408" s="191">
        <v>2188877</v>
      </c>
      <c r="H1408" s="68"/>
      <c r="I1408" s="197" t="s">
        <v>4900</v>
      </c>
      <c r="J1408" s="68"/>
      <c r="K1408" s="68"/>
      <c r="L1408" s="68"/>
      <c r="M1408" s="68"/>
      <c r="N1408" s="358"/>
      <c r="O1408" s="358"/>
      <c r="P1408" s="214">
        <v>0</v>
      </c>
      <c r="Q1408" s="214">
        <v>36</v>
      </c>
      <c r="R1408" s="68" t="s">
        <v>1894</v>
      </c>
      <c r="S1408" s="359"/>
      <c r="T1408" s="275"/>
    </row>
    <row r="1409" spans="1:20" ht="51">
      <c r="A1409" s="191">
        <v>86</v>
      </c>
      <c r="B1409" s="68"/>
      <c r="C1409" s="212" t="s">
        <v>50</v>
      </c>
      <c r="D1409" s="213">
        <v>45399</v>
      </c>
      <c r="E1409" s="191" t="s">
        <v>3839</v>
      </c>
      <c r="F1409" s="191" t="s">
        <v>3</v>
      </c>
      <c r="G1409" s="191">
        <v>2188881</v>
      </c>
      <c r="H1409" s="68"/>
      <c r="I1409" s="197" t="s">
        <v>4901</v>
      </c>
      <c r="J1409" s="68"/>
      <c r="K1409" s="68"/>
      <c r="L1409" s="68"/>
      <c r="M1409" s="68"/>
      <c r="N1409" s="358"/>
      <c r="O1409" s="358"/>
      <c r="P1409" s="214">
        <v>0</v>
      </c>
      <c r="Q1409" s="214">
        <v>50</v>
      </c>
      <c r="R1409" s="68" t="s">
        <v>1894</v>
      </c>
      <c r="S1409" s="359"/>
      <c r="T1409" s="275"/>
    </row>
    <row r="1410" spans="1:20" ht="51">
      <c r="A1410" s="191">
        <v>46</v>
      </c>
      <c r="B1410" s="68"/>
      <c r="C1410" s="212" t="s">
        <v>1371</v>
      </c>
      <c r="D1410" s="213">
        <v>45399</v>
      </c>
      <c r="E1410" s="191" t="s">
        <v>3840</v>
      </c>
      <c r="F1410" s="191" t="s">
        <v>3</v>
      </c>
      <c r="G1410" s="191">
        <v>2188886</v>
      </c>
      <c r="H1410" s="68"/>
      <c r="I1410" s="197" t="s">
        <v>4902</v>
      </c>
      <c r="J1410" s="68"/>
      <c r="K1410" s="68"/>
      <c r="L1410" s="68"/>
      <c r="M1410" s="68"/>
      <c r="N1410" s="358"/>
      <c r="O1410" s="358"/>
      <c r="P1410" s="214">
        <v>0</v>
      </c>
      <c r="Q1410" s="214">
        <v>742</v>
      </c>
      <c r="R1410" s="68" t="s">
        <v>1894</v>
      </c>
      <c r="S1410" s="359"/>
      <c r="T1410" s="275"/>
    </row>
    <row r="1411" spans="1:20" ht="51">
      <c r="A1411" s="191">
        <v>203</v>
      </c>
      <c r="B1411" s="68"/>
      <c r="C1411" s="212" t="s">
        <v>86</v>
      </c>
      <c r="D1411" s="213">
        <v>45399</v>
      </c>
      <c r="E1411" s="191" t="s">
        <v>3841</v>
      </c>
      <c r="F1411" s="191" t="s">
        <v>3</v>
      </c>
      <c r="G1411" s="191">
        <v>2188910</v>
      </c>
      <c r="H1411" s="68"/>
      <c r="I1411" s="197" t="s">
        <v>4903</v>
      </c>
      <c r="J1411" s="68"/>
      <c r="K1411" s="68"/>
      <c r="L1411" s="68"/>
      <c r="M1411" s="68"/>
      <c r="N1411" s="358"/>
      <c r="O1411" s="358"/>
      <c r="P1411" s="214">
        <v>0</v>
      </c>
      <c r="Q1411" s="214">
        <v>349</v>
      </c>
      <c r="R1411" s="68" t="s">
        <v>1894</v>
      </c>
      <c r="S1411" s="359"/>
      <c r="T1411" s="275"/>
    </row>
    <row r="1412" spans="1:20" ht="51">
      <c r="A1412" s="191">
        <v>670</v>
      </c>
      <c r="B1412" s="68"/>
      <c r="C1412" s="212" t="s">
        <v>178</v>
      </c>
      <c r="D1412" s="213">
        <v>45399</v>
      </c>
      <c r="E1412" s="191" t="s">
        <v>3842</v>
      </c>
      <c r="F1412" s="191" t="s">
        <v>3</v>
      </c>
      <c r="G1412" s="191">
        <v>2188912</v>
      </c>
      <c r="H1412" s="68"/>
      <c r="I1412" s="197" t="s">
        <v>4904</v>
      </c>
      <c r="J1412" s="68"/>
      <c r="K1412" s="68"/>
      <c r="L1412" s="68"/>
      <c r="M1412" s="68"/>
      <c r="N1412" s="358"/>
      <c r="O1412" s="358"/>
      <c r="P1412" s="214">
        <v>0</v>
      </c>
      <c r="Q1412" s="214">
        <v>1110</v>
      </c>
      <c r="R1412" s="68" t="s">
        <v>1894</v>
      </c>
      <c r="S1412" s="359"/>
      <c r="T1412" s="275"/>
    </row>
    <row r="1413" spans="1:20" ht="63.75">
      <c r="A1413" s="191">
        <v>15</v>
      </c>
      <c r="B1413" s="68"/>
      <c r="C1413" s="212" t="s">
        <v>39</v>
      </c>
      <c r="D1413" s="213">
        <v>45399</v>
      </c>
      <c r="E1413" s="191" t="s">
        <v>3843</v>
      </c>
      <c r="F1413" s="191" t="s">
        <v>3</v>
      </c>
      <c r="G1413" s="191">
        <v>2188921</v>
      </c>
      <c r="H1413" s="68"/>
      <c r="I1413" s="197" t="s">
        <v>4905</v>
      </c>
      <c r="J1413" s="68"/>
      <c r="K1413" s="68"/>
      <c r="L1413" s="68"/>
      <c r="M1413" s="68"/>
      <c r="N1413" s="358"/>
      <c r="O1413" s="358"/>
      <c r="P1413" s="214">
        <v>0</v>
      </c>
      <c r="Q1413" s="214">
        <v>31.8</v>
      </c>
      <c r="R1413" s="68" t="s">
        <v>1894</v>
      </c>
      <c r="S1413" s="359"/>
      <c r="T1413" s="275"/>
    </row>
    <row r="1414" spans="1:20" ht="63.75">
      <c r="A1414" s="191">
        <v>15</v>
      </c>
      <c r="B1414" s="68"/>
      <c r="C1414" s="212" t="s">
        <v>39</v>
      </c>
      <c r="D1414" s="213">
        <v>45399</v>
      </c>
      <c r="E1414" s="191" t="s">
        <v>3844</v>
      </c>
      <c r="F1414" s="191" t="s">
        <v>3</v>
      </c>
      <c r="G1414" s="191">
        <v>2188923</v>
      </c>
      <c r="H1414" s="68"/>
      <c r="I1414" s="197" t="s">
        <v>4906</v>
      </c>
      <c r="J1414" s="68"/>
      <c r="K1414" s="68"/>
      <c r="L1414" s="68"/>
      <c r="M1414" s="68"/>
      <c r="N1414" s="358"/>
      <c r="O1414" s="358"/>
      <c r="P1414" s="214">
        <v>0</v>
      </c>
      <c r="Q1414" s="214">
        <v>16.55</v>
      </c>
      <c r="R1414" s="68" t="s">
        <v>1894</v>
      </c>
      <c r="S1414" s="359"/>
      <c r="T1414" s="275"/>
    </row>
    <row r="1415" spans="1:20" ht="63.75">
      <c r="A1415" s="191">
        <v>15</v>
      </c>
      <c r="B1415" s="68"/>
      <c r="C1415" s="212" t="s">
        <v>39</v>
      </c>
      <c r="D1415" s="213">
        <v>45399</v>
      </c>
      <c r="E1415" s="191" t="s">
        <v>3845</v>
      </c>
      <c r="F1415" s="191" t="s">
        <v>3</v>
      </c>
      <c r="G1415" s="191">
        <v>2188924</v>
      </c>
      <c r="H1415" s="68"/>
      <c r="I1415" s="197" t="s">
        <v>4907</v>
      </c>
      <c r="J1415" s="68"/>
      <c r="K1415" s="68"/>
      <c r="L1415" s="68"/>
      <c r="M1415" s="68"/>
      <c r="N1415" s="358"/>
      <c r="O1415" s="358"/>
      <c r="P1415" s="214">
        <v>0</v>
      </c>
      <c r="Q1415" s="214">
        <v>23</v>
      </c>
      <c r="R1415" s="68" t="s">
        <v>1894</v>
      </c>
      <c r="S1415" s="359"/>
      <c r="T1415" s="275"/>
    </row>
    <row r="1416" spans="1:20" ht="51">
      <c r="A1416" s="191">
        <v>342</v>
      </c>
      <c r="B1416" s="68"/>
      <c r="C1416" s="212" t="s">
        <v>137</v>
      </c>
      <c r="D1416" s="213">
        <v>45399</v>
      </c>
      <c r="E1416" s="191" t="s">
        <v>3846</v>
      </c>
      <c r="F1416" s="191" t="s">
        <v>6</v>
      </c>
      <c r="G1416" s="191">
        <v>1993531</v>
      </c>
      <c r="H1416" s="68"/>
      <c r="I1416" s="197" t="s">
        <v>4908</v>
      </c>
      <c r="J1416" s="68"/>
      <c r="K1416" s="68"/>
      <c r="L1416" s="68"/>
      <c r="M1416" s="68"/>
      <c r="N1416" s="358"/>
      <c r="O1416" s="358"/>
      <c r="P1416" s="214">
        <v>0</v>
      </c>
      <c r="Q1416" s="214">
        <v>2235972.91</v>
      </c>
      <c r="R1416" s="68" t="s">
        <v>1894</v>
      </c>
      <c r="S1416" s="359"/>
      <c r="T1416" s="275"/>
    </row>
    <row r="1417" spans="1:20" ht="76.5">
      <c r="A1417" s="191">
        <v>66</v>
      </c>
      <c r="B1417" s="68"/>
      <c r="C1417" s="212" t="s">
        <v>46</v>
      </c>
      <c r="D1417" s="213">
        <v>45399</v>
      </c>
      <c r="E1417" s="191" t="s">
        <v>3847</v>
      </c>
      <c r="F1417" s="191" t="s">
        <v>637</v>
      </c>
      <c r="G1417" s="191">
        <v>8066973</v>
      </c>
      <c r="H1417" s="68"/>
      <c r="I1417" s="197" t="s">
        <v>4909</v>
      </c>
      <c r="J1417" s="68"/>
      <c r="K1417" s="68"/>
      <c r="L1417" s="68"/>
      <c r="M1417" s="68"/>
      <c r="N1417" s="358"/>
      <c r="O1417" s="358"/>
      <c r="P1417" s="214">
        <v>0</v>
      </c>
      <c r="Q1417" s="214">
        <v>4799.68</v>
      </c>
      <c r="R1417" s="68" t="s">
        <v>1894</v>
      </c>
      <c r="S1417" s="359"/>
      <c r="T1417" s="275"/>
    </row>
    <row r="1418" spans="1:20" ht="89.25">
      <c r="A1418" s="191">
        <v>862</v>
      </c>
      <c r="B1418" s="68"/>
      <c r="C1418" s="212" t="s">
        <v>187</v>
      </c>
      <c r="D1418" s="213">
        <v>45399</v>
      </c>
      <c r="E1418" s="191" t="s">
        <v>3848</v>
      </c>
      <c r="F1418" s="191" t="s">
        <v>637</v>
      </c>
      <c r="G1418" s="191">
        <v>8066983</v>
      </c>
      <c r="H1418" s="68"/>
      <c r="I1418" s="197" t="s">
        <v>4910</v>
      </c>
      <c r="J1418" s="68"/>
      <c r="K1418" s="68"/>
      <c r="L1418" s="68"/>
      <c r="M1418" s="68"/>
      <c r="N1418" s="358"/>
      <c r="O1418" s="358"/>
      <c r="P1418" s="214">
        <v>0</v>
      </c>
      <c r="Q1418" s="214">
        <v>4799.68</v>
      </c>
      <c r="R1418" s="68" t="s">
        <v>1894</v>
      </c>
      <c r="S1418" s="359"/>
      <c r="T1418" s="275"/>
    </row>
    <row r="1419" spans="1:20" ht="63.75">
      <c r="A1419" s="191">
        <v>86</v>
      </c>
      <c r="B1419" s="68"/>
      <c r="C1419" s="212" t="s">
        <v>50</v>
      </c>
      <c r="D1419" s="213">
        <v>45399</v>
      </c>
      <c r="E1419" s="191" t="s">
        <v>3849</v>
      </c>
      <c r="F1419" s="191" t="s">
        <v>6</v>
      </c>
      <c r="G1419" s="191">
        <v>1994094</v>
      </c>
      <c r="H1419" s="68"/>
      <c r="I1419" s="197" t="s">
        <v>4911</v>
      </c>
      <c r="J1419" s="68"/>
      <c r="K1419" s="68"/>
      <c r="L1419" s="68"/>
      <c r="M1419" s="68"/>
      <c r="N1419" s="358"/>
      <c r="O1419" s="358"/>
      <c r="P1419" s="214">
        <v>0</v>
      </c>
      <c r="Q1419" s="214">
        <v>13035.2</v>
      </c>
      <c r="R1419" s="68" t="s">
        <v>1894</v>
      </c>
      <c r="S1419" s="359"/>
      <c r="T1419" s="275"/>
    </row>
    <row r="1420" spans="1:20" ht="63.75">
      <c r="A1420" s="191">
        <v>373</v>
      </c>
      <c r="B1420" s="68"/>
      <c r="C1420" s="212" t="s">
        <v>607</v>
      </c>
      <c r="D1420" s="213">
        <v>45399</v>
      </c>
      <c r="E1420" s="191" t="s">
        <v>3850</v>
      </c>
      <c r="F1420" s="191" t="s">
        <v>6</v>
      </c>
      <c r="G1420" s="191">
        <v>1994108</v>
      </c>
      <c r="H1420" s="68"/>
      <c r="I1420" s="197" t="s">
        <v>4912</v>
      </c>
      <c r="J1420" s="68"/>
      <c r="K1420" s="68"/>
      <c r="L1420" s="68"/>
      <c r="M1420" s="68"/>
      <c r="N1420" s="358"/>
      <c r="O1420" s="358"/>
      <c r="P1420" s="214">
        <v>0</v>
      </c>
      <c r="Q1420" s="214">
        <v>67726.73</v>
      </c>
      <c r="R1420" s="68" t="s">
        <v>1894</v>
      </c>
      <c r="S1420" s="359"/>
      <c r="T1420" s="275"/>
    </row>
    <row r="1421" spans="1:20" ht="63.75">
      <c r="A1421" s="191">
        <v>291</v>
      </c>
      <c r="B1421" s="68"/>
      <c r="C1421" s="212" t="s">
        <v>119</v>
      </c>
      <c r="D1421" s="213">
        <v>45399</v>
      </c>
      <c r="E1421" s="191" t="s">
        <v>3851</v>
      </c>
      <c r="F1421" s="191" t="s">
        <v>10</v>
      </c>
      <c r="G1421" s="191">
        <v>2663104</v>
      </c>
      <c r="H1421" s="68"/>
      <c r="I1421" s="197" t="s">
        <v>4913</v>
      </c>
      <c r="J1421" s="68"/>
      <c r="K1421" s="68"/>
      <c r="L1421" s="68"/>
      <c r="M1421" s="68"/>
      <c r="N1421" s="358"/>
      <c r="O1421" s="358"/>
      <c r="P1421" s="214">
        <v>50</v>
      </c>
      <c r="Q1421" s="214">
        <v>0</v>
      </c>
      <c r="R1421" s="68" t="s">
        <v>1894</v>
      </c>
      <c r="S1421" s="359"/>
      <c r="T1421" s="275"/>
    </row>
    <row r="1422" spans="1:20" ht="63.75">
      <c r="A1422" s="191">
        <v>340</v>
      </c>
      <c r="B1422" s="68"/>
      <c r="C1422" s="212" t="s">
        <v>136</v>
      </c>
      <c r="D1422" s="213">
        <v>45399</v>
      </c>
      <c r="E1422" s="191" t="s">
        <v>3852</v>
      </c>
      <c r="F1422" s="191" t="s">
        <v>6</v>
      </c>
      <c r="G1422" s="191">
        <v>2663676</v>
      </c>
      <c r="H1422" s="68"/>
      <c r="I1422" s="197" t="s">
        <v>4914</v>
      </c>
      <c r="J1422" s="68"/>
      <c r="K1422" s="68"/>
      <c r="L1422" s="68"/>
      <c r="M1422" s="68"/>
      <c r="N1422" s="358"/>
      <c r="O1422" s="358"/>
      <c r="P1422" s="214">
        <v>0</v>
      </c>
      <c r="Q1422" s="214">
        <v>44665.46</v>
      </c>
      <c r="R1422" s="68" t="s">
        <v>1894</v>
      </c>
      <c r="S1422" s="359"/>
      <c r="T1422" s="275"/>
    </row>
    <row r="1423" spans="1:20" ht="76.5">
      <c r="A1423" s="191">
        <v>585</v>
      </c>
      <c r="B1423" s="68"/>
      <c r="C1423" s="212" t="s">
        <v>171</v>
      </c>
      <c r="D1423" s="213">
        <v>45399</v>
      </c>
      <c r="E1423" s="191" t="s">
        <v>3853</v>
      </c>
      <c r="F1423" s="191" t="s">
        <v>6</v>
      </c>
      <c r="G1423" s="191">
        <v>1090295</v>
      </c>
      <c r="H1423" s="68"/>
      <c r="I1423" s="197" t="s">
        <v>4915</v>
      </c>
      <c r="J1423" s="68"/>
      <c r="K1423" s="68"/>
      <c r="L1423" s="68"/>
      <c r="M1423" s="68"/>
      <c r="N1423" s="358"/>
      <c r="O1423" s="358"/>
      <c r="P1423" s="214">
        <v>0</v>
      </c>
      <c r="Q1423" s="214">
        <v>68428.5</v>
      </c>
      <c r="R1423" s="68" t="s">
        <v>1894</v>
      </c>
      <c r="S1423" s="359"/>
      <c r="T1423" s="275"/>
    </row>
    <row r="1424" spans="1:20" ht="51">
      <c r="A1424" s="191">
        <v>340</v>
      </c>
      <c r="B1424" s="68"/>
      <c r="C1424" s="212" t="s">
        <v>136</v>
      </c>
      <c r="D1424" s="213">
        <v>45399</v>
      </c>
      <c r="E1424" s="191" t="s">
        <v>3854</v>
      </c>
      <c r="F1424" s="191" t="s">
        <v>14</v>
      </c>
      <c r="G1424" s="191">
        <v>2663677</v>
      </c>
      <c r="H1424" s="68"/>
      <c r="I1424" s="197" t="s">
        <v>4916</v>
      </c>
      <c r="J1424" s="68"/>
      <c r="K1424" s="68"/>
      <c r="L1424" s="68"/>
      <c r="M1424" s="68"/>
      <c r="N1424" s="358"/>
      <c r="O1424" s="358"/>
      <c r="P1424" s="214">
        <v>50</v>
      </c>
      <c r="Q1424" s="214">
        <v>0</v>
      </c>
      <c r="R1424" s="68" t="s">
        <v>1894</v>
      </c>
      <c r="S1424" s="359"/>
      <c r="T1424" s="275"/>
    </row>
    <row r="1425" spans="1:20" ht="76.5">
      <c r="A1425" s="191">
        <v>117</v>
      </c>
      <c r="B1425" s="68"/>
      <c r="C1425" s="212" t="s">
        <v>54</v>
      </c>
      <c r="D1425" s="213">
        <v>45399</v>
      </c>
      <c r="E1425" s="191" t="s">
        <v>3855</v>
      </c>
      <c r="F1425" s="191" t="s">
        <v>10</v>
      </c>
      <c r="G1425" s="191">
        <v>1090305</v>
      </c>
      <c r="H1425" s="68"/>
      <c r="I1425" s="197" t="s">
        <v>4917</v>
      </c>
      <c r="J1425" s="68"/>
      <c r="K1425" s="68"/>
      <c r="L1425" s="68"/>
      <c r="M1425" s="68"/>
      <c r="N1425" s="358"/>
      <c r="O1425" s="358"/>
      <c r="P1425" s="214">
        <v>50</v>
      </c>
      <c r="Q1425" s="214">
        <v>0</v>
      </c>
      <c r="R1425" s="68" t="s">
        <v>1894</v>
      </c>
      <c r="S1425" s="359"/>
      <c r="T1425" s="275"/>
    </row>
    <row r="1426" spans="1:20" ht="76.5">
      <c r="A1426" s="191">
        <v>513</v>
      </c>
      <c r="B1426" s="68"/>
      <c r="C1426" s="212" t="s">
        <v>160</v>
      </c>
      <c r="D1426" s="213">
        <v>45399</v>
      </c>
      <c r="E1426" s="191" t="s">
        <v>3856</v>
      </c>
      <c r="F1426" s="191" t="s">
        <v>10</v>
      </c>
      <c r="G1426" s="191">
        <v>1090313</v>
      </c>
      <c r="H1426" s="68"/>
      <c r="I1426" s="197" t="s">
        <v>4918</v>
      </c>
      <c r="J1426" s="68"/>
      <c r="K1426" s="68"/>
      <c r="L1426" s="68"/>
      <c r="M1426" s="68"/>
      <c r="N1426" s="358"/>
      <c r="O1426" s="358"/>
      <c r="P1426" s="214">
        <v>50</v>
      </c>
      <c r="Q1426" s="214">
        <v>0</v>
      </c>
      <c r="R1426" s="68" t="s">
        <v>1894</v>
      </c>
      <c r="S1426" s="359"/>
      <c r="T1426" s="275"/>
    </row>
    <row r="1427" spans="1:20" ht="38.25">
      <c r="A1427" s="191">
        <v>292</v>
      </c>
      <c r="B1427" s="68"/>
      <c r="C1427" s="212" t="s">
        <v>120</v>
      </c>
      <c r="D1427" s="213">
        <v>45400</v>
      </c>
      <c r="E1427" s="191" t="s">
        <v>3857</v>
      </c>
      <c r="F1427" s="191" t="s">
        <v>3</v>
      </c>
      <c r="G1427" s="191">
        <v>2189103</v>
      </c>
      <c r="H1427" s="68"/>
      <c r="I1427" s="197" t="s">
        <v>4919</v>
      </c>
      <c r="J1427" s="68"/>
      <c r="K1427" s="68"/>
      <c r="L1427" s="68"/>
      <c r="M1427" s="68"/>
      <c r="N1427" s="358"/>
      <c r="O1427" s="358"/>
      <c r="P1427" s="214">
        <v>0</v>
      </c>
      <c r="Q1427" s="214">
        <v>155.82</v>
      </c>
      <c r="R1427" s="68" t="s">
        <v>1894</v>
      </c>
      <c r="S1427" s="359"/>
      <c r="T1427" s="275"/>
    </row>
    <row r="1428" spans="1:20" ht="51">
      <c r="A1428" s="191">
        <v>41</v>
      </c>
      <c r="B1428" s="68"/>
      <c r="C1428" s="212" t="s">
        <v>44</v>
      </c>
      <c r="D1428" s="213">
        <v>45400</v>
      </c>
      <c r="E1428" s="191" t="s">
        <v>3858</v>
      </c>
      <c r="F1428" s="191" t="s">
        <v>3</v>
      </c>
      <c r="G1428" s="191">
        <v>2189123</v>
      </c>
      <c r="H1428" s="68"/>
      <c r="I1428" s="197" t="s">
        <v>4920</v>
      </c>
      <c r="J1428" s="68"/>
      <c r="K1428" s="68"/>
      <c r="L1428" s="68"/>
      <c r="M1428" s="68"/>
      <c r="N1428" s="358"/>
      <c r="O1428" s="358"/>
      <c r="P1428" s="214">
        <v>0</v>
      </c>
      <c r="Q1428" s="214">
        <v>100</v>
      </c>
      <c r="R1428" s="68" t="s">
        <v>1894</v>
      </c>
      <c r="S1428" s="359"/>
      <c r="T1428" s="275"/>
    </row>
    <row r="1429" spans="1:20" ht="51">
      <c r="A1429" s="191">
        <v>41</v>
      </c>
      <c r="B1429" s="68"/>
      <c r="C1429" s="212" t="s">
        <v>44</v>
      </c>
      <c r="D1429" s="213">
        <v>45400</v>
      </c>
      <c r="E1429" s="191" t="s">
        <v>3859</v>
      </c>
      <c r="F1429" s="191" t="s">
        <v>3</v>
      </c>
      <c r="G1429" s="191">
        <v>2189125</v>
      </c>
      <c r="H1429" s="68"/>
      <c r="I1429" s="197" t="s">
        <v>4921</v>
      </c>
      <c r="J1429" s="68"/>
      <c r="K1429" s="68"/>
      <c r="L1429" s="68"/>
      <c r="M1429" s="68"/>
      <c r="N1429" s="358"/>
      <c r="O1429" s="358"/>
      <c r="P1429" s="214">
        <v>0</v>
      </c>
      <c r="Q1429" s="214">
        <v>20</v>
      </c>
      <c r="R1429" s="68" t="s">
        <v>1894</v>
      </c>
      <c r="S1429" s="359"/>
      <c r="T1429" s="275"/>
    </row>
    <row r="1430" spans="1:20" ht="63.75">
      <c r="A1430" s="191" t="s">
        <v>550</v>
      </c>
      <c r="B1430" s="68"/>
      <c r="C1430" s="212" t="s">
        <v>589</v>
      </c>
      <c r="D1430" s="213">
        <v>45400</v>
      </c>
      <c r="E1430" s="191" t="s">
        <v>3860</v>
      </c>
      <c r="F1430" s="191" t="s">
        <v>3</v>
      </c>
      <c r="G1430" s="191">
        <v>2189128</v>
      </c>
      <c r="H1430" s="68"/>
      <c r="I1430" s="197" t="s">
        <v>4922</v>
      </c>
      <c r="J1430" s="68"/>
      <c r="K1430" s="68"/>
      <c r="L1430" s="68"/>
      <c r="M1430" s="68"/>
      <c r="N1430" s="358"/>
      <c r="O1430" s="358"/>
      <c r="P1430" s="214">
        <v>0</v>
      </c>
      <c r="Q1430" s="214">
        <v>2000000</v>
      </c>
      <c r="R1430" s="68" t="s">
        <v>1894</v>
      </c>
      <c r="S1430" s="359"/>
      <c r="T1430" s="275"/>
    </row>
    <row r="1431" spans="1:20" ht="63.75">
      <c r="A1431" s="191" t="s">
        <v>550</v>
      </c>
      <c r="B1431" s="68"/>
      <c r="C1431" s="212" t="s">
        <v>589</v>
      </c>
      <c r="D1431" s="213">
        <v>45400</v>
      </c>
      <c r="E1431" s="191" t="s">
        <v>3861</v>
      </c>
      <c r="F1431" s="191" t="s">
        <v>3</v>
      </c>
      <c r="G1431" s="191">
        <v>2189129</v>
      </c>
      <c r="H1431" s="68"/>
      <c r="I1431" s="197" t="s">
        <v>4923</v>
      </c>
      <c r="J1431" s="68"/>
      <c r="K1431" s="68"/>
      <c r="L1431" s="68"/>
      <c r="M1431" s="68"/>
      <c r="N1431" s="358"/>
      <c r="O1431" s="358"/>
      <c r="P1431" s="214">
        <v>0</v>
      </c>
      <c r="Q1431" s="214">
        <v>1500000</v>
      </c>
      <c r="R1431" s="68" t="s">
        <v>1894</v>
      </c>
      <c r="S1431" s="359"/>
      <c r="T1431" s="275"/>
    </row>
    <row r="1432" spans="1:20" ht="51">
      <c r="A1432" s="191">
        <v>599</v>
      </c>
      <c r="B1432" s="68"/>
      <c r="C1432" s="212" t="s">
        <v>1247</v>
      </c>
      <c r="D1432" s="213">
        <v>45400</v>
      </c>
      <c r="E1432" s="191" t="s">
        <v>3862</v>
      </c>
      <c r="F1432" s="191" t="s">
        <v>3</v>
      </c>
      <c r="G1432" s="191">
        <v>2189130</v>
      </c>
      <c r="H1432" s="68"/>
      <c r="I1432" s="197" t="s">
        <v>4924</v>
      </c>
      <c r="J1432" s="68"/>
      <c r="K1432" s="68"/>
      <c r="L1432" s="68"/>
      <c r="M1432" s="68"/>
      <c r="N1432" s="358"/>
      <c r="O1432" s="358"/>
      <c r="P1432" s="214">
        <v>0</v>
      </c>
      <c r="Q1432" s="214">
        <v>715.95</v>
      </c>
      <c r="R1432" s="68" t="s">
        <v>1894</v>
      </c>
      <c r="S1432" s="359"/>
      <c r="T1432" s="275"/>
    </row>
    <row r="1433" spans="1:20" ht="63.75">
      <c r="A1433" s="191">
        <v>253</v>
      </c>
      <c r="B1433" s="68"/>
      <c r="C1433" s="212" t="s">
        <v>104</v>
      </c>
      <c r="D1433" s="213">
        <v>45400</v>
      </c>
      <c r="E1433" s="191" t="s">
        <v>3863</v>
      </c>
      <c r="F1433" s="191" t="s">
        <v>3</v>
      </c>
      <c r="G1433" s="191">
        <v>2189140</v>
      </c>
      <c r="H1433" s="68"/>
      <c r="I1433" s="197" t="s">
        <v>4925</v>
      </c>
      <c r="J1433" s="68"/>
      <c r="K1433" s="68"/>
      <c r="L1433" s="68"/>
      <c r="M1433" s="68"/>
      <c r="N1433" s="358"/>
      <c r="O1433" s="358"/>
      <c r="P1433" s="214">
        <v>0</v>
      </c>
      <c r="Q1433" s="214">
        <v>327933.83</v>
      </c>
      <c r="R1433" s="68" t="s">
        <v>1894</v>
      </c>
      <c r="S1433" s="359"/>
      <c r="T1433" s="275"/>
    </row>
    <row r="1434" spans="1:20" ht="63.75">
      <c r="A1434" s="191">
        <v>253</v>
      </c>
      <c r="B1434" s="68"/>
      <c r="C1434" s="212" t="s">
        <v>104</v>
      </c>
      <c r="D1434" s="213">
        <v>45400</v>
      </c>
      <c r="E1434" s="191" t="s">
        <v>3864</v>
      </c>
      <c r="F1434" s="191" t="s">
        <v>3</v>
      </c>
      <c r="G1434" s="191">
        <v>2189141</v>
      </c>
      <c r="H1434" s="68"/>
      <c r="I1434" s="197" t="s">
        <v>4926</v>
      </c>
      <c r="J1434" s="68"/>
      <c r="K1434" s="68"/>
      <c r="L1434" s="68"/>
      <c r="M1434" s="68"/>
      <c r="N1434" s="358"/>
      <c r="O1434" s="358"/>
      <c r="P1434" s="214">
        <v>0</v>
      </c>
      <c r="Q1434" s="214">
        <v>38430</v>
      </c>
      <c r="R1434" s="68" t="s">
        <v>1894</v>
      </c>
      <c r="S1434" s="359"/>
      <c r="T1434" s="275"/>
    </row>
    <row r="1435" spans="1:20" ht="63.75">
      <c r="A1435" s="191">
        <v>16</v>
      </c>
      <c r="B1435" s="68"/>
      <c r="C1435" s="212" t="s">
        <v>40</v>
      </c>
      <c r="D1435" s="213">
        <v>45400</v>
      </c>
      <c r="E1435" s="191" t="s">
        <v>3865</v>
      </c>
      <c r="F1435" s="191" t="s">
        <v>3</v>
      </c>
      <c r="G1435" s="191">
        <v>2189162</v>
      </c>
      <c r="H1435" s="68"/>
      <c r="I1435" s="197" t="s">
        <v>4927</v>
      </c>
      <c r="J1435" s="68"/>
      <c r="K1435" s="68"/>
      <c r="L1435" s="68"/>
      <c r="M1435" s="68"/>
      <c r="N1435" s="358"/>
      <c r="O1435" s="358"/>
      <c r="P1435" s="214">
        <v>0</v>
      </c>
      <c r="Q1435" s="214">
        <v>7000</v>
      </c>
      <c r="R1435" s="68" t="s">
        <v>1894</v>
      </c>
      <c r="S1435" s="359"/>
      <c r="T1435" s="275"/>
    </row>
    <row r="1436" spans="1:20" ht="51">
      <c r="A1436" s="191">
        <v>203</v>
      </c>
      <c r="B1436" s="68"/>
      <c r="C1436" s="212" t="s">
        <v>86</v>
      </c>
      <c r="D1436" s="213">
        <v>45400</v>
      </c>
      <c r="E1436" s="191" t="s">
        <v>3866</v>
      </c>
      <c r="F1436" s="191" t="s">
        <v>3</v>
      </c>
      <c r="G1436" s="191">
        <v>2189164</v>
      </c>
      <c r="H1436" s="68"/>
      <c r="I1436" s="197" t="s">
        <v>4928</v>
      </c>
      <c r="J1436" s="68"/>
      <c r="K1436" s="68"/>
      <c r="L1436" s="68"/>
      <c r="M1436" s="68"/>
      <c r="N1436" s="358"/>
      <c r="O1436" s="358"/>
      <c r="P1436" s="214">
        <v>0</v>
      </c>
      <c r="Q1436" s="214">
        <v>15</v>
      </c>
      <c r="R1436" s="68" t="s">
        <v>1894</v>
      </c>
      <c r="S1436" s="359"/>
      <c r="T1436" s="275"/>
    </row>
    <row r="1437" spans="1:20" ht="51">
      <c r="A1437" s="191">
        <v>46</v>
      </c>
      <c r="B1437" s="68"/>
      <c r="C1437" s="212" t="s">
        <v>1371</v>
      </c>
      <c r="D1437" s="213">
        <v>45400</v>
      </c>
      <c r="E1437" s="191" t="s">
        <v>3867</v>
      </c>
      <c r="F1437" s="191" t="s">
        <v>3</v>
      </c>
      <c r="G1437" s="191">
        <v>2189167</v>
      </c>
      <c r="H1437" s="68"/>
      <c r="I1437" s="197" t="s">
        <v>4929</v>
      </c>
      <c r="J1437" s="68"/>
      <c r="K1437" s="68"/>
      <c r="L1437" s="68"/>
      <c r="M1437" s="68"/>
      <c r="N1437" s="358"/>
      <c r="O1437" s="358"/>
      <c r="P1437" s="214">
        <v>0</v>
      </c>
      <c r="Q1437" s="214">
        <v>500</v>
      </c>
      <c r="R1437" s="68" t="s">
        <v>1894</v>
      </c>
      <c r="S1437" s="359"/>
      <c r="T1437" s="275"/>
    </row>
    <row r="1438" spans="1:20" ht="63.75">
      <c r="A1438" s="191">
        <v>206</v>
      </c>
      <c r="B1438" s="68"/>
      <c r="C1438" s="212" t="s">
        <v>87</v>
      </c>
      <c r="D1438" s="213">
        <v>45400</v>
      </c>
      <c r="E1438" s="191" t="s">
        <v>3868</v>
      </c>
      <c r="F1438" s="191" t="s">
        <v>3</v>
      </c>
      <c r="G1438" s="191">
        <v>2189195</v>
      </c>
      <c r="H1438" s="68"/>
      <c r="I1438" s="197" t="s">
        <v>4930</v>
      </c>
      <c r="J1438" s="68"/>
      <c r="K1438" s="68"/>
      <c r="L1438" s="68"/>
      <c r="M1438" s="68"/>
      <c r="N1438" s="358"/>
      <c r="O1438" s="358"/>
      <c r="P1438" s="214">
        <v>0</v>
      </c>
      <c r="Q1438" s="214">
        <v>69</v>
      </c>
      <c r="R1438" s="68" t="s">
        <v>1894</v>
      </c>
      <c r="S1438" s="359"/>
      <c r="T1438" s="275"/>
    </row>
    <row r="1439" spans="1:20" ht="76.5">
      <c r="A1439" s="191" t="s">
        <v>542</v>
      </c>
      <c r="B1439" s="68"/>
      <c r="C1439" s="212" t="s">
        <v>689</v>
      </c>
      <c r="D1439" s="213">
        <v>45400</v>
      </c>
      <c r="E1439" s="191" t="s">
        <v>3869</v>
      </c>
      <c r="F1439" s="191" t="s">
        <v>10</v>
      </c>
      <c r="G1439" s="191">
        <v>18566</v>
      </c>
      <c r="H1439" s="68"/>
      <c r="I1439" s="197" t="s">
        <v>4931</v>
      </c>
      <c r="J1439" s="68"/>
      <c r="K1439" s="68"/>
      <c r="L1439" s="68"/>
      <c r="M1439" s="68"/>
      <c r="N1439" s="358"/>
      <c r="O1439" s="358"/>
      <c r="P1439" s="214">
        <v>6557.6</v>
      </c>
      <c r="Q1439" s="214">
        <v>0</v>
      </c>
      <c r="R1439" s="68" t="s">
        <v>1894</v>
      </c>
      <c r="S1439" s="359"/>
      <c r="T1439" s="275"/>
    </row>
    <row r="1440" spans="1:20" ht="63.75">
      <c r="A1440" s="191" t="s">
        <v>542</v>
      </c>
      <c r="B1440" s="68"/>
      <c r="C1440" s="212" t="s">
        <v>689</v>
      </c>
      <c r="D1440" s="213">
        <v>45400</v>
      </c>
      <c r="E1440" s="191" t="s">
        <v>3870</v>
      </c>
      <c r="F1440" s="191" t="s">
        <v>10</v>
      </c>
      <c r="G1440" s="191">
        <v>18533</v>
      </c>
      <c r="H1440" s="68"/>
      <c r="I1440" s="197" t="s">
        <v>4932</v>
      </c>
      <c r="J1440" s="68"/>
      <c r="K1440" s="68"/>
      <c r="L1440" s="68"/>
      <c r="M1440" s="68"/>
      <c r="N1440" s="358"/>
      <c r="O1440" s="358"/>
      <c r="P1440" s="214">
        <v>322.07</v>
      </c>
      <c r="Q1440" s="214">
        <v>0</v>
      </c>
      <c r="R1440" s="68" t="s">
        <v>1894</v>
      </c>
      <c r="S1440" s="359"/>
      <c r="T1440" s="275"/>
    </row>
    <row r="1441" spans="1:20" ht="63.75">
      <c r="A1441" s="191">
        <v>513</v>
      </c>
      <c r="B1441" s="68"/>
      <c r="C1441" s="212" t="s">
        <v>160</v>
      </c>
      <c r="D1441" s="213">
        <v>45400</v>
      </c>
      <c r="E1441" s="191" t="s">
        <v>3871</v>
      </c>
      <c r="F1441" s="191" t="s">
        <v>14</v>
      </c>
      <c r="G1441" s="191">
        <v>2664559</v>
      </c>
      <c r="H1441" s="68"/>
      <c r="I1441" s="197" t="s">
        <v>4933</v>
      </c>
      <c r="J1441" s="68"/>
      <c r="K1441" s="68"/>
      <c r="L1441" s="68"/>
      <c r="M1441" s="68"/>
      <c r="N1441" s="358"/>
      <c r="O1441" s="358"/>
      <c r="P1441" s="214">
        <v>50</v>
      </c>
      <c r="Q1441" s="214">
        <v>0</v>
      </c>
      <c r="R1441" s="68" t="s">
        <v>1894</v>
      </c>
      <c r="S1441" s="359"/>
      <c r="T1441" s="275"/>
    </row>
    <row r="1442" spans="1:20" ht="63.75">
      <c r="A1442" s="191">
        <v>47</v>
      </c>
      <c r="B1442" s="68"/>
      <c r="C1442" s="212" t="s">
        <v>45</v>
      </c>
      <c r="D1442" s="213">
        <v>45400</v>
      </c>
      <c r="E1442" s="191" t="s">
        <v>3872</v>
      </c>
      <c r="F1442" s="191" t="s">
        <v>10</v>
      </c>
      <c r="G1442" s="191">
        <v>2665167</v>
      </c>
      <c r="H1442" s="68"/>
      <c r="I1442" s="197" t="s">
        <v>4934</v>
      </c>
      <c r="J1442" s="68"/>
      <c r="K1442" s="68"/>
      <c r="L1442" s="68"/>
      <c r="M1442" s="68"/>
      <c r="N1442" s="358"/>
      <c r="O1442" s="358"/>
      <c r="P1442" s="214">
        <v>50</v>
      </c>
      <c r="Q1442" s="214">
        <v>0</v>
      </c>
      <c r="R1442" s="68" t="s">
        <v>1894</v>
      </c>
      <c r="S1442" s="359"/>
      <c r="T1442" s="275"/>
    </row>
    <row r="1443" spans="1:20" ht="76.5">
      <c r="A1443" s="191">
        <v>117</v>
      </c>
      <c r="B1443" s="68"/>
      <c r="C1443" s="212" t="s">
        <v>54</v>
      </c>
      <c r="D1443" s="213">
        <v>45400</v>
      </c>
      <c r="E1443" s="191" t="s">
        <v>3873</v>
      </c>
      <c r="F1443" s="191" t="s">
        <v>10</v>
      </c>
      <c r="G1443" s="191">
        <v>1090409</v>
      </c>
      <c r="H1443" s="68"/>
      <c r="I1443" s="197" t="s">
        <v>4935</v>
      </c>
      <c r="J1443" s="68"/>
      <c r="K1443" s="68"/>
      <c r="L1443" s="68"/>
      <c r="M1443" s="68"/>
      <c r="N1443" s="358"/>
      <c r="O1443" s="358"/>
      <c r="P1443" s="214">
        <v>50</v>
      </c>
      <c r="Q1443" s="214">
        <v>0</v>
      </c>
      <c r="R1443" s="68" t="s">
        <v>1894</v>
      </c>
      <c r="S1443" s="359"/>
      <c r="T1443" s="275"/>
    </row>
    <row r="1444" spans="1:20" ht="63.75">
      <c r="A1444" s="191">
        <v>117</v>
      </c>
      <c r="B1444" s="68"/>
      <c r="C1444" s="212" t="s">
        <v>54</v>
      </c>
      <c r="D1444" s="213">
        <v>45400</v>
      </c>
      <c r="E1444" s="191" t="s">
        <v>3874</v>
      </c>
      <c r="F1444" s="191" t="s">
        <v>10</v>
      </c>
      <c r="G1444" s="191">
        <v>1090421</v>
      </c>
      <c r="H1444" s="68"/>
      <c r="I1444" s="197" t="s">
        <v>4936</v>
      </c>
      <c r="J1444" s="68"/>
      <c r="K1444" s="68"/>
      <c r="L1444" s="68"/>
      <c r="M1444" s="68"/>
      <c r="N1444" s="358"/>
      <c r="O1444" s="358"/>
      <c r="P1444" s="214">
        <v>50</v>
      </c>
      <c r="Q1444" s="214">
        <v>0</v>
      </c>
      <c r="R1444" s="68" t="s">
        <v>1894</v>
      </c>
      <c r="S1444" s="359"/>
      <c r="T1444" s="275"/>
    </row>
    <row r="1445" spans="1:20" ht="76.5">
      <c r="A1445" s="191">
        <v>513</v>
      </c>
      <c r="B1445" s="68"/>
      <c r="C1445" s="212" t="s">
        <v>160</v>
      </c>
      <c r="D1445" s="213">
        <v>45400</v>
      </c>
      <c r="E1445" s="191" t="s">
        <v>3875</v>
      </c>
      <c r="F1445" s="191" t="s">
        <v>10</v>
      </c>
      <c r="G1445" s="191">
        <v>1090426</v>
      </c>
      <c r="H1445" s="68"/>
      <c r="I1445" s="197" t="s">
        <v>4937</v>
      </c>
      <c r="J1445" s="68"/>
      <c r="K1445" s="68"/>
      <c r="L1445" s="68"/>
      <c r="M1445" s="68"/>
      <c r="N1445" s="358"/>
      <c r="O1445" s="358"/>
      <c r="P1445" s="214">
        <v>50</v>
      </c>
      <c r="Q1445" s="214">
        <v>0</v>
      </c>
      <c r="R1445" s="68" t="s">
        <v>1894</v>
      </c>
      <c r="S1445" s="359"/>
      <c r="T1445" s="275"/>
    </row>
    <row r="1446" spans="1:20" ht="76.5">
      <c r="A1446" s="191">
        <v>117</v>
      </c>
      <c r="B1446" s="68"/>
      <c r="C1446" s="212" t="s">
        <v>54</v>
      </c>
      <c r="D1446" s="213">
        <v>45400</v>
      </c>
      <c r="E1446" s="191" t="s">
        <v>3876</v>
      </c>
      <c r="F1446" s="191" t="s">
        <v>10</v>
      </c>
      <c r="G1446" s="191">
        <v>1090431</v>
      </c>
      <c r="H1446" s="68"/>
      <c r="I1446" s="197" t="s">
        <v>4938</v>
      </c>
      <c r="J1446" s="68"/>
      <c r="K1446" s="68"/>
      <c r="L1446" s="68"/>
      <c r="M1446" s="68"/>
      <c r="N1446" s="358"/>
      <c r="O1446" s="358"/>
      <c r="P1446" s="214">
        <v>50</v>
      </c>
      <c r="Q1446" s="214">
        <v>0</v>
      </c>
      <c r="R1446" s="68" t="s">
        <v>1894</v>
      </c>
      <c r="S1446" s="359"/>
      <c r="T1446" s="275"/>
    </row>
    <row r="1447" spans="1:20" ht="76.5">
      <c r="A1447" s="191">
        <v>117</v>
      </c>
      <c r="B1447" s="68"/>
      <c r="C1447" s="212" t="s">
        <v>54</v>
      </c>
      <c r="D1447" s="213">
        <v>45400</v>
      </c>
      <c r="E1447" s="191" t="s">
        <v>3877</v>
      </c>
      <c r="F1447" s="191" t="s">
        <v>10</v>
      </c>
      <c r="G1447" s="191">
        <v>1090450</v>
      </c>
      <c r="H1447" s="68"/>
      <c r="I1447" s="197" t="s">
        <v>4939</v>
      </c>
      <c r="J1447" s="68"/>
      <c r="K1447" s="68"/>
      <c r="L1447" s="68"/>
      <c r="M1447" s="68"/>
      <c r="N1447" s="358"/>
      <c r="O1447" s="358"/>
      <c r="P1447" s="214">
        <v>50</v>
      </c>
      <c r="Q1447" s="214">
        <v>0</v>
      </c>
      <c r="R1447" s="68" t="s">
        <v>1894</v>
      </c>
      <c r="S1447" s="359"/>
      <c r="T1447" s="275"/>
    </row>
    <row r="1448" spans="1:20" ht="38.25">
      <c r="A1448" s="191" t="s">
        <v>550</v>
      </c>
      <c r="B1448" s="68"/>
      <c r="C1448" s="212" t="s">
        <v>589</v>
      </c>
      <c r="D1448" s="213">
        <v>45401</v>
      </c>
      <c r="E1448" s="191" t="s">
        <v>3878</v>
      </c>
      <c r="F1448" s="191" t="s">
        <v>3</v>
      </c>
      <c r="G1448" s="191">
        <v>2189353</v>
      </c>
      <c r="H1448" s="68"/>
      <c r="I1448" s="197" t="s">
        <v>1838</v>
      </c>
      <c r="J1448" s="68"/>
      <c r="K1448" s="68"/>
      <c r="L1448" s="68"/>
      <c r="M1448" s="68"/>
      <c r="N1448" s="358"/>
      <c r="O1448" s="358"/>
      <c r="P1448" s="214">
        <v>0</v>
      </c>
      <c r="Q1448" s="214">
        <v>550</v>
      </c>
      <c r="R1448" s="68" t="s">
        <v>1894</v>
      </c>
      <c r="S1448" s="359"/>
      <c r="T1448" s="275"/>
    </row>
    <row r="1449" spans="1:20" ht="51">
      <c r="A1449" s="191">
        <v>46</v>
      </c>
      <c r="B1449" s="68"/>
      <c r="C1449" s="212" t="s">
        <v>1371</v>
      </c>
      <c r="D1449" s="213">
        <v>45401</v>
      </c>
      <c r="E1449" s="191" t="s">
        <v>3879</v>
      </c>
      <c r="F1449" s="191" t="s">
        <v>3</v>
      </c>
      <c r="G1449" s="191">
        <v>2189358</v>
      </c>
      <c r="H1449" s="68"/>
      <c r="I1449" s="197" t="s">
        <v>4940</v>
      </c>
      <c r="J1449" s="68"/>
      <c r="K1449" s="68"/>
      <c r="L1449" s="68"/>
      <c r="M1449" s="68"/>
      <c r="N1449" s="358"/>
      <c r="O1449" s="358"/>
      <c r="P1449" s="214">
        <v>0</v>
      </c>
      <c r="Q1449" s="214">
        <v>74.8</v>
      </c>
      <c r="R1449" s="68" t="s">
        <v>1894</v>
      </c>
      <c r="S1449" s="359"/>
      <c r="T1449" s="275"/>
    </row>
    <row r="1450" spans="1:20" ht="51">
      <c r="A1450" s="191">
        <v>903</v>
      </c>
      <c r="B1450" s="68"/>
      <c r="C1450" s="212" t="s">
        <v>192</v>
      </c>
      <c r="D1450" s="213">
        <v>45401</v>
      </c>
      <c r="E1450" s="191" t="s">
        <v>3880</v>
      </c>
      <c r="F1450" s="191" t="s">
        <v>3</v>
      </c>
      <c r="G1450" s="191">
        <v>2189378</v>
      </c>
      <c r="H1450" s="68"/>
      <c r="I1450" s="197" t="s">
        <v>4941</v>
      </c>
      <c r="J1450" s="68"/>
      <c r="K1450" s="68"/>
      <c r="L1450" s="68"/>
      <c r="M1450" s="68"/>
      <c r="N1450" s="358"/>
      <c r="O1450" s="358"/>
      <c r="P1450" s="214">
        <v>0</v>
      </c>
      <c r="Q1450" s="214">
        <v>26391.41</v>
      </c>
      <c r="R1450" s="68" t="s">
        <v>1894</v>
      </c>
      <c r="S1450" s="359"/>
      <c r="T1450" s="275"/>
    </row>
    <row r="1451" spans="1:20" ht="51">
      <c r="A1451" s="191">
        <v>35</v>
      </c>
      <c r="B1451" s="68"/>
      <c r="C1451" s="212" t="s">
        <v>43</v>
      </c>
      <c r="D1451" s="213">
        <v>45401</v>
      </c>
      <c r="E1451" s="191" t="s">
        <v>3881</v>
      </c>
      <c r="F1451" s="191" t="s">
        <v>3</v>
      </c>
      <c r="G1451" s="191">
        <v>2189379</v>
      </c>
      <c r="H1451" s="68"/>
      <c r="I1451" s="197" t="s">
        <v>4942</v>
      </c>
      <c r="J1451" s="68"/>
      <c r="K1451" s="68"/>
      <c r="L1451" s="68"/>
      <c r="M1451" s="68"/>
      <c r="N1451" s="358"/>
      <c r="O1451" s="358"/>
      <c r="P1451" s="214">
        <v>0</v>
      </c>
      <c r="Q1451" s="214">
        <v>1000</v>
      </c>
      <c r="R1451" s="68" t="s">
        <v>1894</v>
      </c>
      <c r="S1451" s="359"/>
      <c r="T1451" s="275"/>
    </row>
    <row r="1452" spans="1:20" ht="51">
      <c r="A1452" s="191">
        <v>283</v>
      </c>
      <c r="B1452" s="68"/>
      <c r="C1452" s="212" t="s">
        <v>115</v>
      </c>
      <c r="D1452" s="213">
        <v>45401</v>
      </c>
      <c r="E1452" s="191" t="s">
        <v>3882</v>
      </c>
      <c r="F1452" s="191" t="s">
        <v>3</v>
      </c>
      <c r="G1452" s="191">
        <v>2189383</v>
      </c>
      <c r="H1452" s="68"/>
      <c r="I1452" s="197" t="s">
        <v>4943</v>
      </c>
      <c r="J1452" s="68"/>
      <c r="K1452" s="68"/>
      <c r="L1452" s="68"/>
      <c r="M1452" s="68"/>
      <c r="N1452" s="358"/>
      <c r="O1452" s="358"/>
      <c r="P1452" s="214">
        <v>0</v>
      </c>
      <c r="Q1452" s="214">
        <v>1500</v>
      </c>
      <c r="R1452" s="68" t="s">
        <v>1894</v>
      </c>
      <c r="S1452" s="359"/>
      <c r="T1452" s="275"/>
    </row>
    <row r="1453" spans="1:20" ht="63.75">
      <c r="A1453" s="191">
        <v>81</v>
      </c>
      <c r="B1453" s="68"/>
      <c r="C1453" s="212" t="s">
        <v>49</v>
      </c>
      <c r="D1453" s="213">
        <v>45401</v>
      </c>
      <c r="E1453" s="191" t="s">
        <v>3883</v>
      </c>
      <c r="F1453" s="191" t="s">
        <v>3</v>
      </c>
      <c r="G1453" s="191">
        <v>2189397</v>
      </c>
      <c r="H1453" s="68"/>
      <c r="I1453" s="197" t="s">
        <v>4944</v>
      </c>
      <c r="J1453" s="68"/>
      <c r="K1453" s="68"/>
      <c r="L1453" s="68"/>
      <c r="M1453" s="68"/>
      <c r="N1453" s="358"/>
      <c r="O1453" s="358"/>
      <c r="P1453" s="214">
        <v>0</v>
      </c>
      <c r="Q1453" s="214">
        <v>18</v>
      </c>
      <c r="R1453" s="68" t="s">
        <v>1894</v>
      </c>
      <c r="S1453" s="359"/>
      <c r="T1453" s="275"/>
    </row>
    <row r="1454" spans="1:20" ht="51">
      <c r="A1454" s="191" t="s">
        <v>550</v>
      </c>
      <c r="B1454" s="68"/>
      <c r="C1454" s="212" t="s">
        <v>589</v>
      </c>
      <c r="D1454" s="213">
        <v>45401</v>
      </c>
      <c r="E1454" s="191" t="s">
        <v>3884</v>
      </c>
      <c r="F1454" s="191" t="s">
        <v>3</v>
      </c>
      <c r="G1454" s="191">
        <v>2189399</v>
      </c>
      <c r="H1454" s="68"/>
      <c r="I1454" s="197" t="s">
        <v>4945</v>
      </c>
      <c r="J1454" s="68"/>
      <c r="K1454" s="68"/>
      <c r="L1454" s="68"/>
      <c r="M1454" s="68"/>
      <c r="N1454" s="358"/>
      <c r="O1454" s="358"/>
      <c r="P1454" s="214">
        <v>0</v>
      </c>
      <c r="Q1454" s="214">
        <v>4099</v>
      </c>
      <c r="R1454" s="68" t="s">
        <v>1894</v>
      </c>
      <c r="S1454" s="359"/>
      <c r="T1454" s="275"/>
    </row>
    <row r="1455" spans="1:20" ht="51">
      <c r="A1455" s="191" t="s">
        <v>550</v>
      </c>
      <c r="B1455" s="68"/>
      <c r="C1455" s="212" t="s">
        <v>589</v>
      </c>
      <c r="D1455" s="213">
        <v>45401</v>
      </c>
      <c r="E1455" s="191" t="s">
        <v>3885</v>
      </c>
      <c r="F1455" s="191" t="s">
        <v>3</v>
      </c>
      <c r="G1455" s="191">
        <v>2189402</v>
      </c>
      <c r="H1455" s="68"/>
      <c r="I1455" s="197" t="s">
        <v>4946</v>
      </c>
      <c r="J1455" s="68"/>
      <c r="K1455" s="68"/>
      <c r="L1455" s="68"/>
      <c r="M1455" s="68"/>
      <c r="N1455" s="358"/>
      <c r="O1455" s="358"/>
      <c r="P1455" s="214">
        <v>0</v>
      </c>
      <c r="Q1455" s="214">
        <v>4955.24</v>
      </c>
      <c r="R1455" s="68" t="s">
        <v>1894</v>
      </c>
      <c r="S1455" s="359"/>
      <c r="T1455" s="275"/>
    </row>
    <row r="1456" spans="1:20" ht="51">
      <c r="A1456" s="191" t="s">
        <v>550</v>
      </c>
      <c r="B1456" s="68"/>
      <c r="C1456" s="212" t="s">
        <v>589</v>
      </c>
      <c r="D1456" s="213">
        <v>45401</v>
      </c>
      <c r="E1456" s="191" t="s">
        <v>3886</v>
      </c>
      <c r="F1456" s="191" t="s">
        <v>3</v>
      </c>
      <c r="G1456" s="191">
        <v>2189403</v>
      </c>
      <c r="H1456" s="68"/>
      <c r="I1456" s="197" t="s">
        <v>4947</v>
      </c>
      <c r="J1456" s="68"/>
      <c r="K1456" s="68"/>
      <c r="L1456" s="68"/>
      <c r="M1456" s="68"/>
      <c r="N1456" s="358"/>
      <c r="O1456" s="358"/>
      <c r="P1456" s="214">
        <v>0</v>
      </c>
      <c r="Q1456" s="214">
        <v>4955.24</v>
      </c>
      <c r="R1456" s="68" t="s">
        <v>1894</v>
      </c>
      <c r="S1456" s="359"/>
      <c r="T1456" s="275"/>
    </row>
    <row r="1457" spans="1:20" ht="51">
      <c r="A1457" s="191">
        <v>46</v>
      </c>
      <c r="B1457" s="68"/>
      <c r="C1457" s="212" t="s">
        <v>1371</v>
      </c>
      <c r="D1457" s="213">
        <v>45401</v>
      </c>
      <c r="E1457" s="191" t="s">
        <v>3887</v>
      </c>
      <c r="F1457" s="191" t="s">
        <v>3</v>
      </c>
      <c r="G1457" s="191">
        <v>2189417</v>
      </c>
      <c r="H1457" s="68"/>
      <c r="I1457" s="197" t="s">
        <v>4948</v>
      </c>
      <c r="J1457" s="68"/>
      <c r="K1457" s="68"/>
      <c r="L1457" s="68"/>
      <c r="M1457" s="68"/>
      <c r="N1457" s="358"/>
      <c r="O1457" s="358"/>
      <c r="P1457" s="214">
        <v>0</v>
      </c>
      <c r="Q1457" s="214">
        <v>12302.78</v>
      </c>
      <c r="R1457" s="68" t="s">
        <v>1894</v>
      </c>
      <c r="S1457" s="359"/>
      <c r="T1457" s="275"/>
    </row>
    <row r="1458" spans="1:20" ht="63.75">
      <c r="A1458" s="191">
        <v>597</v>
      </c>
      <c r="B1458" s="68"/>
      <c r="C1458" s="212" t="s">
        <v>675</v>
      </c>
      <c r="D1458" s="213">
        <v>45401</v>
      </c>
      <c r="E1458" s="191" t="s">
        <v>3888</v>
      </c>
      <c r="F1458" s="191" t="s">
        <v>3</v>
      </c>
      <c r="G1458" s="191">
        <v>2189418</v>
      </c>
      <c r="H1458" s="68"/>
      <c r="I1458" s="197" t="s">
        <v>4949</v>
      </c>
      <c r="J1458" s="68"/>
      <c r="K1458" s="68"/>
      <c r="L1458" s="68"/>
      <c r="M1458" s="68"/>
      <c r="N1458" s="358"/>
      <c r="O1458" s="358"/>
      <c r="P1458" s="214">
        <v>0</v>
      </c>
      <c r="Q1458" s="214">
        <v>9479.2199999999993</v>
      </c>
      <c r="R1458" s="68" t="s">
        <v>1894</v>
      </c>
      <c r="S1458" s="359"/>
      <c r="T1458" s="275"/>
    </row>
    <row r="1459" spans="1:20" ht="51">
      <c r="A1459" s="191">
        <v>294</v>
      </c>
      <c r="B1459" s="68"/>
      <c r="C1459" s="212" t="s">
        <v>122</v>
      </c>
      <c r="D1459" s="213">
        <v>45401</v>
      </c>
      <c r="E1459" s="191" t="s">
        <v>3889</v>
      </c>
      <c r="F1459" s="191" t="s">
        <v>3</v>
      </c>
      <c r="G1459" s="191">
        <v>2189419</v>
      </c>
      <c r="H1459" s="68"/>
      <c r="I1459" s="197" t="s">
        <v>4950</v>
      </c>
      <c r="J1459" s="68"/>
      <c r="K1459" s="68"/>
      <c r="L1459" s="68"/>
      <c r="M1459" s="68"/>
      <c r="N1459" s="358"/>
      <c r="O1459" s="358"/>
      <c r="P1459" s="214">
        <v>0</v>
      </c>
      <c r="Q1459" s="214">
        <v>1200</v>
      </c>
      <c r="R1459" s="68" t="s">
        <v>1894</v>
      </c>
      <c r="S1459" s="359"/>
      <c r="T1459" s="275"/>
    </row>
    <row r="1460" spans="1:20" ht="51">
      <c r="A1460" s="191">
        <v>46</v>
      </c>
      <c r="B1460" s="68"/>
      <c r="C1460" s="212" t="s">
        <v>1371</v>
      </c>
      <c r="D1460" s="213">
        <v>45401</v>
      </c>
      <c r="E1460" s="191" t="s">
        <v>3890</v>
      </c>
      <c r="F1460" s="191" t="s">
        <v>3</v>
      </c>
      <c r="G1460" s="191">
        <v>2189421</v>
      </c>
      <c r="H1460" s="68"/>
      <c r="I1460" s="197" t="s">
        <v>4951</v>
      </c>
      <c r="J1460" s="68"/>
      <c r="K1460" s="68"/>
      <c r="L1460" s="68"/>
      <c r="M1460" s="68"/>
      <c r="N1460" s="358"/>
      <c r="O1460" s="358"/>
      <c r="P1460" s="214">
        <v>0</v>
      </c>
      <c r="Q1460" s="214">
        <v>16968.7</v>
      </c>
      <c r="R1460" s="68" t="s">
        <v>1894</v>
      </c>
      <c r="S1460" s="359"/>
      <c r="T1460" s="275"/>
    </row>
    <row r="1461" spans="1:20" ht="51">
      <c r="A1461" s="191">
        <v>650</v>
      </c>
      <c r="B1461" s="68"/>
      <c r="C1461" s="212" t="s">
        <v>175</v>
      </c>
      <c r="D1461" s="213">
        <v>45401</v>
      </c>
      <c r="E1461" s="191" t="s">
        <v>3891</v>
      </c>
      <c r="F1461" s="191" t="s">
        <v>3</v>
      </c>
      <c r="G1461" s="191">
        <v>2189423</v>
      </c>
      <c r="H1461" s="68"/>
      <c r="I1461" s="197" t="s">
        <v>4952</v>
      </c>
      <c r="J1461" s="68"/>
      <c r="K1461" s="68"/>
      <c r="L1461" s="68"/>
      <c r="M1461" s="68"/>
      <c r="N1461" s="358"/>
      <c r="O1461" s="358"/>
      <c r="P1461" s="214">
        <v>0</v>
      </c>
      <c r="Q1461" s="214">
        <v>16724.849999999999</v>
      </c>
      <c r="R1461" s="68" t="s">
        <v>1894</v>
      </c>
      <c r="S1461" s="359"/>
      <c r="T1461" s="275"/>
    </row>
    <row r="1462" spans="1:20" ht="63.75">
      <c r="A1462" s="191">
        <v>169</v>
      </c>
      <c r="B1462" s="68"/>
      <c r="C1462" s="212" t="s">
        <v>79</v>
      </c>
      <c r="D1462" s="213">
        <v>45401</v>
      </c>
      <c r="E1462" s="191" t="s">
        <v>3892</v>
      </c>
      <c r="F1462" s="191" t="s">
        <v>3</v>
      </c>
      <c r="G1462" s="191">
        <v>2189424</v>
      </c>
      <c r="H1462" s="68"/>
      <c r="I1462" s="197" t="s">
        <v>4953</v>
      </c>
      <c r="J1462" s="68"/>
      <c r="K1462" s="68"/>
      <c r="L1462" s="68"/>
      <c r="M1462" s="68"/>
      <c r="N1462" s="358"/>
      <c r="O1462" s="358"/>
      <c r="P1462" s="214">
        <v>0</v>
      </c>
      <c r="Q1462" s="214">
        <v>6570.57</v>
      </c>
      <c r="R1462" s="68" t="s">
        <v>1894</v>
      </c>
      <c r="S1462" s="359"/>
      <c r="T1462" s="275"/>
    </row>
    <row r="1463" spans="1:20" ht="51">
      <c r="A1463" s="191">
        <v>311</v>
      </c>
      <c r="B1463" s="68"/>
      <c r="C1463" s="212" t="s">
        <v>132</v>
      </c>
      <c r="D1463" s="213">
        <v>45401</v>
      </c>
      <c r="E1463" s="191" t="s">
        <v>3893</v>
      </c>
      <c r="F1463" s="191" t="s">
        <v>3</v>
      </c>
      <c r="G1463" s="191">
        <v>2189425</v>
      </c>
      <c r="H1463" s="68"/>
      <c r="I1463" s="197" t="s">
        <v>4954</v>
      </c>
      <c r="J1463" s="68"/>
      <c r="K1463" s="68"/>
      <c r="L1463" s="68"/>
      <c r="M1463" s="68"/>
      <c r="N1463" s="358"/>
      <c r="O1463" s="358"/>
      <c r="P1463" s="214">
        <v>0</v>
      </c>
      <c r="Q1463" s="214">
        <v>1081.5</v>
      </c>
      <c r="R1463" s="68" t="s">
        <v>1894</v>
      </c>
      <c r="S1463" s="359"/>
      <c r="T1463" s="275"/>
    </row>
    <row r="1464" spans="1:20" ht="63.75">
      <c r="A1464" s="191">
        <v>47</v>
      </c>
      <c r="B1464" s="68"/>
      <c r="C1464" s="212" t="s">
        <v>45</v>
      </c>
      <c r="D1464" s="213">
        <v>45401</v>
      </c>
      <c r="E1464" s="191" t="s">
        <v>3894</v>
      </c>
      <c r="F1464" s="191" t="s">
        <v>3</v>
      </c>
      <c r="G1464" s="191">
        <v>2189426</v>
      </c>
      <c r="H1464" s="68"/>
      <c r="I1464" s="197" t="s">
        <v>4955</v>
      </c>
      <c r="J1464" s="68"/>
      <c r="K1464" s="68"/>
      <c r="L1464" s="68"/>
      <c r="M1464" s="68"/>
      <c r="N1464" s="358"/>
      <c r="O1464" s="358"/>
      <c r="P1464" s="214">
        <v>0</v>
      </c>
      <c r="Q1464" s="214">
        <v>4875.6000000000004</v>
      </c>
      <c r="R1464" s="68" t="s">
        <v>1894</v>
      </c>
      <c r="S1464" s="359"/>
      <c r="T1464" s="275"/>
    </row>
    <row r="1465" spans="1:20" ht="51">
      <c r="A1465" s="191">
        <v>155</v>
      </c>
      <c r="B1465" s="68"/>
      <c r="C1465" s="212" t="s">
        <v>75</v>
      </c>
      <c r="D1465" s="213">
        <v>45401</v>
      </c>
      <c r="E1465" s="191" t="s">
        <v>3895</v>
      </c>
      <c r="F1465" s="191" t="s">
        <v>3</v>
      </c>
      <c r="G1465" s="191">
        <v>2189428</v>
      </c>
      <c r="H1465" s="68"/>
      <c r="I1465" s="197" t="s">
        <v>4956</v>
      </c>
      <c r="J1465" s="68"/>
      <c r="K1465" s="68"/>
      <c r="L1465" s="68"/>
      <c r="M1465" s="68"/>
      <c r="N1465" s="358"/>
      <c r="O1465" s="358"/>
      <c r="P1465" s="214">
        <v>0</v>
      </c>
      <c r="Q1465" s="214">
        <v>1160</v>
      </c>
      <c r="R1465" s="68" t="s">
        <v>1894</v>
      </c>
      <c r="S1465" s="359"/>
      <c r="T1465" s="275"/>
    </row>
    <row r="1466" spans="1:20" ht="51">
      <c r="A1466" s="191">
        <v>389</v>
      </c>
      <c r="B1466" s="68"/>
      <c r="C1466" s="212" t="s">
        <v>1405</v>
      </c>
      <c r="D1466" s="213">
        <v>45401</v>
      </c>
      <c r="E1466" s="191" t="s">
        <v>3896</v>
      </c>
      <c r="F1466" s="191" t="s">
        <v>3</v>
      </c>
      <c r="G1466" s="191">
        <v>2189429</v>
      </c>
      <c r="H1466" s="68"/>
      <c r="I1466" s="197" t="s">
        <v>4957</v>
      </c>
      <c r="J1466" s="68"/>
      <c r="K1466" s="68"/>
      <c r="L1466" s="68"/>
      <c r="M1466" s="68"/>
      <c r="N1466" s="358"/>
      <c r="O1466" s="358"/>
      <c r="P1466" s="214">
        <v>0</v>
      </c>
      <c r="Q1466" s="214">
        <v>515.47</v>
      </c>
      <c r="R1466" s="68" t="s">
        <v>1894</v>
      </c>
      <c r="S1466" s="359"/>
      <c r="T1466" s="275"/>
    </row>
    <row r="1467" spans="1:20" ht="51">
      <c r="A1467" s="191">
        <v>47</v>
      </c>
      <c r="B1467" s="68"/>
      <c r="C1467" s="212" t="s">
        <v>45</v>
      </c>
      <c r="D1467" s="213">
        <v>45401</v>
      </c>
      <c r="E1467" s="191" t="s">
        <v>3897</v>
      </c>
      <c r="F1467" s="191" t="s">
        <v>3</v>
      </c>
      <c r="G1467" s="191">
        <v>2189430</v>
      </c>
      <c r="H1467" s="68"/>
      <c r="I1467" s="197" t="s">
        <v>4958</v>
      </c>
      <c r="J1467" s="68"/>
      <c r="K1467" s="68"/>
      <c r="L1467" s="68"/>
      <c r="M1467" s="68"/>
      <c r="N1467" s="358"/>
      <c r="O1467" s="358"/>
      <c r="P1467" s="214">
        <v>0</v>
      </c>
      <c r="Q1467" s="214">
        <v>51767.64</v>
      </c>
      <c r="R1467" s="68" t="s">
        <v>1894</v>
      </c>
      <c r="S1467" s="359"/>
      <c r="T1467" s="275"/>
    </row>
    <row r="1468" spans="1:20" ht="51">
      <c r="A1468" s="191">
        <v>373</v>
      </c>
      <c r="B1468" s="68"/>
      <c r="C1468" s="212" t="s">
        <v>607</v>
      </c>
      <c r="D1468" s="213">
        <v>45401</v>
      </c>
      <c r="E1468" s="191" t="s">
        <v>3898</v>
      </c>
      <c r="F1468" s="191" t="s">
        <v>3</v>
      </c>
      <c r="G1468" s="191">
        <v>2189431</v>
      </c>
      <c r="H1468" s="68"/>
      <c r="I1468" s="197" t="s">
        <v>4959</v>
      </c>
      <c r="J1468" s="68"/>
      <c r="K1468" s="68"/>
      <c r="L1468" s="68"/>
      <c r="M1468" s="68"/>
      <c r="N1468" s="358"/>
      <c r="O1468" s="358"/>
      <c r="P1468" s="214">
        <v>0</v>
      </c>
      <c r="Q1468" s="214">
        <v>4880.28</v>
      </c>
      <c r="R1468" s="68" t="s">
        <v>1894</v>
      </c>
      <c r="S1468" s="359"/>
      <c r="T1468" s="275"/>
    </row>
    <row r="1469" spans="1:20" ht="63.75">
      <c r="A1469" s="191">
        <v>389</v>
      </c>
      <c r="B1469" s="68"/>
      <c r="C1469" s="212" t="s">
        <v>1405</v>
      </c>
      <c r="D1469" s="213">
        <v>45401</v>
      </c>
      <c r="E1469" s="191" t="s">
        <v>3899</v>
      </c>
      <c r="F1469" s="191" t="s">
        <v>3</v>
      </c>
      <c r="G1469" s="191">
        <v>2189432</v>
      </c>
      <c r="H1469" s="68"/>
      <c r="I1469" s="197" t="s">
        <v>4960</v>
      </c>
      <c r="J1469" s="68"/>
      <c r="K1469" s="68"/>
      <c r="L1469" s="68"/>
      <c r="M1469" s="68"/>
      <c r="N1469" s="358"/>
      <c r="O1469" s="358"/>
      <c r="P1469" s="214">
        <v>0</v>
      </c>
      <c r="Q1469" s="214">
        <v>1960.53</v>
      </c>
      <c r="R1469" s="68" t="s">
        <v>1894</v>
      </c>
      <c r="S1469" s="359"/>
      <c r="T1469" s="275"/>
    </row>
    <row r="1470" spans="1:20" ht="51">
      <c r="A1470" s="191">
        <v>862</v>
      </c>
      <c r="B1470" s="68"/>
      <c r="C1470" s="212" t="s">
        <v>187</v>
      </c>
      <c r="D1470" s="213">
        <v>45401</v>
      </c>
      <c r="E1470" s="191" t="s">
        <v>3900</v>
      </c>
      <c r="F1470" s="191" t="s">
        <v>3</v>
      </c>
      <c r="G1470" s="191">
        <v>2189434</v>
      </c>
      <c r="H1470" s="68"/>
      <c r="I1470" s="197" t="s">
        <v>4961</v>
      </c>
      <c r="J1470" s="68"/>
      <c r="K1470" s="68"/>
      <c r="L1470" s="68"/>
      <c r="M1470" s="68"/>
      <c r="N1470" s="358"/>
      <c r="O1470" s="358"/>
      <c r="P1470" s="214">
        <v>0</v>
      </c>
      <c r="Q1470" s="214">
        <v>13113.99</v>
      </c>
      <c r="R1470" s="68" t="s">
        <v>1894</v>
      </c>
      <c r="S1470" s="359"/>
      <c r="T1470" s="275"/>
    </row>
    <row r="1471" spans="1:20" ht="76.5">
      <c r="A1471" s="191">
        <v>374</v>
      </c>
      <c r="B1471" s="68"/>
      <c r="C1471" s="212" t="s">
        <v>608</v>
      </c>
      <c r="D1471" s="213">
        <v>45401</v>
      </c>
      <c r="E1471" s="191" t="s">
        <v>3901</v>
      </c>
      <c r="F1471" s="191" t="s">
        <v>3</v>
      </c>
      <c r="G1471" s="191">
        <v>2189435</v>
      </c>
      <c r="H1471" s="68"/>
      <c r="I1471" s="197" t="s">
        <v>4962</v>
      </c>
      <c r="J1471" s="68"/>
      <c r="K1471" s="68"/>
      <c r="L1471" s="68"/>
      <c r="M1471" s="68"/>
      <c r="N1471" s="358"/>
      <c r="O1471" s="358"/>
      <c r="P1471" s="214">
        <v>0</v>
      </c>
      <c r="Q1471" s="214">
        <v>7170</v>
      </c>
      <c r="R1471" s="68" t="s">
        <v>1894</v>
      </c>
      <c r="S1471" s="359"/>
      <c r="T1471" s="275"/>
    </row>
    <row r="1472" spans="1:20" ht="51">
      <c r="A1472" s="191">
        <v>389</v>
      </c>
      <c r="B1472" s="68"/>
      <c r="C1472" s="212" t="s">
        <v>1405</v>
      </c>
      <c r="D1472" s="213">
        <v>45401</v>
      </c>
      <c r="E1472" s="191" t="s">
        <v>3902</v>
      </c>
      <c r="F1472" s="191" t="s">
        <v>3</v>
      </c>
      <c r="G1472" s="191">
        <v>2189436</v>
      </c>
      <c r="H1472" s="68"/>
      <c r="I1472" s="197" t="s">
        <v>4963</v>
      </c>
      <c r="J1472" s="68"/>
      <c r="K1472" s="68"/>
      <c r="L1472" s="68"/>
      <c r="M1472" s="68"/>
      <c r="N1472" s="358"/>
      <c r="O1472" s="358"/>
      <c r="P1472" s="214">
        <v>0</v>
      </c>
      <c r="Q1472" s="214">
        <v>2155.2399999999998</v>
      </c>
      <c r="R1472" s="68" t="s">
        <v>1894</v>
      </c>
      <c r="S1472" s="359"/>
      <c r="T1472" s="275"/>
    </row>
    <row r="1473" spans="1:20" ht="51">
      <c r="A1473" s="191">
        <v>78</v>
      </c>
      <c r="B1473" s="68"/>
      <c r="C1473" s="212" t="s">
        <v>1372</v>
      </c>
      <c r="D1473" s="213">
        <v>45401</v>
      </c>
      <c r="E1473" s="191" t="s">
        <v>3903</v>
      </c>
      <c r="F1473" s="191" t="s">
        <v>3</v>
      </c>
      <c r="G1473" s="191">
        <v>2189437</v>
      </c>
      <c r="H1473" s="68"/>
      <c r="I1473" s="197" t="s">
        <v>4964</v>
      </c>
      <c r="J1473" s="68"/>
      <c r="K1473" s="68"/>
      <c r="L1473" s="68"/>
      <c r="M1473" s="68"/>
      <c r="N1473" s="358"/>
      <c r="O1473" s="358"/>
      <c r="P1473" s="214">
        <v>0</v>
      </c>
      <c r="Q1473" s="214">
        <v>7601.8</v>
      </c>
      <c r="R1473" s="68" t="s">
        <v>1894</v>
      </c>
      <c r="S1473" s="359"/>
      <c r="T1473" s="275"/>
    </row>
    <row r="1474" spans="1:20" ht="63.75">
      <c r="A1474" s="191">
        <v>159</v>
      </c>
      <c r="B1474" s="68"/>
      <c r="C1474" s="212" t="s">
        <v>1279</v>
      </c>
      <c r="D1474" s="213">
        <v>45401</v>
      </c>
      <c r="E1474" s="191" t="s">
        <v>3904</v>
      </c>
      <c r="F1474" s="191" t="s">
        <v>3</v>
      </c>
      <c r="G1474" s="191">
        <v>2189439</v>
      </c>
      <c r="H1474" s="68"/>
      <c r="I1474" s="197" t="s">
        <v>4965</v>
      </c>
      <c r="J1474" s="68"/>
      <c r="K1474" s="68"/>
      <c r="L1474" s="68"/>
      <c r="M1474" s="68"/>
      <c r="N1474" s="358"/>
      <c r="O1474" s="358"/>
      <c r="P1474" s="214">
        <v>0</v>
      </c>
      <c r="Q1474" s="214">
        <v>329.08</v>
      </c>
      <c r="R1474" s="68" t="s">
        <v>1894</v>
      </c>
      <c r="S1474" s="359"/>
      <c r="T1474" s="275"/>
    </row>
    <row r="1475" spans="1:20" ht="51">
      <c r="A1475" s="191">
        <v>389</v>
      </c>
      <c r="B1475" s="68"/>
      <c r="C1475" s="212" t="s">
        <v>1405</v>
      </c>
      <c r="D1475" s="213">
        <v>45401</v>
      </c>
      <c r="E1475" s="191" t="s">
        <v>3905</v>
      </c>
      <c r="F1475" s="191" t="s">
        <v>3</v>
      </c>
      <c r="G1475" s="191">
        <v>2189440</v>
      </c>
      <c r="H1475" s="68"/>
      <c r="I1475" s="197" t="s">
        <v>4966</v>
      </c>
      <c r="J1475" s="68"/>
      <c r="K1475" s="68"/>
      <c r="L1475" s="68"/>
      <c r="M1475" s="68"/>
      <c r="N1475" s="358"/>
      <c r="O1475" s="358"/>
      <c r="P1475" s="214">
        <v>0</v>
      </c>
      <c r="Q1475" s="214">
        <v>11955.04</v>
      </c>
      <c r="R1475" s="68" t="s">
        <v>1894</v>
      </c>
      <c r="S1475" s="359"/>
      <c r="T1475" s="275"/>
    </row>
    <row r="1476" spans="1:20" ht="51">
      <c r="A1476" s="191">
        <v>650</v>
      </c>
      <c r="B1476" s="68"/>
      <c r="C1476" s="212" t="s">
        <v>175</v>
      </c>
      <c r="D1476" s="213">
        <v>45401</v>
      </c>
      <c r="E1476" s="191" t="s">
        <v>3906</v>
      </c>
      <c r="F1476" s="191" t="s">
        <v>3</v>
      </c>
      <c r="G1476" s="191">
        <v>2189441</v>
      </c>
      <c r="H1476" s="68"/>
      <c r="I1476" s="197" t="s">
        <v>4967</v>
      </c>
      <c r="J1476" s="68"/>
      <c r="K1476" s="68"/>
      <c r="L1476" s="68"/>
      <c r="M1476" s="68"/>
      <c r="N1476" s="358"/>
      <c r="O1476" s="358"/>
      <c r="P1476" s="214">
        <v>0</v>
      </c>
      <c r="Q1476" s="214">
        <v>16251.32</v>
      </c>
      <c r="R1476" s="68" t="s">
        <v>1894</v>
      </c>
      <c r="S1476" s="359"/>
      <c r="T1476" s="275"/>
    </row>
    <row r="1477" spans="1:20" ht="51">
      <c r="A1477" s="191">
        <v>47</v>
      </c>
      <c r="B1477" s="68"/>
      <c r="C1477" s="212" t="s">
        <v>45</v>
      </c>
      <c r="D1477" s="213">
        <v>45401</v>
      </c>
      <c r="E1477" s="191" t="s">
        <v>3907</v>
      </c>
      <c r="F1477" s="191" t="s">
        <v>3</v>
      </c>
      <c r="G1477" s="191">
        <v>2189442</v>
      </c>
      <c r="H1477" s="68"/>
      <c r="I1477" s="197" t="s">
        <v>4968</v>
      </c>
      <c r="J1477" s="68"/>
      <c r="K1477" s="68"/>
      <c r="L1477" s="68"/>
      <c r="M1477" s="68"/>
      <c r="N1477" s="358"/>
      <c r="O1477" s="358"/>
      <c r="P1477" s="214">
        <v>0</v>
      </c>
      <c r="Q1477" s="214">
        <v>27993.7</v>
      </c>
      <c r="R1477" s="68" t="s">
        <v>1894</v>
      </c>
      <c r="S1477" s="359"/>
      <c r="T1477" s="275"/>
    </row>
    <row r="1478" spans="1:20" ht="63.75">
      <c r="A1478" s="191">
        <v>389</v>
      </c>
      <c r="B1478" s="68"/>
      <c r="C1478" s="212" t="s">
        <v>1405</v>
      </c>
      <c r="D1478" s="213">
        <v>45401</v>
      </c>
      <c r="E1478" s="191" t="s">
        <v>3908</v>
      </c>
      <c r="F1478" s="191" t="s">
        <v>3</v>
      </c>
      <c r="G1478" s="191">
        <v>2189443</v>
      </c>
      <c r="H1478" s="68"/>
      <c r="I1478" s="197" t="s">
        <v>4969</v>
      </c>
      <c r="J1478" s="68"/>
      <c r="K1478" s="68"/>
      <c r="L1478" s="68"/>
      <c r="M1478" s="68"/>
      <c r="N1478" s="358"/>
      <c r="O1478" s="358"/>
      <c r="P1478" s="214">
        <v>0</v>
      </c>
      <c r="Q1478" s="214">
        <v>4032.72</v>
      </c>
      <c r="R1478" s="68" t="s">
        <v>1894</v>
      </c>
      <c r="S1478" s="359"/>
      <c r="T1478" s="275"/>
    </row>
    <row r="1479" spans="1:20" ht="63.75">
      <c r="A1479" s="191">
        <v>294</v>
      </c>
      <c r="B1479" s="68"/>
      <c r="C1479" s="212" t="s">
        <v>122</v>
      </c>
      <c r="D1479" s="213">
        <v>45401</v>
      </c>
      <c r="E1479" s="191" t="s">
        <v>3909</v>
      </c>
      <c r="F1479" s="191" t="s">
        <v>3</v>
      </c>
      <c r="G1479" s="191">
        <v>2189444</v>
      </c>
      <c r="H1479" s="68"/>
      <c r="I1479" s="197" t="s">
        <v>4970</v>
      </c>
      <c r="J1479" s="68"/>
      <c r="K1479" s="68"/>
      <c r="L1479" s="68"/>
      <c r="M1479" s="68"/>
      <c r="N1479" s="358"/>
      <c r="O1479" s="358"/>
      <c r="P1479" s="214">
        <v>0</v>
      </c>
      <c r="Q1479" s="214">
        <v>1520</v>
      </c>
      <c r="R1479" s="68" t="s">
        <v>1894</v>
      </c>
      <c r="S1479" s="359"/>
      <c r="T1479" s="275"/>
    </row>
    <row r="1480" spans="1:20" ht="51">
      <c r="A1480" s="191">
        <v>389</v>
      </c>
      <c r="B1480" s="68"/>
      <c r="C1480" s="212" t="s">
        <v>1405</v>
      </c>
      <c r="D1480" s="213">
        <v>45401</v>
      </c>
      <c r="E1480" s="191" t="s">
        <v>3910</v>
      </c>
      <c r="F1480" s="191" t="s">
        <v>3</v>
      </c>
      <c r="G1480" s="191">
        <v>2189446</v>
      </c>
      <c r="H1480" s="68"/>
      <c r="I1480" s="197" t="s">
        <v>4971</v>
      </c>
      <c r="J1480" s="68"/>
      <c r="K1480" s="68"/>
      <c r="L1480" s="68"/>
      <c r="M1480" s="68"/>
      <c r="N1480" s="358"/>
      <c r="O1480" s="358"/>
      <c r="P1480" s="214">
        <v>0</v>
      </c>
      <c r="Q1480" s="214">
        <v>13213.66</v>
      </c>
      <c r="R1480" s="68" t="s">
        <v>1894</v>
      </c>
      <c r="S1480" s="359"/>
      <c r="T1480" s="275"/>
    </row>
    <row r="1481" spans="1:20" ht="51">
      <c r="A1481" s="191">
        <v>155</v>
      </c>
      <c r="B1481" s="68"/>
      <c r="C1481" s="212" t="s">
        <v>75</v>
      </c>
      <c r="D1481" s="213">
        <v>45401</v>
      </c>
      <c r="E1481" s="191" t="s">
        <v>3911</v>
      </c>
      <c r="F1481" s="191" t="s">
        <v>3</v>
      </c>
      <c r="G1481" s="191">
        <v>2189447</v>
      </c>
      <c r="H1481" s="68"/>
      <c r="I1481" s="197" t="s">
        <v>4972</v>
      </c>
      <c r="J1481" s="68"/>
      <c r="K1481" s="68"/>
      <c r="L1481" s="68"/>
      <c r="M1481" s="68"/>
      <c r="N1481" s="358"/>
      <c r="O1481" s="358"/>
      <c r="P1481" s="214">
        <v>0</v>
      </c>
      <c r="Q1481" s="214">
        <v>6000</v>
      </c>
      <c r="R1481" s="68" t="s">
        <v>1894</v>
      </c>
      <c r="S1481" s="359"/>
      <c r="T1481" s="275"/>
    </row>
    <row r="1482" spans="1:20" ht="51">
      <c r="A1482" s="191">
        <v>862</v>
      </c>
      <c r="B1482" s="68"/>
      <c r="C1482" s="212" t="s">
        <v>187</v>
      </c>
      <c r="D1482" s="213">
        <v>45401</v>
      </c>
      <c r="E1482" s="191" t="s">
        <v>3912</v>
      </c>
      <c r="F1482" s="191" t="s">
        <v>3</v>
      </c>
      <c r="G1482" s="191">
        <v>2189449</v>
      </c>
      <c r="H1482" s="68"/>
      <c r="I1482" s="197" t="s">
        <v>4973</v>
      </c>
      <c r="J1482" s="68"/>
      <c r="K1482" s="68"/>
      <c r="L1482" s="68"/>
      <c r="M1482" s="68"/>
      <c r="N1482" s="358"/>
      <c r="O1482" s="358"/>
      <c r="P1482" s="214">
        <v>0</v>
      </c>
      <c r="Q1482" s="214">
        <v>13113.99</v>
      </c>
      <c r="R1482" s="68" t="s">
        <v>1894</v>
      </c>
      <c r="S1482" s="359"/>
      <c r="T1482" s="275"/>
    </row>
    <row r="1483" spans="1:20" ht="51">
      <c r="A1483" s="191">
        <v>389</v>
      </c>
      <c r="B1483" s="68"/>
      <c r="C1483" s="212" t="s">
        <v>1405</v>
      </c>
      <c r="D1483" s="213">
        <v>45401</v>
      </c>
      <c r="E1483" s="191" t="s">
        <v>3913</v>
      </c>
      <c r="F1483" s="191" t="s">
        <v>3</v>
      </c>
      <c r="G1483" s="191">
        <v>2189450</v>
      </c>
      <c r="H1483" s="68"/>
      <c r="I1483" s="197" t="s">
        <v>4974</v>
      </c>
      <c r="J1483" s="68"/>
      <c r="K1483" s="68"/>
      <c r="L1483" s="68"/>
      <c r="M1483" s="68"/>
      <c r="N1483" s="358"/>
      <c r="O1483" s="358"/>
      <c r="P1483" s="214">
        <v>0</v>
      </c>
      <c r="Q1483" s="214">
        <v>8969.42</v>
      </c>
      <c r="R1483" s="68" t="s">
        <v>1894</v>
      </c>
      <c r="S1483" s="359"/>
      <c r="T1483" s="275"/>
    </row>
    <row r="1484" spans="1:20" ht="76.5">
      <c r="A1484" s="191">
        <v>386</v>
      </c>
      <c r="B1484" s="68"/>
      <c r="C1484" s="212" t="s">
        <v>1280</v>
      </c>
      <c r="D1484" s="213">
        <v>45401</v>
      </c>
      <c r="E1484" s="191" t="s">
        <v>3914</v>
      </c>
      <c r="F1484" s="191" t="s">
        <v>3</v>
      </c>
      <c r="G1484" s="191">
        <v>2189451</v>
      </c>
      <c r="H1484" s="68"/>
      <c r="I1484" s="197" t="s">
        <v>4975</v>
      </c>
      <c r="J1484" s="68"/>
      <c r="K1484" s="68"/>
      <c r="L1484" s="68"/>
      <c r="M1484" s="68"/>
      <c r="N1484" s="358"/>
      <c r="O1484" s="358"/>
      <c r="P1484" s="214">
        <v>0</v>
      </c>
      <c r="Q1484" s="214">
        <v>476.49</v>
      </c>
      <c r="R1484" s="68" t="s">
        <v>1894</v>
      </c>
      <c r="S1484" s="359"/>
      <c r="T1484" s="275"/>
    </row>
    <row r="1485" spans="1:20" ht="63.75">
      <c r="A1485" s="191">
        <v>597</v>
      </c>
      <c r="B1485" s="68"/>
      <c r="C1485" s="212" t="s">
        <v>675</v>
      </c>
      <c r="D1485" s="213">
        <v>45401</v>
      </c>
      <c r="E1485" s="191" t="s">
        <v>3915</v>
      </c>
      <c r="F1485" s="191" t="s">
        <v>3</v>
      </c>
      <c r="G1485" s="191">
        <v>2189452</v>
      </c>
      <c r="H1485" s="68"/>
      <c r="I1485" s="197" t="s">
        <v>4976</v>
      </c>
      <c r="J1485" s="68"/>
      <c r="K1485" s="68"/>
      <c r="L1485" s="68"/>
      <c r="M1485" s="68"/>
      <c r="N1485" s="358"/>
      <c r="O1485" s="358"/>
      <c r="P1485" s="214">
        <v>0</v>
      </c>
      <c r="Q1485" s="214">
        <v>14823.93</v>
      </c>
      <c r="R1485" s="68" t="s">
        <v>1894</v>
      </c>
      <c r="S1485" s="359"/>
      <c r="T1485" s="275"/>
    </row>
    <row r="1486" spans="1:20" ht="51">
      <c r="A1486" s="191">
        <v>385</v>
      </c>
      <c r="B1486" s="68"/>
      <c r="C1486" s="212" t="s">
        <v>690</v>
      </c>
      <c r="D1486" s="213">
        <v>45401</v>
      </c>
      <c r="E1486" s="191" t="s">
        <v>3916</v>
      </c>
      <c r="F1486" s="191" t="s">
        <v>3</v>
      </c>
      <c r="G1486" s="191">
        <v>2189454</v>
      </c>
      <c r="H1486" s="68"/>
      <c r="I1486" s="197" t="s">
        <v>4977</v>
      </c>
      <c r="J1486" s="68"/>
      <c r="K1486" s="68"/>
      <c r="L1486" s="68"/>
      <c r="M1486" s="68"/>
      <c r="N1486" s="358"/>
      <c r="O1486" s="358"/>
      <c r="P1486" s="214">
        <v>0</v>
      </c>
      <c r="Q1486" s="214">
        <v>823.76</v>
      </c>
      <c r="R1486" s="68" t="s">
        <v>1894</v>
      </c>
      <c r="S1486" s="359"/>
      <c r="T1486" s="275"/>
    </row>
    <row r="1487" spans="1:20" ht="51">
      <c r="A1487" s="191">
        <v>315</v>
      </c>
      <c r="B1487" s="68"/>
      <c r="C1487" s="212" t="s">
        <v>1241</v>
      </c>
      <c r="D1487" s="213">
        <v>45401</v>
      </c>
      <c r="E1487" s="191" t="s">
        <v>3917</v>
      </c>
      <c r="F1487" s="191" t="s">
        <v>3</v>
      </c>
      <c r="G1487" s="191">
        <v>2189457</v>
      </c>
      <c r="H1487" s="68"/>
      <c r="I1487" s="197" t="s">
        <v>4978</v>
      </c>
      <c r="J1487" s="68"/>
      <c r="K1487" s="68"/>
      <c r="L1487" s="68"/>
      <c r="M1487" s="68"/>
      <c r="N1487" s="358"/>
      <c r="O1487" s="358"/>
      <c r="P1487" s="214">
        <v>0</v>
      </c>
      <c r="Q1487" s="214">
        <v>4851.3</v>
      </c>
      <c r="R1487" s="68" t="s">
        <v>1894</v>
      </c>
      <c r="S1487" s="359"/>
      <c r="T1487" s="275"/>
    </row>
    <row r="1488" spans="1:20" ht="76.5">
      <c r="A1488" s="191">
        <v>374</v>
      </c>
      <c r="B1488" s="68"/>
      <c r="C1488" s="212" t="s">
        <v>608</v>
      </c>
      <c r="D1488" s="213">
        <v>45401</v>
      </c>
      <c r="E1488" s="191" t="s">
        <v>3918</v>
      </c>
      <c r="F1488" s="191" t="s">
        <v>3</v>
      </c>
      <c r="G1488" s="191">
        <v>2189460</v>
      </c>
      <c r="H1488" s="68"/>
      <c r="I1488" s="197" t="s">
        <v>4979</v>
      </c>
      <c r="J1488" s="68"/>
      <c r="K1488" s="68"/>
      <c r="L1488" s="68"/>
      <c r="M1488" s="68"/>
      <c r="N1488" s="358"/>
      <c r="O1488" s="358"/>
      <c r="P1488" s="214">
        <v>0</v>
      </c>
      <c r="Q1488" s="214">
        <v>4302</v>
      </c>
      <c r="R1488" s="68" t="s">
        <v>1894</v>
      </c>
      <c r="S1488" s="359"/>
      <c r="T1488" s="275"/>
    </row>
    <row r="1489" spans="1:20" ht="51">
      <c r="A1489" s="191">
        <v>650</v>
      </c>
      <c r="B1489" s="68"/>
      <c r="C1489" s="212" t="s">
        <v>175</v>
      </c>
      <c r="D1489" s="213">
        <v>45401</v>
      </c>
      <c r="E1489" s="191" t="s">
        <v>3919</v>
      </c>
      <c r="F1489" s="191" t="s">
        <v>3</v>
      </c>
      <c r="G1489" s="191">
        <v>2189461</v>
      </c>
      <c r="H1489" s="68"/>
      <c r="I1489" s="197" t="s">
        <v>4980</v>
      </c>
      <c r="J1489" s="68"/>
      <c r="K1489" s="68"/>
      <c r="L1489" s="68"/>
      <c r="M1489" s="68"/>
      <c r="N1489" s="358"/>
      <c r="O1489" s="358"/>
      <c r="P1489" s="214">
        <v>0</v>
      </c>
      <c r="Q1489" s="214">
        <v>582.75</v>
      </c>
      <c r="R1489" s="68" t="s">
        <v>1894</v>
      </c>
      <c r="S1489" s="359"/>
      <c r="T1489" s="275"/>
    </row>
    <row r="1490" spans="1:20" ht="63.75">
      <c r="A1490" s="191">
        <v>169</v>
      </c>
      <c r="B1490" s="68"/>
      <c r="C1490" s="212" t="s">
        <v>79</v>
      </c>
      <c r="D1490" s="213">
        <v>45401</v>
      </c>
      <c r="E1490" s="191" t="s">
        <v>3920</v>
      </c>
      <c r="F1490" s="191" t="s">
        <v>3</v>
      </c>
      <c r="G1490" s="191">
        <v>2189464</v>
      </c>
      <c r="H1490" s="68"/>
      <c r="I1490" s="197" t="s">
        <v>4981</v>
      </c>
      <c r="J1490" s="68"/>
      <c r="K1490" s="68"/>
      <c r="L1490" s="68"/>
      <c r="M1490" s="68"/>
      <c r="N1490" s="358"/>
      <c r="O1490" s="358"/>
      <c r="P1490" s="214">
        <v>0</v>
      </c>
      <c r="Q1490" s="214">
        <v>1885.61</v>
      </c>
      <c r="R1490" s="68" t="s">
        <v>1894</v>
      </c>
      <c r="S1490" s="359"/>
      <c r="T1490" s="275"/>
    </row>
    <row r="1491" spans="1:20" ht="63.75">
      <c r="A1491" s="191">
        <v>159</v>
      </c>
      <c r="B1491" s="68"/>
      <c r="C1491" s="212" t="s">
        <v>1279</v>
      </c>
      <c r="D1491" s="213">
        <v>45401</v>
      </c>
      <c r="E1491" s="191" t="s">
        <v>3921</v>
      </c>
      <c r="F1491" s="191" t="s">
        <v>3</v>
      </c>
      <c r="G1491" s="191">
        <v>2189466</v>
      </c>
      <c r="H1491" s="68"/>
      <c r="I1491" s="197" t="s">
        <v>4982</v>
      </c>
      <c r="J1491" s="68"/>
      <c r="K1491" s="68"/>
      <c r="L1491" s="68"/>
      <c r="M1491" s="68"/>
      <c r="N1491" s="358"/>
      <c r="O1491" s="358"/>
      <c r="P1491" s="214">
        <v>0</v>
      </c>
      <c r="Q1491" s="214">
        <v>329.08</v>
      </c>
      <c r="R1491" s="68" t="s">
        <v>1894</v>
      </c>
      <c r="S1491" s="359"/>
      <c r="T1491" s="275"/>
    </row>
    <row r="1492" spans="1:20" ht="51">
      <c r="A1492" s="191">
        <v>373</v>
      </c>
      <c r="B1492" s="68"/>
      <c r="C1492" s="212" t="s">
        <v>607</v>
      </c>
      <c r="D1492" s="213">
        <v>45401</v>
      </c>
      <c r="E1492" s="191" t="s">
        <v>3922</v>
      </c>
      <c r="F1492" s="191" t="s">
        <v>3</v>
      </c>
      <c r="G1492" s="191">
        <v>2189467</v>
      </c>
      <c r="H1492" s="68"/>
      <c r="I1492" s="197" t="s">
        <v>4983</v>
      </c>
      <c r="J1492" s="68"/>
      <c r="K1492" s="68"/>
      <c r="L1492" s="68"/>
      <c r="M1492" s="68"/>
      <c r="N1492" s="358"/>
      <c r="O1492" s="358"/>
      <c r="P1492" s="214">
        <v>0</v>
      </c>
      <c r="Q1492" s="214">
        <v>7906.37</v>
      </c>
      <c r="R1492" s="68" t="s">
        <v>1894</v>
      </c>
      <c r="S1492" s="359"/>
      <c r="T1492" s="275"/>
    </row>
    <row r="1493" spans="1:20" ht="51">
      <c r="A1493" s="191">
        <v>25</v>
      </c>
      <c r="B1493" s="68"/>
      <c r="C1493" s="212" t="s">
        <v>42</v>
      </c>
      <c r="D1493" s="213">
        <v>45401</v>
      </c>
      <c r="E1493" s="191" t="s">
        <v>3923</v>
      </c>
      <c r="F1493" s="191" t="s">
        <v>3</v>
      </c>
      <c r="G1493" s="191">
        <v>2189469</v>
      </c>
      <c r="H1493" s="68"/>
      <c r="I1493" s="197" t="s">
        <v>4984</v>
      </c>
      <c r="J1493" s="68"/>
      <c r="K1493" s="68"/>
      <c r="L1493" s="68"/>
      <c r="M1493" s="68"/>
      <c r="N1493" s="358"/>
      <c r="O1493" s="358"/>
      <c r="P1493" s="214">
        <v>0</v>
      </c>
      <c r="Q1493" s="214">
        <v>51.18</v>
      </c>
      <c r="R1493" s="68" t="s">
        <v>1894</v>
      </c>
      <c r="S1493" s="359"/>
      <c r="T1493" s="275"/>
    </row>
    <row r="1494" spans="1:20" ht="63.75">
      <c r="A1494" s="191">
        <v>46</v>
      </c>
      <c r="B1494" s="68"/>
      <c r="C1494" s="212" t="s">
        <v>1371</v>
      </c>
      <c r="D1494" s="213">
        <v>45401</v>
      </c>
      <c r="E1494" s="191" t="s">
        <v>3924</v>
      </c>
      <c r="F1494" s="191" t="s">
        <v>3</v>
      </c>
      <c r="G1494" s="191">
        <v>2189476</v>
      </c>
      <c r="H1494" s="68"/>
      <c r="I1494" s="197" t="s">
        <v>4985</v>
      </c>
      <c r="J1494" s="68"/>
      <c r="K1494" s="68"/>
      <c r="L1494" s="68"/>
      <c r="M1494" s="68"/>
      <c r="N1494" s="358"/>
      <c r="O1494" s="358"/>
      <c r="P1494" s="214">
        <v>0</v>
      </c>
      <c r="Q1494" s="214">
        <v>1334</v>
      </c>
      <c r="R1494" s="68" t="s">
        <v>1894</v>
      </c>
      <c r="S1494" s="359"/>
      <c r="T1494" s="275"/>
    </row>
    <row r="1495" spans="1:20" ht="63.75">
      <c r="A1495" s="191">
        <v>203</v>
      </c>
      <c r="B1495" s="68"/>
      <c r="C1495" s="212" t="s">
        <v>86</v>
      </c>
      <c r="D1495" s="213">
        <v>45401</v>
      </c>
      <c r="E1495" s="191" t="s">
        <v>3925</v>
      </c>
      <c r="F1495" s="191" t="s">
        <v>3</v>
      </c>
      <c r="G1495" s="191">
        <v>2189477</v>
      </c>
      <c r="H1495" s="68"/>
      <c r="I1495" s="197" t="s">
        <v>4986</v>
      </c>
      <c r="J1495" s="68"/>
      <c r="K1495" s="68"/>
      <c r="L1495" s="68"/>
      <c r="M1495" s="68"/>
      <c r="N1495" s="358"/>
      <c r="O1495" s="358"/>
      <c r="P1495" s="214">
        <v>0</v>
      </c>
      <c r="Q1495" s="214">
        <v>1313</v>
      </c>
      <c r="R1495" s="68" t="s">
        <v>1894</v>
      </c>
      <c r="S1495" s="359"/>
      <c r="T1495" s="275"/>
    </row>
    <row r="1496" spans="1:20" ht="63.75">
      <c r="A1496" s="191">
        <v>342</v>
      </c>
      <c r="B1496" s="68"/>
      <c r="C1496" s="212" t="s">
        <v>137</v>
      </c>
      <c r="D1496" s="213">
        <v>45401</v>
      </c>
      <c r="E1496" s="191" t="s">
        <v>3926</v>
      </c>
      <c r="F1496" s="191" t="s">
        <v>3</v>
      </c>
      <c r="G1496" s="191">
        <v>2189478</v>
      </c>
      <c r="H1496" s="68"/>
      <c r="I1496" s="197" t="s">
        <v>4987</v>
      </c>
      <c r="J1496" s="68"/>
      <c r="K1496" s="68"/>
      <c r="L1496" s="68"/>
      <c r="M1496" s="68"/>
      <c r="N1496" s="358"/>
      <c r="O1496" s="358"/>
      <c r="P1496" s="214">
        <v>0</v>
      </c>
      <c r="Q1496" s="214">
        <v>13945.25</v>
      </c>
      <c r="R1496" s="68" t="s">
        <v>1894</v>
      </c>
      <c r="S1496" s="359"/>
      <c r="T1496" s="275"/>
    </row>
    <row r="1497" spans="1:20" ht="63.75">
      <c r="A1497" s="191">
        <v>342</v>
      </c>
      <c r="B1497" s="68"/>
      <c r="C1497" s="212" t="s">
        <v>137</v>
      </c>
      <c r="D1497" s="213">
        <v>45401</v>
      </c>
      <c r="E1497" s="191" t="s">
        <v>3927</v>
      </c>
      <c r="F1497" s="191" t="s">
        <v>3</v>
      </c>
      <c r="G1497" s="191">
        <v>2189482</v>
      </c>
      <c r="H1497" s="68"/>
      <c r="I1497" s="197" t="s">
        <v>4988</v>
      </c>
      <c r="J1497" s="68"/>
      <c r="K1497" s="68"/>
      <c r="L1497" s="68"/>
      <c r="M1497" s="68"/>
      <c r="N1497" s="358"/>
      <c r="O1497" s="358"/>
      <c r="P1497" s="214">
        <v>0</v>
      </c>
      <c r="Q1497" s="214">
        <v>436.23</v>
      </c>
      <c r="R1497" s="68" t="s">
        <v>1894</v>
      </c>
      <c r="S1497" s="359"/>
      <c r="T1497" s="275"/>
    </row>
    <row r="1498" spans="1:20" ht="63.75">
      <c r="A1498" s="191">
        <v>342</v>
      </c>
      <c r="B1498" s="68"/>
      <c r="C1498" s="212" t="s">
        <v>137</v>
      </c>
      <c r="D1498" s="213">
        <v>45401</v>
      </c>
      <c r="E1498" s="191" t="s">
        <v>3928</v>
      </c>
      <c r="F1498" s="191" t="s">
        <v>3</v>
      </c>
      <c r="G1498" s="191">
        <v>2189485</v>
      </c>
      <c r="H1498" s="68"/>
      <c r="I1498" s="197" t="s">
        <v>4989</v>
      </c>
      <c r="J1498" s="68"/>
      <c r="K1498" s="68"/>
      <c r="L1498" s="68"/>
      <c r="M1498" s="68"/>
      <c r="N1498" s="358"/>
      <c r="O1498" s="358"/>
      <c r="P1498" s="214">
        <v>0</v>
      </c>
      <c r="Q1498" s="214">
        <v>750</v>
      </c>
      <c r="R1498" s="68" t="s">
        <v>1894</v>
      </c>
      <c r="S1498" s="359"/>
      <c r="T1498" s="275"/>
    </row>
    <row r="1499" spans="1:20" ht="38.25">
      <c r="A1499" s="191">
        <v>16</v>
      </c>
      <c r="B1499" s="68"/>
      <c r="C1499" s="212" t="s">
        <v>40</v>
      </c>
      <c r="D1499" s="213">
        <v>45401</v>
      </c>
      <c r="E1499" s="191" t="s">
        <v>3929</v>
      </c>
      <c r="F1499" s="191" t="s">
        <v>3</v>
      </c>
      <c r="G1499" s="191">
        <v>2189502</v>
      </c>
      <c r="H1499" s="68"/>
      <c r="I1499" s="197" t="s">
        <v>4990</v>
      </c>
      <c r="J1499" s="68"/>
      <c r="K1499" s="68"/>
      <c r="L1499" s="68"/>
      <c r="M1499" s="68"/>
      <c r="N1499" s="358"/>
      <c r="O1499" s="358"/>
      <c r="P1499" s="214">
        <v>0</v>
      </c>
      <c r="Q1499" s="214">
        <v>2500</v>
      </c>
      <c r="R1499" s="68" t="s">
        <v>1894</v>
      </c>
      <c r="S1499" s="359"/>
      <c r="T1499" s="275"/>
    </row>
    <row r="1500" spans="1:20" ht="38.25">
      <c r="A1500" s="191">
        <v>46</v>
      </c>
      <c r="B1500" s="68"/>
      <c r="C1500" s="212" t="s">
        <v>1371</v>
      </c>
      <c r="D1500" s="213">
        <v>45401</v>
      </c>
      <c r="E1500" s="191" t="s">
        <v>3930</v>
      </c>
      <c r="F1500" s="191" t="s">
        <v>3</v>
      </c>
      <c r="G1500" s="191">
        <v>2189503</v>
      </c>
      <c r="H1500" s="68"/>
      <c r="I1500" s="197" t="s">
        <v>4991</v>
      </c>
      <c r="J1500" s="68"/>
      <c r="K1500" s="68"/>
      <c r="L1500" s="68"/>
      <c r="M1500" s="68"/>
      <c r="N1500" s="358"/>
      <c r="O1500" s="358"/>
      <c r="P1500" s="214">
        <v>0</v>
      </c>
      <c r="Q1500" s="214">
        <v>5000</v>
      </c>
      <c r="R1500" s="68" t="s">
        <v>1894</v>
      </c>
      <c r="S1500" s="359"/>
      <c r="T1500" s="275"/>
    </row>
    <row r="1501" spans="1:20" ht="51">
      <c r="A1501" s="191">
        <v>222</v>
      </c>
      <c r="B1501" s="68"/>
      <c r="C1501" s="212" t="s">
        <v>93</v>
      </c>
      <c r="D1501" s="213">
        <v>45401</v>
      </c>
      <c r="E1501" s="191" t="s">
        <v>3931</v>
      </c>
      <c r="F1501" s="191" t="s">
        <v>3</v>
      </c>
      <c r="G1501" s="191">
        <v>2189518</v>
      </c>
      <c r="H1501" s="68"/>
      <c r="I1501" s="197" t="s">
        <v>4992</v>
      </c>
      <c r="J1501" s="68"/>
      <c r="K1501" s="68"/>
      <c r="L1501" s="68"/>
      <c r="M1501" s="68"/>
      <c r="N1501" s="358"/>
      <c r="O1501" s="358"/>
      <c r="P1501" s="214">
        <v>0</v>
      </c>
      <c r="Q1501" s="214">
        <v>5679</v>
      </c>
      <c r="R1501" s="68" t="s">
        <v>1894</v>
      </c>
      <c r="S1501" s="359"/>
      <c r="T1501" s="275"/>
    </row>
    <row r="1502" spans="1:20" ht="76.5">
      <c r="A1502" s="191">
        <v>599</v>
      </c>
      <c r="B1502" s="68"/>
      <c r="C1502" s="212" t="s">
        <v>1247</v>
      </c>
      <c r="D1502" s="213">
        <v>45401</v>
      </c>
      <c r="E1502" s="191" t="s">
        <v>3932</v>
      </c>
      <c r="F1502" s="191" t="s">
        <v>3</v>
      </c>
      <c r="G1502" s="191">
        <v>2189557</v>
      </c>
      <c r="H1502" s="68"/>
      <c r="I1502" s="197" t="s">
        <v>4993</v>
      </c>
      <c r="J1502" s="68"/>
      <c r="K1502" s="68"/>
      <c r="L1502" s="68"/>
      <c r="M1502" s="68"/>
      <c r="N1502" s="358"/>
      <c r="O1502" s="358"/>
      <c r="P1502" s="214">
        <v>0</v>
      </c>
      <c r="Q1502" s="214">
        <v>9000</v>
      </c>
      <c r="R1502" s="68" t="s">
        <v>1894</v>
      </c>
      <c r="S1502" s="359"/>
      <c r="T1502" s="275"/>
    </row>
    <row r="1503" spans="1:20" ht="51">
      <c r="A1503" s="191">
        <v>650</v>
      </c>
      <c r="B1503" s="68"/>
      <c r="C1503" s="212" t="s">
        <v>175</v>
      </c>
      <c r="D1503" s="213">
        <v>45401</v>
      </c>
      <c r="E1503" s="191" t="s">
        <v>3933</v>
      </c>
      <c r="F1503" s="191" t="s">
        <v>3</v>
      </c>
      <c r="G1503" s="191">
        <v>2189565</v>
      </c>
      <c r="H1503" s="68"/>
      <c r="I1503" s="197" t="s">
        <v>4994</v>
      </c>
      <c r="J1503" s="68"/>
      <c r="K1503" s="68"/>
      <c r="L1503" s="68"/>
      <c r="M1503" s="68"/>
      <c r="N1503" s="358"/>
      <c r="O1503" s="358"/>
      <c r="P1503" s="214">
        <v>0</v>
      </c>
      <c r="Q1503" s="214">
        <v>90</v>
      </c>
      <c r="R1503" s="68" t="s">
        <v>1894</v>
      </c>
      <c r="S1503" s="359"/>
      <c r="T1503" s="275"/>
    </row>
    <row r="1504" spans="1:20" ht="63.75">
      <c r="A1504" s="191" t="s">
        <v>544</v>
      </c>
      <c r="B1504" s="68"/>
      <c r="C1504" s="212" t="s">
        <v>681</v>
      </c>
      <c r="D1504" s="213">
        <v>45401</v>
      </c>
      <c r="E1504" s="191" t="s">
        <v>3934</v>
      </c>
      <c r="F1504" s="191" t="s">
        <v>6</v>
      </c>
      <c r="G1504" s="191">
        <v>1995805</v>
      </c>
      <c r="H1504" s="68"/>
      <c r="I1504" s="197" t="s">
        <v>4995</v>
      </c>
      <c r="J1504" s="68"/>
      <c r="K1504" s="68"/>
      <c r="L1504" s="68"/>
      <c r="M1504" s="68"/>
      <c r="N1504" s="358"/>
      <c r="O1504" s="358"/>
      <c r="P1504" s="214">
        <v>0</v>
      </c>
      <c r="Q1504" s="214">
        <v>318685.49</v>
      </c>
      <c r="R1504" s="68" t="s">
        <v>1894</v>
      </c>
      <c r="S1504" s="359"/>
      <c r="T1504" s="275"/>
    </row>
    <row r="1505" spans="1:20" ht="63.75">
      <c r="A1505" s="191">
        <v>86</v>
      </c>
      <c r="B1505" s="68"/>
      <c r="C1505" s="212" t="s">
        <v>50</v>
      </c>
      <c r="D1505" s="213">
        <v>45401</v>
      </c>
      <c r="E1505" s="191" t="s">
        <v>3935</v>
      </c>
      <c r="F1505" s="191" t="s">
        <v>6</v>
      </c>
      <c r="G1505" s="191">
        <v>1995806</v>
      </c>
      <c r="H1505" s="68"/>
      <c r="I1505" s="197" t="s">
        <v>4996</v>
      </c>
      <c r="J1505" s="68"/>
      <c r="K1505" s="68"/>
      <c r="L1505" s="68"/>
      <c r="M1505" s="68"/>
      <c r="N1505" s="358"/>
      <c r="O1505" s="358"/>
      <c r="P1505" s="214">
        <v>0</v>
      </c>
      <c r="Q1505" s="214">
        <v>11764.03</v>
      </c>
      <c r="R1505" s="68" t="s">
        <v>1894</v>
      </c>
      <c r="S1505" s="359"/>
      <c r="T1505" s="275"/>
    </row>
    <row r="1506" spans="1:20" ht="63.75">
      <c r="A1506" s="191">
        <v>86</v>
      </c>
      <c r="B1506" s="68"/>
      <c r="C1506" s="212" t="s">
        <v>50</v>
      </c>
      <c r="D1506" s="213">
        <v>45401</v>
      </c>
      <c r="E1506" s="191" t="s">
        <v>3936</v>
      </c>
      <c r="F1506" s="191" t="s">
        <v>6</v>
      </c>
      <c r="G1506" s="191">
        <v>1995842</v>
      </c>
      <c r="H1506" s="68"/>
      <c r="I1506" s="197" t="s">
        <v>4997</v>
      </c>
      <c r="J1506" s="68"/>
      <c r="K1506" s="68"/>
      <c r="L1506" s="68"/>
      <c r="M1506" s="68"/>
      <c r="N1506" s="358"/>
      <c r="O1506" s="358"/>
      <c r="P1506" s="214">
        <v>0</v>
      </c>
      <c r="Q1506" s="214">
        <v>675.16</v>
      </c>
      <c r="R1506" s="68" t="s">
        <v>1894</v>
      </c>
      <c r="S1506" s="359"/>
      <c r="T1506" s="275"/>
    </row>
    <row r="1507" spans="1:20" ht="63.75">
      <c r="A1507" s="191">
        <v>513</v>
      </c>
      <c r="B1507" s="68"/>
      <c r="C1507" s="212" t="s">
        <v>160</v>
      </c>
      <c r="D1507" s="213">
        <v>45401</v>
      </c>
      <c r="E1507" s="191" t="s">
        <v>3937</v>
      </c>
      <c r="F1507" s="191" t="s">
        <v>14</v>
      </c>
      <c r="G1507" s="191">
        <v>2666564</v>
      </c>
      <c r="H1507" s="68"/>
      <c r="I1507" s="197" t="s">
        <v>4998</v>
      </c>
      <c r="J1507" s="68"/>
      <c r="K1507" s="68"/>
      <c r="L1507" s="68"/>
      <c r="M1507" s="68"/>
      <c r="N1507" s="358"/>
      <c r="O1507" s="358"/>
      <c r="P1507" s="214">
        <v>50</v>
      </c>
      <c r="Q1507" s="214">
        <v>0</v>
      </c>
      <c r="R1507" s="68" t="s">
        <v>1894</v>
      </c>
      <c r="S1507" s="359"/>
      <c r="T1507" s="275"/>
    </row>
    <row r="1508" spans="1:20" ht="76.5">
      <c r="A1508" s="191">
        <v>340</v>
      </c>
      <c r="B1508" s="68"/>
      <c r="C1508" s="212" t="s">
        <v>136</v>
      </c>
      <c r="D1508" s="213">
        <v>45401</v>
      </c>
      <c r="E1508" s="191" t="s">
        <v>3938</v>
      </c>
      <c r="F1508" s="191" t="s">
        <v>6</v>
      </c>
      <c r="G1508" s="191">
        <v>2666900</v>
      </c>
      <c r="H1508" s="68"/>
      <c r="I1508" s="197" t="s">
        <v>4999</v>
      </c>
      <c r="J1508" s="68"/>
      <c r="K1508" s="68"/>
      <c r="L1508" s="68"/>
      <c r="M1508" s="68"/>
      <c r="N1508" s="358"/>
      <c r="O1508" s="358"/>
      <c r="P1508" s="214">
        <v>0</v>
      </c>
      <c r="Q1508" s="214">
        <v>47982.61</v>
      </c>
      <c r="R1508" s="68" t="s">
        <v>1894</v>
      </c>
      <c r="S1508" s="359"/>
      <c r="T1508" s="275"/>
    </row>
    <row r="1509" spans="1:20" ht="51">
      <c r="A1509" s="191">
        <v>513</v>
      </c>
      <c r="B1509" s="68"/>
      <c r="C1509" s="212" t="s">
        <v>160</v>
      </c>
      <c r="D1509" s="213">
        <v>45401</v>
      </c>
      <c r="E1509" s="191" t="s">
        <v>3939</v>
      </c>
      <c r="F1509" s="191" t="s">
        <v>14</v>
      </c>
      <c r="G1509" s="191">
        <v>2666752</v>
      </c>
      <c r="H1509" s="68"/>
      <c r="I1509" s="197" t="s">
        <v>5000</v>
      </c>
      <c r="J1509" s="68"/>
      <c r="K1509" s="68"/>
      <c r="L1509" s="68"/>
      <c r="M1509" s="68"/>
      <c r="N1509" s="358"/>
      <c r="O1509" s="358"/>
      <c r="P1509" s="214">
        <v>50</v>
      </c>
      <c r="Q1509" s="214">
        <v>0</v>
      </c>
      <c r="R1509" s="68" t="s">
        <v>1894</v>
      </c>
      <c r="S1509" s="359"/>
      <c r="T1509" s="275"/>
    </row>
    <row r="1510" spans="1:20" ht="51">
      <c r="A1510" s="191">
        <v>513</v>
      </c>
      <c r="B1510" s="68"/>
      <c r="C1510" s="212" t="s">
        <v>160</v>
      </c>
      <c r="D1510" s="213">
        <v>45401</v>
      </c>
      <c r="E1510" s="191" t="s">
        <v>3940</v>
      </c>
      <c r="F1510" s="191" t="s">
        <v>14</v>
      </c>
      <c r="G1510" s="191">
        <v>2666899</v>
      </c>
      <c r="H1510" s="68"/>
      <c r="I1510" s="197" t="s">
        <v>5000</v>
      </c>
      <c r="J1510" s="68"/>
      <c r="K1510" s="68"/>
      <c r="L1510" s="68"/>
      <c r="M1510" s="68"/>
      <c r="N1510" s="358"/>
      <c r="O1510" s="358"/>
      <c r="P1510" s="214">
        <v>50</v>
      </c>
      <c r="Q1510" s="214">
        <v>0</v>
      </c>
      <c r="R1510" s="68" t="s">
        <v>1894</v>
      </c>
      <c r="S1510" s="359"/>
      <c r="T1510" s="275"/>
    </row>
    <row r="1511" spans="1:20" ht="63.75">
      <c r="A1511" s="191">
        <v>340</v>
      </c>
      <c r="B1511" s="68"/>
      <c r="C1511" s="212" t="s">
        <v>136</v>
      </c>
      <c r="D1511" s="213">
        <v>45401</v>
      </c>
      <c r="E1511" s="191" t="s">
        <v>3941</v>
      </c>
      <c r="F1511" s="191" t="s">
        <v>14</v>
      </c>
      <c r="G1511" s="191">
        <v>2666901</v>
      </c>
      <c r="H1511" s="68"/>
      <c r="I1511" s="197" t="s">
        <v>5001</v>
      </c>
      <c r="J1511" s="68"/>
      <c r="K1511" s="68"/>
      <c r="L1511" s="68"/>
      <c r="M1511" s="68"/>
      <c r="N1511" s="358"/>
      <c r="O1511" s="358"/>
      <c r="P1511" s="214">
        <v>50</v>
      </c>
      <c r="Q1511" s="214">
        <v>0</v>
      </c>
      <c r="R1511" s="68" t="s">
        <v>1894</v>
      </c>
      <c r="S1511" s="359"/>
      <c r="T1511" s="275"/>
    </row>
    <row r="1512" spans="1:20" ht="63.75">
      <c r="A1512" s="191">
        <v>513</v>
      </c>
      <c r="B1512" s="68"/>
      <c r="C1512" s="212" t="s">
        <v>160</v>
      </c>
      <c r="D1512" s="213">
        <v>45401</v>
      </c>
      <c r="E1512" s="191" t="s">
        <v>3942</v>
      </c>
      <c r="F1512" s="191" t="s">
        <v>14</v>
      </c>
      <c r="G1512" s="191">
        <v>2666903</v>
      </c>
      <c r="H1512" s="68"/>
      <c r="I1512" s="197" t="s">
        <v>5002</v>
      </c>
      <c r="J1512" s="68"/>
      <c r="K1512" s="68"/>
      <c r="L1512" s="68"/>
      <c r="M1512" s="68"/>
      <c r="N1512" s="358"/>
      <c r="O1512" s="358"/>
      <c r="P1512" s="214">
        <v>50</v>
      </c>
      <c r="Q1512" s="214">
        <v>0</v>
      </c>
      <c r="R1512" s="68" t="s">
        <v>1894</v>
      </c>
      <c r="S1512" s="359"/>
      <c r="T1512" s="275"/>
    </row>
    <row r="1513" spans="1:20" ht="63.75">
      <c r="A1513" s="191">
        <v>117</v>
      </c>
      <c r="B1513" s="68"/>
      <c r="C1513" s="212" t="s">
        <v>54</v>
      </c>
      <c r="D1513" s="213">
        <v>45401</v>
      </c>
      <c r="E1513" s="191" t="s">
        <v>3943</v>
      </c>
      <c r="F1513" s="191" t="s">
        <v>10</v>
      </c>
      <c r="G1513" s="191">
        <v>1090519</v>
      </c>
      <c r="H1513" s="68"/>
      <c r="I1513" s="197" t="s">
        <v>5003</v>
      </c>
      <c r="J1513" s="68"/>
      <c r="K1513" s="68"/>
      <c r="L1513" s="68"/>
      <c r="M1513" s="68"/>
      <c r="N1513" s="358"/>
      <c r="O1513" s="358"/>
      <c r="P1513" s="214">
        <v>50</v>
      </c>
      <c r="Q1513" s="214">
        <v>0</v>
      </c>
      <c r="R1513" s="68" t="s">
        <v>1894</v>
      </c>
      <c r="S1513" s="359"/>
      <c r="T1513" s="275"/>
    </row>
    <row r="1514" spans="1:20" ht="51">
      <c r="A1514" s="191">
        <v>46</v>
      </c>
      <c r="B1514" s="68"/>
      <c r="C1514" s="212" t="s">
        <v>1371</v>
      </c>
      <c r="D1514" s="213">
        <v>45404</v>
      </c>
      <c r="E1514" s="191" t="s">
        <v>3944</v>
      </c>
      <c r="F1514" s="191" t="s">
        <v>3</v>
      </c>
      <c r="G1514" s="191">
        <v>2189735</v>
      </c>
      <c r="H1514" s="68"/>
      <c r="I1514" s="197" t="s">
        <v>5004</v>
      </c>
      <c r="J1514" s="68"/>
      <c r="K1514" s="68"/>
      <c r="L1514" s="68"/>
      <c r="M1514" s="68"/>
      <c r="N1514" s="358"/>
      <c r="O1514" s="358"/>
      <c r="P1514" s="214">
        <v>0</v>
      </c>
      <c r="Q1514" s="214">
        <v>160</v>
      </c>
      <c r="R1514" s="68" t="s">
        <v>1894</v>
      </c>
      <c r="S1514" s="359"/>
      <c r="T1514" s="275"/>
    </row>
    <row r="1515" spans="1:20" ht="51">
      <c r="A1515" s="191">
        <v>41</v>
      </c>
      <c r="B1515" s="68"/>
      <c r="C1515" s="212" t="s">
        <v>44</v>
      </c>
      <c r="D1515" s="213">
        <v>45404</v>
      </c>
      <c r="E1515" s="191" t="s">
        <v>3945</v>
      </c>
      <c r="F1515" s="191" t="s">
        <v>3</v>
      </c>
      <c r="G1515" s="191">
        <v>2189745</v>
      </c>
      <c r="H1515" s="68"/>
      <c r="I1515" s="197" t="s">
        <v>5005</v>
      </c>
      <c r="J1515" s="68"/>
      <c r="K1515" s="68"/>
      <c r="L1515" s="68"/>
      <c r="M1515" s="68"/>
      <c r="N1515" s="358"/>
      <c r="O1515" s="358"/>
      <c r="P1515" s="214">
        <v>0</v>
      </c>
      <c r="Q1515" s="214">
        <v>53</v>
      </c>
      <c r="R1515" s="68" t="s">
        <v>1894</v>
      </c>
      <c r="S1515" s="359"/>
      <c r="T1515" s="275"/>
    </row>
    <row r="1516" spans="1:20" ht="63.75">
      <c r="A1516" s="191">
        <v>290</v>
      </c>
      <c r="B1516" s="68"/>
      <c r="C1516" s="212" t="s">
        <v>118</v>
      </c>
      <c r="D1516" s="213">
        <v>45404</v>
      </c>
      <c r="E1516" s="191" t="s">
        <v>3946</v>
      </c>
      <c r="F1516" s="191" t="s">
        <v>3</v>
      </c>
      <c r="G1516" s="191">
        <v>2189748</v>
      </c>
      <c r="H1516" s="68"/>
      <c r="I1516" s="197" t="s">
        <v>5006</v>
      </c>
      <c r="J1516" s="68"/>
      <c r="K1516" s="68"/>
      <c r="L1516" s="68"/>
      <c r="M1516" s="68"/>
      <c r="N1516" s="358"/>
      <c r="O1516" s="358"/>
      <c r="P1516" s="214">
        <v>0</v>
      </c>
      <c r="Q1516" s="214">
        <v>1153</v>
      </c>
      <c r="R1516" s="68" t="s">
        <v>1894</v>
      </c>
      <c r="S1516" s="359"/>
      <c r="T1516" s="275"/>
    </row>
    <row r="1517" spans="1:20" ht="51">
      <c r="A1517" s="191">
        <v>20</v>
      </c>
      <c r="B1517" s="68"/>
      <c r="C1517" s="212" t="s">
        <v>41</v>
      </c>
      <c r="D1517" s="213">
        <v>45404</v>
      </c>
      <c r="E1517" s="191" t="s">
        <v>3947</v>
      </c>
      <c r="F1517" s="191" t="s">
        <v>3</v>
      </c>
      <c r="G1517" s="191">
        <v>2189749</v>
      </c>
      <c r="H1517" s="68"/>
      <c r="I1517" s="197" t="s">
        <v>5007</v>
      </c>
      <c r="J1517" s="68"/>
      <c r="K1517" s="68"/>
      <c r="L1517" s="68"/>
      <c r="M1517" s="68"/>
      <c r="N1517" s="358"/>
      <c r="O1517" s="358"/>
      <c r="P1517" s="214">
        <v>0</v>
      </c>
      <c r="Q1517" s="214">
        <v>243</v>
      </c>
      <c r="R1517" s="68" t="s">
        <v>1894</v>
      </c>
      <c r="S1517" s="359"/>
      <c r="T1517" s="275"/>
    </row>
    <row r="1518" spans="1:20" ht="51">
      <c r="A1518" s="191">
        <v>591</v>
      </c>
      <c r="B1518" s="68"/>
      <c r="C1518" s="212" t="s">
        <v>672</v>
      </c>
      <c r="D1518" s="213">
        <v>45404</v>
      </c>
      <c r="E1518" s="191" t="s">
        <v>3948</v>
      </c>
      <c r="F1518" s="191" t="s">
        <v>3</v>
      </c>
      <c r="G1518" s="191">
        <v>2189757</v>
      </c>
      <c r="H1518" s="68"/>
      <c r="I1518" s="197" t="s">
        <v>5008</v>
      </c>
      <c r="J1518" s="68"/>
      <c r="K1518" s="68"/>
      <c r="L1518" s="68"/>
      <c r="M1518" s="68"/>
      <c r="N1518" s="358"/>
      <c r="O1518" s="358"/>
      <c r="P1518" s="214">
        <v>0</v>
      </c>
      <c r="Q1518" s="214">
        <v>909804.74</v>
      </c>
      <c r="R1518" s="68" t="s">
        <v>1894</v>
      </c>
      <c r="S1518" s="359"/>
      <c r="T1518" s="275"/>
    </row>
    <row r="1519" spans="1:20" ht="51">
      <c r="A1519" s="191">
        <v>70</v>
      </c>
      <c r="B1519" s="68"/>
      <c r="C1519" s="212" t="s">
        <v>47</v>
      </c>
      <c r="D1519" s="213">
        <v>45404</v>
      </c>
      <c r="E1519" s="191" t="s">
        <v>3949</v>
      </c>
      <c r="F1519" s="191" t="s">
        <v>3</v>
      </c>
      <c r="G1519" s="191">
        <v>2189758</v>
      </c>
      <c r="H1519" s="68"/>
      <c r="I1519" s="197" t="s">
        <v>5009</v>
      </c>
      <c r="J1519" s="68"/>
      <c r="K1519" s="68"/>
      <c r="L1519" s="68"/>
      <c r="M1519" s="68"/>
      <c r="N1519" s="358"/>
      <c r="O1519" s="358"/>
      <c r="P1519" s="214">
        <v>0</v>
      </c>
      <c r="Q1519" s="214">
        <v>29.9</v>
      </c>
      <c r="R1519" s="68" t="s">
        <v>1894</v>
      </c>
      <c r="S1519" s="359"/>
      <c r="T1519" s="275"/>
    </row>
    <row r="1520" spans="1:20" ht="51">
      <c r="A1520" s="191">
        <v>70</v>
      </c>
      <c r="B1520" s="68"/>
      <c r="C1520" s="212" t="s">
        <v>47</v>
      </c>
      <c r="D1520" s="213">
        <v>45404</v>
      </c>
      <c r="E1520" s="191" t="s">
        <v>3950</v>
      </c>
      <c r="F1520" s="191" t="s">
        <v>3</v>
      </c>
      <c r="G1520" s="191">
        <v>2189760</v>
      </c>
      <c r="H1520" s="68"/>
      <c r="I1520" s="197" t="s">
        <v>5010</v>
      </c>
      <c r="J1520" s="68"/>
      <c r="K1520" s="68"/>
      <c r="L1520" s="68"/>
      <c r="M1520" s="68"/>
      <c r="N1520" s="358"/>
      <c r="O1520" s="358"/>
      <c r="P1520" s="214">
        <v>0</v>
      </c>
      <c r="Q1520" s="214">
        <v>628.04</v>
      </c>
      <c r="R1520" s="68" t="s">
        <v>1894</v>
      </c>
      <c r="S1520" s="359"/>
      <c r="T1520" s="275"/>
    </row>
    <row r="1521" spans="1:20" ht="51">
      <c r="A1521" s="191">
        <v>580</v>
      </c>
      <c r="B1521" s="68"/>
      <c r="C1521" s="212" t="s">
        <v>169</v>
      </c>
      <c r="D1521" s="213">
        <v>45404</v>
      </c>
      <c r="E1521" s="191" t="s">
        <v>3951</v>
      </c>
      <c r="F1521" s="191" t="s">
        <v>3</v>
      </c>
      <c r="G1521" s="191">
        <v>2189765</v>
      </c>
      <c r="H1521" s="68"/>
      <c r="I1521" s="197" t="s">
        <v>5011</v>
      </c>
      <c r="J1521" s="68"/>
      <c r="K1521" s="68"/>
      <c r="L1521" s="68"/>
      <c r="M1521" s="68"/>
      <c r="N1521" s="358"/>
      <c r="O1521" s="358"/>
      <c r="P1521" s="214">
        <v>0</v>
      </c>
      <c r="Q1521" s="214">
        <v>9.75</v>
      </c>
      <c r="R1521" s="68" t="s">
        <v>1894</v>
      </c>
      <c r="S1521" s="359"/>
      <c r="T1521" s="275"/>
    </row>
    <row r="1522" spans="1:20" ht="51">
      <c r="A1522" s="191" t="s">
        <v>550</v>
      </c>
      <c r="B1522" s="68"/>
      <c r="C1522" s="212" t="s">
        <v>589</v>
      </c>
      <c r="D1522" s="213">
        <v>45404</v>
      </c>
      <c r="E1522" s="191" t="s">
        <v>3952</v>
      </c>
      <c r="F1522" s="191" t="s">
        <v>3</v>
      </c>
      <c r="G1522" s="191">
        <v>2189768</v>
      </c>
      <c r="H1522" s="68"/>
      <c r="I1522" s="197" t="s">
        <v>5012</v>
      </c>
      <c r="J1522" s="68"/>
      <c r="K1522" s="68"/>
      <c r="L1522" s="68"/>
      <c r="M1522" s="68"/>
      <c r="N1522" s="358"/>
      <c r="O1522" s="358"/>
      <c r="P1522" s="214">
        <v>0</v>
      </c>
      <c r="Q1522" s="214">
        <v>2538.77</v>
      </c>
      <c r="R1522" s="68" t="s">
        <v>1894</v>
      </c>
      <c r="S1522" s="359"/>
      <c r="T1522" s="275"/>
    </row>
    <row r="1523" spans="1:20" ht="51">
      <c r="A1523" s="191">
        <v>347</v>
      </c>
      <c r="B1523" s="68"/>
      <c r="C1523" s="212" t="s">
        <v>142</v>
      </c>
      <c r="D1523" s="213">
        <v>45404</v>
      </c>
      <c r="E1523" s="191" t="s">
        <v>3953</v>
      </c>
      <c r="F1523" s="191" t="s">
        <v>3</v>
      </c>
      <c r="G1523" s="191">
        <v>2189770</v>
      </c>
      <c r="H1523" s="68"/>
      <c r="I1523" s="197" t="s">
        <v>5013</v>
      </c>
      <c r="J1523" s="68"/>
      <c r="K1523" s="68"/>
      <c r="L1523" s="68"/>
      <c r="M1523" s="68"/>
      <c r="N1523" s="358"/>
      <c r="O1523" s="358"/>
      <c r="P1523" s="214">
        <v>0</v>
      </c>
      <c r="Q1523" s="214">
        <v>14.4</v>
      </c>
      <c r="R1523" s="68" t="s">
        <v>1894</v>
      </c>
      <c r="S1523" s="359"/>
      <c r="T1523" s="275"/>
    </row>
    <row r="1524" spans="1:20" ht="51">
      <c r="A1524" s="191">
        <v>312</v>
      </c>
      <c r="B1524" s="68"/>
      <c r="C1524" s="212" t="s">
        <v>133</v>
      </c>
      <c r="D1524" s="213">
        <v>45404</v>
      </c>
      <c r="E1524" s="191" t="s">
        <v>3954</v>
      </c>
      <c r="F1524" s="191" t="s">
        <v>3</v>
      </c>
      <c r="G1524" s="191">
        <v>2189780</v>
      </c>
      <c r="H1524" s="68"/>
      <c r="I1524" s="197" t="s">
        <v>5014</v>
      </c>
      <c r="J1524" s="68"/>
      <c r="K1524" s="68"/>
      <c r="L1524" s="68"/>
      <c r="M1524" s="68"/>
      <c r="N1524" s="358"/>
      <c r="O1524" s="358"/>
      <c r="P1524" s="214">
        <v>0</v>
      </c>
      <c r="Q1524" s="214">
        <v>808.32</v>
      </c>
      <c r="R1524" s="68" t="s">
        <v>1894</v>
      </c>
      <c r="S1524" s="359"/>
      <c r="T1524" s="275"/>
    </row>
    <row r="1525" spans="1:20" ht="51">
      <c r="A1525" s="191" t="s">
        <v>550</v>
      </c>
      <c r="B1525" s="68"/>
      <c r="C1525" s="212" t="s">
        <v>589</v>
      </c>
      <c r="D1525" s="213">
        <v>45404</v>
      </c>
      <c r="E1525" s="191" t="s">
        <v>3955</v>
      </c>
      <c r="F1525" s="191" t="s">
        <v>3</v>
      </c>
      <c r="G1525" s="191">
        <v>2189781</v>
      </c>
      <c r="H1525" s="68"/>
      <c r="I1525" s="197" t="s">
        <v>5015</v>
      </c>
      <c r="J1525" s="68"/>
      <c r="K1525" s="68"/>
      <c r="L1525" s="68"/>
      <c r="M1525" s="68"/>
      <c r="N1525" s="358"/>
      <c r="O1525" s="358"/>
      <c r="P1525" s="214">
        <v>0</v>
      </c>
      <c r="Q1525" s="214">
        <v>2482.64</v>
      </c>
      <c r="R1525" s="68" t="s">
        <v>1894</v>
      </c>
      <c r="S1525" s="359"/>
      <c r="T1525" s="275"/>
    </row>
    <row r="1526" spans="1:20" ht="51">
      <c r="A1526" s="191">
        <v>423</v>
      </c>
      <c r="B1526" s="68"/>
      <c r="C1526" s="212" t="s">
        <v>150</v>
      </c>
      <c r="D1526" s="213">
        <v>45404</v>
      </c>
      <c r="E1526" s="191" t="s">
        <v>3956</v>
      </c>
      <c r="F1526" s="191" t="s">
        <v>3</v>
      </c>
      <c r="G1526" s="191">
        <v>2189784</v>
      </c>
      <c r="H1526" s="68"/>
      <c r="I1526" s="197" t="s">
        <v>5016</v>
      </c>
      <c r="J1526" s="68"/>
      <c r="K1526" s="68"/>
      <c r="L1526" s="68"/>
      <c r="M1526" s="68"/>
      <c r="N1526" s="358"/>
      <c r="O1526" s="358"/>
      <c r="P1526" s="214">
        <v>0</v>
      </c>
      <c r="Q1526" s="214">
        <v>4176</v>
      </c>
      <c r="R1526" s="68" t="s">
        <v>1894</v>
      </c>
      <c r="S1526" s="359"/>
      <c r="T1526" s="275"/>
    </row>
    <row r="1527" spans="1:20" ht="51">
      <c r="A1527" s="191">
        <v>423</v>
      </c>
      <c r="B1527" s="68"/>
      <c r="C1527" s="212" t="s">
        <v>150</v>
      </c>
      <c r="D1527" s="213">
        <v>45404</v>
      </c>
      <c r="E1527" s="191" t="s">
        <v>3957</v>
      </c>
      <c r="F1527" s="191" t="s">
        <v>3</v>
      </c>
      <c r="G1527" s="191">
        <v>2189786</v>
      </c>
      <c r="H1527" s="68"/>
      <c r="I1527" s="197" t="s">
        <v>5017</v>
      </c>
      <c r="J1527" s="68"/>
      <c r="K1527" s="68"/>
      <c r="L1527" s="68"/>
      <c r="M1527" s="68"/>
      <c r="N1527" s="358"/>
      <c r="O1527" s="358"/>
      <c r="P1527" s="214">
        <v>0</v>
      </c>
      <c r="Q1527" s="214">
        <v>3340.8</v>
      </c>
      <c r="R1527" s="68" t="s">
        <v>1894</v>
      </c>
      <c r="S1527" s="359"/>
      <c r="T1527" s="275"/>
    </row>
    <row r="1528" spans="1:20" ht="51">
      <c r="A1528" s="191" t="s">
        <v>542</v>
      </c>
      <c r="B1528" s="68"/>
      <c r="C1528" s="212" t="s">
        <v>689</v>
      </c>
      <c r="D1528" s="213">
        <v>45404</v>
      </c>
      <c r="E1528" s="191" t="s">
        <v>3958</v>
      </c>
      <c r="F1528" s="191" t="s">
        <v>3</v>
      </c>
      <c r="G1528" s="191">
        <v>2189787</v>
      </c>
      <c r="H1528" s="68"/>
      <c r="I1528" s="197" t="s">
        <v>5018</v>
      </c>
      <c r="J1528" s="68"/>
      <c r="K1528" s="68"/>
      <c r="L1528" s="68"/>
      <c r="M1528" s="68"/>
      <c r="N1528" s="358"/>
      <c r="O1528" s="358"/>
      <c r="P1528" s="214">
        <v>0</v>
      </c>
      <c r="Q1528" s="214">
        <v>50</v>
      </c>
      <c r="R1528" s="68" t="s">
        <v>1894</v>
      </c>
      <c r="S1528" s="359"/>
      <c r="T1528" s="275"/>
    </row>
    <row r="1529" spans="1:20" ht="63.75">
      <c r="A1529" s="191">
        <v>660</v>
      </c>
      <c r="B1529" s="68"/>
      <c r="C1529" s="212" t="s">
        <v>176</v>
      </c>
      <c r="D1529" s="213">
        <v>45404</v>
      </c>
      <c r="E1529" s="191" t="s">
        <v>3959</v>
      </c>
      <c r="F1529" s="191" t="s">
        <v>3</v>
      </c>
      <c r="G1529" s="191">
        <v>2189789</v>
      </c>
      <c r="H1529" s="68"/>
      <c r="I1529" s="197" t="s">
        <v>5019</v>
      </c>
      <c r="J1529" s="68"/>
      <c r="K1529" s="68"/>
      <c r="L1529" s="68"/>
      <c r="M1529" s="68"/>
      <c r="N1529" s="358"/>
      <c r="O1529" s="358"/>
      <c r="P1529" s="214">
        <v>0</v>
      </c>
      <c r="Q1529" s="214">
        <v>70</v>
      </c>
      <c r="R1529" s="68" t="s">
        <v>1894</v>
      </c>
      <c r="S1529" s="359"/>
      <c r="T1529" s="275"/>
    </row>
    <row r="1530" spans="1:20" ht="51">
      <c r="A1530" s="191">
        <v>46</v>
      </c>
      <c r="B1530" s="68"/>
      <c r="C1530" s="212" t="s">
        <v>1371</v>
      </c>
      <c r="D1530" s="213">
        <v>45404</v>
      </c>
      <c r="E1530" s="191" t="s">
        <v>3960</v>
      </c>
      <c r="F1530" s="191" t="s">
        <v>3</v>
      </c>
      <c r="G1530" s="191">
        <v>2189793</v>
      </c>
      <c r="H1530" s="68"/>
      <c r="I1530" s="197" t="s">
        <v>5020</v>
      </c>
      <c r="J1530" s="68"/>
      <c r="K1530" s="68"/>
      <c r="L1530" s="68"/>
      <c r="M1530" s="68"/>
      <c r="N1530" s="358"/>
      <c r="O1530" s="358"/>
      <c r="P1530" s="214">
        <v>0</v>
      </c>
      <c r="Q1530" s="214">
        <v>10000</v>
      </c>
      <c r="R1530" s="68" t="s">
        <v>1894</v>
      </c>
      <c r="S1530" s="359"/>
      <c r="T1530" s="275"/>
    </row>
    <row r="1531" spans="1:20" ht="51">
      <c r="A1531" s="191" t="s">
        <v>550</v>
      </c>
      <c r="B1531" s="68"/>
      <c r="C1531" s="212" t="s">
        <v>589</v>
      </c>
      <c r="D1531" s="213">
        <v>45404</v>
      </c>
      <c r="E1531" s="191" t="s">
        <v>3961</v>
      </c>
      <c r="F1531" s="191" t="s">
        <v>3</v>
      </c>
      <c r="G1531" s="191">
        <v>2189795</v>
      </c>
      <c r="H1531" s="68"/>
      <c r="I1531" s="197" t="s">
        <v>5021</v>
      </c>
      <c r="J1531" s="68"/>
      <c r="K1531" s="68"/>
      <c r="L1531" s="68"/>
      <c r="M1531" s="68"/>
      <c r="N1531" s="358"/>
      <c r="O1531" s="358"/>
      <c r="P1531" s="214">
        <v>0</v>
      </c>
      <c r="Q1531" s="214">
        <v>950</v>
      </c>
      <c r="R1531" s="68" t="s">
        <v>1894</v>
      </c>
      <c r="S1531" s="359"/>
      <c r="T1531" s="275"/>
    </row>
    <row r="1532" spans="1:20" ht="51">
      <c r="A1532" s="191" t="s">
        <v>550</v>
      </c>
      <c r="B1532" s="68"/>
      <c r="C1532" s="212" t="s">
        <v>589</v>
      </c>
      <c r="D1532" s="213">
        <v>45404</v>
      </c>
      <c r="E1532" s="191" t="s">
        <v>3962</v>
      </c>
      <c r="F1532" s="191" t="s">
        <v>3</v>
      </c>
      <c r="G1532" s="191">
        <v>2189830</v>
      </c>
      <c r="H1532" s="68"/>
      <c r="I1532" s="197" t="s">
        <v>5022</v>
      </c>
      <c r="J1532" s="68"/>
      <c r="K1532" s="68"/>
      <c r="L1532" s="68"/>
      <c r="M1532" s="68"/>
      <c r="N1532" s="358"/>
      <c r="O1532" s="358"/>
      <c r="P1532" s="214">
        <v>0</v>
      </c>
      <c r="Q1532" s="214">
        <v>553</v>
      </c>
      <c r="R1532" s="68" t="s">
        <v>1894</v>
      </c>
      <c r="S1532" s="359"/>
      <c r="T1532" s="275"/>
    </row>
    <row r="1533" spans="1:20" ht="51">
      <c r="A1533" s="191" t="s">
        <v>550</v>
      </c>
      <c r="B1533" s="68"/>
      <c r="C1533" s="212" t="s">
        <v>589</v>
      </c>
      <c r="D1533" s="213">
        <v>45404</v>
      </c>
      <c r="E1533" s="191" t="s">
        <v>3963</v>
      </c>
      <c r="F1533" s="191" t="s">
        <v>3</v>
      </c>
      <c r="G1533" s="191">
        <v>2189831</v>
      </c>
      <c r="H1533" s="68"/>
      <c r="I1533" s="197" t="s">
        <v>5023</v>
      </c>
      <c r="J1533" s="68"/>
      <c r="K1533" s="68"/>
      <c r="L1533" s="68"/>
      <c r="M1533" s="68"/>
      <c r="N1533" s="358"/>
      <c r="O1533" s="358"/>
      <c r="P1533" s="214">
        <v>0</v>
      </c>
      <c r="Q1533" s="214">
        <v>323</v>
      </c>
      <c r="R1533" s="68" t="s">
        <v>1894</v>
      </c>
      <c r="S1533" s="359"/>
      <c r="T1533" s="275"/>
    </row>
    <row r="1534" spans="1:20" ht="51">
      <c r="A1534" s="191">
        <v>590</v>
      </c>
      <c r="B1534" s="68"/>
      <c r="C1534" s="212" t="s">
        <v>1284</v>
      </c>
      <c r="D1534" s="213">
        <v>45404</v>
      </c>
      <c r="E1534" s="191" t="s">
        <v>3964</v>
      </c>
      <c r="F1534" s="191" t="s">
        <v>3</v>
      </c>
      <c r="G1534" s="191">
        <v>2189861</v>
      </c>
      <c r="H1534" s="68"/>
      <c r="I1534" s="197" t="s">
        <v>5024</v>
      </c>
      <c r="J1534" s="68"/>
      <c r="K1534" s="68"/>
      <c r="L1534" s="68"/>
      <c r="M1534" s="68"/>
      <c r="N1534" s="358"/>
      <c r="O1534" s="358"/>
      <c r="P1534" s="214">
        <v>0</v>
      </c>
      <c r="Q1534" s="214">
        <v>678.8</v>
      </c>
      <c r="R1534" s="68" t="s">
        <v>1894</v>
      </c>
      <c r="S1534" s="359"/>
      <c r="T1534" s="275"/>
    </row>
    <row r="1535" spans="1:20" ht="102">
      <c r="A1535" s="191">
        <v>293</v>
      </c>
      <c r="B1535" s="68"/>
      <c r="C1535" s="212" t="s">
        <v>121</v>
      </c>
      <c r="D1535" s="213">
        <v>45404</v>
      </c>
      <c r="E1535" s="191" t="s">
        <v>3965</v>
      </c>
      <c r="F1535" s="191" t="s">
        <v>6</v>
      </c>
      <c r="G1535" s="191">
        <v>1090572</v>
      </c>
      <c r="H1535" s="68"/>
      <c r="I1535" s="197" t="s">
        <v>5025</v>
      </c>
      <c r="J1535" s="68"/>
      <c r="K1535" s="68"/>
      <c r="L1535" s="68"/>
      <c r="M1535" s="68"/>
      <c r="N1535" s="358"/>
      <c r="O1535" s="358"/>
      <c r="P1535" s="214">
        <v>0</v>
      </c>
      <c r="Q1535" s="214">
        <v>290310.37</v>
      </c>
      <c r="R1535" s="68" t="s">
        <v>1894</v>
      </c>
      <c r="S1535" s="359"/>
      <c r="T1535" s="275"/>
    </row>
    <row r="1536" spans="1:20" ht="63.75">
      <c r="A1536" s="191">
        <v>513</v>
      </c>
      <c r="B1536" s="68"/>
      <c r="C1536" s="212" t="s">
        <v>160</v>
      </c>
      <c r="D1536" s="213">
        <v>45404</v>
      </c>
      <c r="E1536" s="191" t="s">
        <v>3966</v>
      </c>
      <c r="F1536" s="191" t="s">
        <v>14</v>
      </c>
      <c r="G1536" s="191">
        <v>2668213</v>
      </c>
      <c r="H1536" s="68"/>
      <c r="I1536" s="197" t="s">
        <v>5026</v>
      </c>
      <c r="J1536" s="68"/>
      <c r="K1536" s="68"/>
      <c r="L1536" s="68"/>
      <c r="M1536" s="68"/>
      <c r="N1536" s="358"/>
      <c r="O1536" s="358"/>
      <c r="P1536" s="214">
        <v>50</v>
      </c>
      <c r="Q1536" s="214">
        <v>0</v>
      </c>
      <c r="R1536" s="68" t="s">
        <v>1894</v>
      </c>
      <c r="S1536" s="359"/>
      <c r="T1536" s="275"/>
    </row>
    <row r="1537" spans="1:20" ht="63.75">
      <c r="A1537" s="191">
        <v>513</v>
      </c>
      <c r="B1537" s="68"/>
      <c r="C1537" s="212" t="s">
        <v>160</v>
      </c>
      <c r="D1537" s="213">
        <v>45404</v>
      </c>
      <c r="E1537" s="191" t="s">
        <v>3967</v>
      </c>
      <c r="F1537" s="191" t="s">
        <v>14</v>
      </c>
      <c r="G1537" s="191">
        <v>2668215</v>
      </c>
      <c r="H1537" s="68"/>
      <c r="I1537" s="197" t="s">
        <v>5027</v>
      </c>
      <c r="J1537" s="68"/>
      <c r="K1537" s="68"/>
      <c r="L1537" s="68"/>
      <c r="M1537" s="68"/>
      <c r="N1537" s="358"/>
      <c r="O1537" s="358"/>
      <c r="P1537" s="214">
        <v>50</v>
      </c>
      <c r="Q1537" s="214">
        <v>0</v>
      </c>
      <c r="R1537" s="68" t="s">
        <v>1894</v>
      </c>
      <c r="S1537" s="359"/>
      <c r="T1537" s="275"/>
    </row>
    <row r="1538" spans="1:20" ht="51">
      <c r="A1538" s="191">
        <v>153</v>
      </c>
      <c r="B1538" s="68"/>
      <c r="C1538" s="212" t="s">
        <v>73</v>
      </c>
      <c r="D1538" s="213">
        <v>45404</v>
      </c>
      <c r="E1538" s="191" t="s">
        <v>3968</v>
      </c>
      <c r="F1538" s="191" t="s">
        <v>6</v>
      </c>
      <c r="G1538" s="191">
        <v>1996894</v>
      </c>
      <c r="H1538" s="68"/>
      <c r="I1538" s="197" t="s">
        <v>5028</v>
      </c>
      <c r="J1538" s="68"/>
      <c r="K1538" s="68"/>
      <c r="L1538" s="68"/>
      <c r="M1538" s="68"/>
      <c r="N1538" s="358"/>
      <c r="O1538" s="358"/>
      <c r="P1538" s="214">
        <v>0</v>
      </c>
      <c r="Q1538" s="214">
        <v>203018</v>
      </c>
      <c r="R1538" s="68" t="s">
        <v>1894</v>
      </c>
      <c r="S1538" s="359"/>
      <c r="T1538" s="275"/>
    </row>
    <row r="1539" spans="1:20" ht="63.75">
      <c r="A1539" s="191" t="s">
        <v>542</v>
      </c>
      <c r="B1539" s="68"/>
      <c r="C1539" s="212" t="s">
        <v>689</v>
      </c>
      <c r="D1539" s="213">
        <v>45404</v>
      </c>
      <c r="E1539" s="191" t="s">
        <v>3969</v>
      </c>
      <c r="F1539" s="191" t="s">
        <v>10</v>
      </c>
      <c r="G1539" s="191">
        <v>18550</v>
      </c>
      <c r="H1539" s="68"/>
      <c r="I1539" s="197" t="s">
        <v>5029</v>
      </c>
      <c r="J1539" s="68"/>
      <c r="K1539" s="68"/>
      <c r="L1539" s="68"/>
      <c r="M1539" s="68"/>
      <c r="N1539" s="358"/>
      <c r="O1539" s="358"/>
      <c r="P1539" s="214">
        <v>59342.15</v>
      </c>
      <c r="Q1539" s="214">
        <v>0</v>
      </c>
      <c r="R1539" s="68" t="s">
        <v>1894</v>
      </c>
      <c r="S1539" s="359"/>
      <c r="T1539" s="275"/>
    </row>
    <row r="1540" spans="1:20" ht="63.75">
      <c r="A1540" s="191" t="s">
        <v>542</v>
      </c>
      <c r="B1540" s="68"/>
      <c r="C1540" s="212" t="s">
        <v>689</v>
      </c>
      <c r="D1540" s="213">
        <v>45404</v>
      </c>
      <c r="E1540" s="191" t="s">
        <v>3970</v>
      </c>
      <c r="F1540" s="191" t="s">
        <v>10</v>
      </c>
      <c r="G1540" s="191">
        <v>18551</v>
      </c>
      <c r="H1540" s="68"/>
      <c r="I1540" s="197" t="s">
        <v>5030</v>
      </c>
      <c r="J1540" s="68"/>
      <c r="K1540" s="68"/>
      <c r="L1540" s="68"/>
      <c r="M1540" s="68"/>
      <c r="N1540" s="358"/>
      <c r="O1540" s="358"/>
      <c r="P1540" s="214">
        <v>23750.55</v>
      </c>
      <c r="Q1540" s="214">
        <v>0</v>
      </c>
      <c r="R1540" s="68" t="s">
        <v>1894</v>
      </c>
      <c r="S1540" s="359"/>
      <c r="T1540" s="275"/>
    </row>
    <row r="1541" spans="1:20" ht="51">
      <c r="A1541" s="191" t="s">
        <v>542</v>
      </c>
      <c r="B1541" s="68"/>
      <c r="C1541" s="212" t="s">
        <v>689</v>
      </c>
      <c r="D1541" s="213">
        <v>45404</v>
      </c>
      <c r="E1541" s="191" t="s">
        <v>3971</v>
      </c>
      <c r="F1541" s="191" t="s">
        <v>10</v>
      </c>
      <c r="G1541" s="191">
        <v>18631</v>
      </c>
      <c r="H1541" s="68"/>
      <c r="I1541" s="197" t="s">
        <v>5031</v>
      </c>
      <c r="J1541" s="68"/>
      <c r="K1541" s="68"/>
      <c r="L1541" s="68"/>
      <c r="M1541" s="68"/>
      <c r="N1541" s="358"/>
      <c r="O1541" s="358"/>
      <c r="P1541" s="214">
        <v>312.05</v>
      </c>
      <c r="Q1541" s="214">
        <v>0</v>
      </c>
      <c r="R1541" s="68" t="s">
        <v>1894</v>
      </c>
      <c r="S1541" s="359"/>
      <c r="T1541" s="275"/>
    </row>
    <row r="1542" spans="1:20" ht="63.75">
      <c r="A1542" s="191" t="s">
        <v>542</v>
      </c>
      <c r="B1542" s="68"/>
      <c r="C1542" s="212" t="s">
        <v>689</v>
      </c>
      <c r="D1542" s="213">
        <v>45404</v>
      </c>
      <c r="E1542" s="191" t="s">
        <v>3972</v>
      </c>
      <c r="F1542" s="191" t="s">
        <v>10</v>
      </c>
      <c r="G1542" s="191">
        <v>18630</v>
      </c>
      <c r="H1542" s="68"/>
      <c r="I1542" s="197" t="s">
        <v>5032</v>
      </c>
      <c r="J1542" s="68"/>
      <c r="K1542" s="68"/>
      <c r="L1542" s="68"/>
      <c r="M1542" s="68"/>
      <c r="N1542" s="358"/>
      <c r="O1542" s="358"/>
      <c r="P1542" s="214">
        <v>5008.0600000000004</v>
      </c>
      <c r="Q1542" s="214">
        <v>0</v>
      </c>
      <c r="R1542" s="68" t="s">
        <v>1894</v>
      </c>
      <c r="S1542" s="359"/>
      <c r="T1542" s="275"/>
    </row>
    <row r="1543" spans="1:20" ht="63.75">
      <c r="A1543" s="191" t="s">
        <v>542</v>
      </c>
      <c r="B1543" s="68"/>
      <c r="C1543" s="212" t="s">
        <v>689</v>
      </c>
      <c r="D1543" s="213">
        <v>45404</v>
      </c>
      <c r="E1543" s="191" t="s">
        <v>3973</v>
      </c>
      <c r="F1543" s="191" t="s">
        <v>10</v>
      </c>
      <c r="G1543" s="191">
        <v>18758</v>
      </c>
      <c r="H1543" s="68"/>
      <c r="I1543" s="197" t="s">
        <v>5033</v>
      </c>
      <c r="J1543" s="68"/>
      <c r="K1543" s="68"/>
      <c r="L1543" s="68"/>
      <c r="M1543" s="68"/>
      <c r="N1543" s="358"/>
      <c r="O1543" s="358"/>
      <c r="P1543" s="214">
        <v>8352.11</v>
      </c>
      <c r="Q1543" s="214">
        <v>0</v>
      </c>
      <c r="R1543" s="68" t="s">
        <v>1894</v>
      </c>
      <c r="S1543" s="359"/>
      <c r="T1543" s="275"/>
    </row>
    <row r="1544" spans="1:20" ht="51">
      <c r="A1544" s="191">
        <v>41</v>
      </c>
      <c r="B1544" s="68"/>
      <c r="C1544" s="212" t="s">
        <v>44</v>
      </c>
      <c r="D1544" s="213">
        <v>45405</v>
      </c>
      <c r="E1544" s="191" t="s">
        <v>3974</v>
      </c>
      <c r="F1544" s="191" t="s">
        <v>3</v>
      </c>
      <c r="G1544" s="191">
        <v>2190038</v>
      </c>
      <c r="H1544" s="68"/>
      <c r="I1544" s="197" t="s">
        <v>5034</v>
      </c>
      <c r="J1544" s="68"/>
      <c r="K1544" s="68"/>
      <c r="L1544" s="68"/>
      <c r="M1544" s="68"/>
      <c r="N1544" s="358"/>
      <c r="O1544" s="358"/>
      <c r="P1544" s="214">
        <v>0</v>
      </c>
      <c r="Q1544" s="214">
        <v>85</v>
      </c>
      <c r="R1544" s="68" t="s">
        <v>1894</v>
      </c>
      <c r="S1544" s="359"/>
      <c r="T1544" s="275"/>
    </row>
    <row r="1545" spans="1:20" ht="51">
      <c r="A1545" s="191">
        <v>650</v>
      </c>
      <c r="B1545" s="68"/>
      <c r="C1545" s="212" t="s">
        <v>175</v>
      </c>
      <c r="D1545" s="213">
        <v>45405</v>
      </c>
      <c r="E1545" s="191" t="s">
        <v>3975</v>
      </c>
      <c r="F1545" s="191" t="s">
        <v>3</v>
      </c>
      <c r="G1545" s="191">
        <v>2190039</v>
      </c>
      <c r="H1545" s="68"/>
      <c r="I1545" s="197" t="s">
        <v>5035</v>
      </c>
      <c r="J1545" s="68"/>
      <c r="K1545" s="68"/>
      <c r="L1545" s="68"/>
      <c r="M1545" s="68"/>
      <c r="N1545" s="358"/>
      <c r="O1545" s="358"/>
      <c r="P1545" s="214">
        <v>0</v>
      </c>
      <c r="Q1545" s="214">
        <v>120</v>
      </c>
      <c r="R1545" s="68" t="s">
        <v>1894</v>
      </c>
      <c r="S1545" s="359"/>
      <c r="T1545" s="275"/>
    </row>
    <row r="1546" spans="1:20" ht="51">
      <c r="A1546" s="191">
        <v>266</v>
      </c>
      <c r="B1546" s="68"/>
      <c r="C1546" s="212" t="s">
        <v>1266</v>
      </c>
      <c r="D1546" s="213">
        <v>45405</v>
      </c>
      <c r="E1546" s="191" t="s">
        <v>3976</v>
      </c>
      <c r="F1546" s="191" t="s">
        <v>3</v>
      </c>
      <c r="G1546" s="191">
        <v>2190050</v>
      </c>
      <c r="H1546" s="68"/>
      <c r="I1546" s="197" t="s">
        <v>5036</v>
      </c>
      <c r="J1546" s="68"/>
      <c r="K1546" s="68"/>
      <c r="L1546" s="68"/>
      <c r="M1546" s="68"/>
      <c r="N1546" s="358"/>
      <c r="O1546" s="358"/>
      <c r="P1546" s="214">
        <v>0</v>
      </c>
      <c r="Q1546" s="214">
        <v>1853.85</v>
      </c>
      <c r="R1546" s="68" t="s">
        <v>1894</v>
      </c>
      <c r="S1546" s="359"/>
      <c r="T1546" s="275"/>
    </row>
    <row r="1547" spans="1:20" ht="51">
      <c r="A1547" s="191">
        <v>132</v>
      </c>
      <c r="B1547" s="68"/>
      <c r="C1547" s="212" t="s">
        <v>59</v>
      </c>
      <c r="D1547" s="213">
        <v>45405</v>
      </c>
      <c r="E1547" s="191" t="s">
        <v>3977</v>
      </c>
      <c r="F1547" s="191" t="s">
        <v>3</v>
      </c>
      <c r="G1547" s="191">
        <v>2190051</v>
      </c>
      <c r="H1547" s="68"/>
      <c r="I1547" s="197" t="s">
        <v>5037</v>
      </c>
      <c r="J1547" s="68"/>
      <c r="K1547" s="68"/>
      <c r="L1547" s="68"/>
      <c r="M1547" s="68"/>
      <c r="N1547" s="358"/>
      <c r="O1547" s="358"/>
      <c r="P1547" s="214">
        <v>0</v>
      </c>
      <c r="Q1547" s="214">
        <v>8000</v>
      </c>
      <c r="R1547" s="68" t="s">
        <v>1894</v>
      </c>
      <c r="S1547" s="359"/>
      <c r="T1547" s="275"/>
    </row>
    <row r="1548" spans="1:20" ht="51">
      <c r="A1548" s="191" t="s">
        <v>550</v>
      </c>
      <c r="B1548" s="68"/>
      <c r="C1548" s="212" t="s">
        <v>589</v>
      </c>
      <c r="D1548" s="213">
        <v>45405</v>
      </c>
      <c r="E1548" s="191" t="s">
        <v>3978</v>
      </c>
      <c r="F1548" s="191" t="s">
        <v>3</v>
      </c>
      <c r="G1548" s="191">
        <v>2190053</v>
      </c>
      <c r="H1548" s="68"/>
      <c r="I1548" s="197" t="s">
        <v>5038</v>
      </c>
      <c r="J1548" s="68"/>
      <c r="K1548" s="68"/>
      <c r="L1548" s="68"/>
      <c r="M1548" s="68"/>
      <c r="N1548" s="358"/>
      <c r="O1548" s="358"/>
      <c r="P1548" s="214">
        <v>0</v>
      </c>
      <c r="Q1548" s="214">
        <v>2000</v>
      </c>
      <c r="R1548" s="68" t="s">
        <v>1894</v>
      </c>
      <c r="S1548" s="359"/>
      <c r="T1548" s="275"/>
    </row>
    <row r="1549" spans="1:20" ht="63.75">
      <c r="A1549" s="191">
        <v>70</v>
      </c>
      <c r="B1549" s="68"/>
      <c r="C1549" s="212" t="s">
        <v>47</v>
      </c>
      <c r="D1549" s="213">
        <v>45405</v>
      </c>
      <c r="E1549" s="191" t="s">
        <v>3979</v>
      </c>
      <c r="F1549" s="191" t="s">
        <v>3</v>
      </c>
      <c r="G1549" s="191">
        <v>2190066</v>
      </c>
      <c r="H1549" s="68"/>
      <c r="I1549" s="197" t="s">
        <v>5039</v>
      </c>
      <c r="J1549" s="68"/>
      <c r="K1549" s="68"/>
      <c r="L1549" s="68"/>
      <c r="M1549" s="68"/>
      <c r="N1549" s="358"/>
      <c r="O1549" s="358"/>
      <c r="P1549" s="214">
        <v>0</v>
      </c>
      <c r="Q1549" s="214">
        <v>335</v>
      </c>
      <c r="R1549" s="68" t="s">
        <v>1894</v>
      </c>
      <c r="S1549" s="359"/>
      <c r="T1549" s="275"/>
    </row>
    <row r="1550" spans="1:20" ht="51">
      <c r="A1550" s="191" t="s">
        <v>550</v>
      </c>
      <c r="B1550" s="68"/>
      <c r="C1550" s="212" t="s">
        <v>589</v>
      </c>
      <c r="D1550" s="213">
        <v>45405</v>
      </c>
      <c r="E1550" s="191" t="s">
        <v>3980</v>
      </c>
      <c r="F1550" s="191" t="s">
        <v>3</v>
      </c>
      <c r="G1550" s="191">
        <v>2190070</v>
      </c>
      <c r="H1550" s="68"/>
      <c r="I1550" s="197" t="s">
        <v>5040</v>
      </c>
      <c r="J1550" s="68"/>
      <c r="K1550" s="68"/>
      <c r="L1550" s="68"/>
      <c r="M1550" s="68"/>
      <c r="N1550" s="358"/>
      <c r="O1550" s="358"/>
      <c r="P1550" s="214">
        <v>0</v>
      </c>
      <c r="Q1550" s="214">
        <v>411.83</v>
      </c>
      <c r="R1550" s="68" t="s">
        <v>1894</v>
      </c>
      <c r="S1550" s="359"/>
      <c r="T1550" s="275"/>
    </row>
    <row r="1551" spans="1:20" ht="63.75">
      <c r="A1551" s="191">
        <v>53</v>
      </c>
      <c r="B1551" s="68"/>
      <c r="C1551" s="212" t="s">
        <v>1376</v>
      </c>
      <c r="D1551" s="213">
        <v>45405</v>
      </c>
      <c r="E1551" s="191" t="s">
        <v>3981</v>
      </c>
      <c r="F1551" s="191" t="s">
        <v>3</v>
      </c>
      <c r="G1551" s="191">
        <v>2190076</v>
      </c>
      <c r="H1551" s="68"/>
      <c r="I1551" s="197" t="s">
        <v>5041</v>
      </c>
      <c r="J1551" s="68"/>
      <c r="K1551" s="68"/>
      <c r="L1551" s="68"/>
      <c r="M1551" s="68"/>
      <c r="N1551" s="358"/>
      <c r="O1551" s="358"/>
      <c r="P1551" s="214">
        <v>0</v>
      </c>
      <c r="Q1551" s="214">
        <v>185.5</v>
      </c>
      <c r="R1551" s="68" t="s">
        <v>1894</v>
      </c>
      <c r="S1551" s="359"/>
      <c r="T1551" s="275"/>
    </row>
    <row r="1552" spans="1:20" ht="63.75">
      <c r="A1552" s="191">
        <v>41</v>
      </c>
      <c r="B1552" s="68"/>
      <c r="C1552" s="212" t="s">
        <v>44</v>
      </c>
      <c r="D1552" s="213">
        <v>45405</v>
      </c>
      <c r="E1552" s="191" t="s">
        <v>3982</v>
      </c>
      <c r="F1552" s="191" t="s">
        <v>3</v>
      </c>
      <c r="G1552" s="191">
        <v>2190077</v>
      </c>
      <c r="H1552" s="68"/>
      <c r="I1552" s="197" t="s">
        <v>5042</v>
      </c>
      <c r="J1552" s="68"/>
      <c r="K1552" s="68"/>
      <c r="L1552" s="68"/>
      <c r="M1552" s="68"/>
      <c r="N1552" s="358"/>
      <c r="O1552" s="358"/>
      <c r="P1552" s="214">
        <v>0</v>
      </c>
      <c r="Q1552" s="214">
        <v>10000</v>
      </c>
      <c r="R1552" s="68" t="s">
        <v>1894</v>
      </c>
      <c r="S1552" s="359"/>
      <c r="T1552" s="275"/>
    </row>
    <row r="1553" spans="1:20" ht="63.75">
      <c r="A1553" s="191">
        <v>41</v>
      </c>
      <c r="B1553" s="68"/>
      <c r="C1553" s="212" t="s">
        <v>44</v>
      </c>
      <c r="D1553" s="213">
        <v>45405</v>
      </c>
      <c r="E1553" s="191" t="s">
        <v>3983</v>
      </c>
      <c r="F1553" s="191" t="s">
        <v>3</v>
      </c>
      <c r="G1553" s="191">
        <v>2190079</v>
      </c>
      <c r="H1553" s="68"/>
      <c r="I1553" s="197" t="s">
        <v>5043</v>
      </c>
      <c r="J1553" s="68"/>
      <c r="K1553" s="68"/>
      <c r="L1553" s="68"/>
      <c r="M1553" s="68"/>
      <c r="N1553" s="358"/>
      <c r="O1553" s="358"/>
      <c r="P1553" s="214">
        <v>0</v>
      </c>
      <c r="Q1553" s="214">
        <v>5445.18</v>
      </c>
      <c r="R1553" s="68" t="s">
        <v>1894</v>
      </c>
      <c r="S1553" s="359"/>
      <c r="T1553" s="275"/>
    </row>
    <row r="1554" spans="1:20" ht="63.75">
      <c r="A1554" s="191">
        <v>41</v>
      </c>
      <c r="B1554" s="68"/>
      <c r="C1554" s="212" t="s">
        <v>44</v>
      </c>
      <c r="D1554" s="213">
        <v>45405</v>
      </c>
      <c r="E1554" s="191" t="s">
        <v>3984</v>
      </c>
      <c r="F1554" s="191" t="s">
        <v>3</v>
      </c>
      <c r="G1554" s="191">
        <v>2190082</v>
      </c>
      <c r="H1554" s="68"/>
      <c r="I1554" s="197" t="s">
        <v>5044</v>
      </c>
      <c r="J1554" s="68"/>
      <c r="K1554" s="68"/>
      <c r="L1554" s="68"/>
      <c r="M1554" s="68"/>
      <c r="N1554" s="358"/>
      <c r="O1554" s="358"/>
      <c r="P1554" s="214">
        <v>0</v>
      </c>
      <c r="Q1554" s="214">
        <v>30000</v>
      </c>
      <c r="R1554" s="68" t="s">
        <v>1894</v>
      </c>
      <c r="S1554" s="359"/>
      <c r="T1554" s="275"/>
    </row>
    <row r="1555" spans="1:20" ht="51">
      <c r="A1555" s="191" t="s">
        <v>550</v>
      </c>
      <c r="B1555" s="68"/>
      <c r="C1555" s="212" t="s">
        <v>589</v>
      </c>
      <c r="D1555" s="213">
        <v>45405</v>
      </c>
      <c r="E1555" s="191" t="s">
        <v>3985</v>
      </c>
      <c r="F1555" s="191" t="s">
        <v>3</v>
      </c>
      <c r="G1555" s="191">
        <v>2190084</v>
      </c>
      <c r="H1555" s="68"/>
      <c r="I1555" s="197" t="s">
        <v>5045</v>
      </c>
      <c r="J1555" s="68"/>
      <c r="K1555" s="68"/>
      <c r="L1555" s="68"/>
      <c r="M1555" s="68"/>
      <c r="N1555" s="358"/>
      <c r="O1555" s="358"/>
      <c r="P1555" s="214">
        <v>0</v>
      </c>
      <c r="Q1555" s="214">
        <v>271.05</v>
      </c>
      <c r="R1555" s="68" t="s">
        <v>1894</v>
      </c>
      <c r="S1555" s="359"/>
      <c r="T1555" s="275"/>
    </row>
    <row r="1556" spans="1:20" ht="51">
      <c r="A1556" s="191" t="s">
        <v>550</v>
      </c>
      <c r="B1556" s="68"/>
      <c r="C1556" s="212" t="s">
        <v>589</v>
      </c>
      <c r="D1556" s="213">
        <v>45405</v>
      </c>
      <c r="E1556" s="191" t="s">
        <v>3986</v>
      </c>
      <c r="F1556" s="191" t="s">
        <v>3</v>
      </c>
      <c r="G1556" s="191">
        <v>2190086</v>
      </c>
      <c r="H1556" s="68"/>
      <c r="I1556" s="197" t="s">
        <v>5046</v>
      </c>
      <c r="J1556" s="68"/>
      <c r="K1556" s="68"/>
      <c r="L1556" s="68"/>
      <c r="M1556" s="68"/>
      <c r="N1556" s="358"/>
      <c r="O1556" s="358"/>
      <c r="P1556" s="214">
        <v>0</v>
      </c>
      <c r="Q1556" s="214">
        <v>271.05</v>
      </c>
      <c r="R1556" s="68" t="s">
        <v>1894</v>
      </c>
      <c r="S1556" s="359"/>
      <c r="T1556" s="275"/>
    </row>
    <row r="1557" spans="1:20" ht="63.75">
      <c r="A1557" s="191" t="s">
        <v>541</v>
      </c>
      <c r="B1557" s="68"/>
      <c r="C1557" s="212" t="s">
        <v>590</v>
      </c>
      <c r="D1557" s="213">
        <v>45405</v>
      </c>
      <c r="E1557" s="191" t="s">
        <v>3987</v>
      </c>
      <c r="F1557" s="191" t="s">
        <v>3</v>
      </c>
      <c r="G1557" s="191">
        <v>2190088</v>
      </c>
      <c r="H1557" s="68"/>
      <c r="I1557" s="197" t="s">
        <v>5047</v>
      </c>
      <c r="J1557" s="68"/>
      <c r="K1557" s="68"/>
      <c r="L1557" s="68"/>
      <c r="M1557" s="68"/>
      <c r="N1557" s="358"/>
      <c r="O1557" s="358"/>
      <c r="P1557" s="214">
        <v>0</v>
      </c>
      <c r="Q1557" s="214">
        <v>402438.46</v>
      </c>
      <c r="R1557" s="68" t="s">
        <v>1894</v>
      </c>
      <c r="S1557" s="359"/>
      <c r="T1557" s="275"/>
    </row>
    <row r="1558" spans="1:20" ht="63.75">
      <c r="A1558" s="191" t="s">
        <v>550</v>
      </c>
      <c r="B1558" s="68"/>
      <c r="C1558" s="212" t="s">
        <v>589</v>
      </c>
      <c r="D1558" s="213">
        <v>45405</v>
      </c>
      <c r="E1558" s="191" t="s">
        <v>3988</v>
      </c>
      <c r="F1558" s="191" t="s">
        <v>3</v>
      </c>
      <c r="G1558" s="191">
        <v>2190089</v>
      </c>
      <c r="H1558" s="68"/>
      <c r="I1558" s="197" t="s">
        <v>5048</v>
      </c>
      <c r="J1558" s="68"/>
      <c r="K1558" s="68"/>
      <c r="L1558" s="68"/>
      <c r="M1558" s="68"/>
      <c r="N1558" s="358"/>
      <c r="O1558" s="358"/>
      <c r="P1558" s="214">
        <v>0</v>
      </c>
      <c r="Q1558" s="214">
        <v>271.05</v>
      </c>
      <c r="R1558" s="68" t="s">
        <v>1894</v>
      </c>
      <c r="S1558" s="359"/>
      <c r="T1558" s="275"/>
    </row>
    <row r="1559" spans="1:20" ht="51">
      <c r="A1559" s="191" t="s">
        <v>550</v>
      </c>
      <c r="B1559" s="68"/>
      <c r="C1559" s="212" t="s">
        <v>589</v>
      </c>
      <c r="D1559" s="213">
        <v>45405</v>
      </c>
      <c r="E1559" s="191" t="s">
        <v>3989</v>
      </c>
      <c r="F1559" s="191" t="s">
        <v>3</v>
      </c>
      <c r="G1559" s="191">
        <v>2190091</v>
      </c>
      <c r="H1559" s="68"/>
      <c r="I1559" s="197" t="s">
        <v>5049</v>
      </c>
      <c r="J1559" s="68"/>
      <c r="K1559" s="68"/>
      <c r="L1559" s="68"/>
      <c r="M1559" s="68"/>
      <c r="N1559" s="358"/>
      <c r="O1559" s="358"/>
      <c r="P1559" s="214">
        <v>0</v>
      </c>
      <c r="Q1559" s="214">
        <v>4212.4799999999996</v>
      </c>
      <c r="R1559" s="68" t="s">
        <v>1894</v>
      </c>
      <c r="S1559" s="359"/>
      <c r="T1559" s="275"/>
    </row>
    <row r="1560" spans="1:20" ht="51">
      <c r="A1560" s="191">
        <v>865</v>
      </c>
      <c r="B1560" s="68"/>
      <c r="C1560" s="212" t="s">
        <v>188</v>
      </c>
      <c r="D1560" s="213">
        <v>45405</v>
      </c>
      <c r="E1560" s="191" t="s">
        <v>3990</v>
      </c>
      <c r="F1560" s="191" t="s">
        <v>3</v>
      </c>
      <c r="G1560" s="191">
        <v>2190092</v>
      </c>
      <c r="H1560" s="68"/>
      <c r="I1560" s="197" t="s">
        <v>5050</v>
      </c>
      <c r="J1560" s="68"/>
      <c r="K1560" s="68"/>
      <c r="L1560" s="68"/>
      <c r="M1560" s="68"/>
      <c r="N1560" s="358"/>
      <c r="O1560" s="358"/>
      <c r="P1560" s="214">
        <v>0</v>
      </c>
      <c r="Q1560" s="214">
        <v>119</v>
      </c>
      <c r="R1560" s="68" t="s">
        <v>1894</v>
      </c>
      <c r="S1560" s="359"/>
      <c r="T1560" s="275"/>
    </row>
    <row r="1561" spans="1:20" ht="63.75">
      <c r="A1561" s="191">
        <v>41</v>
      </c>
      <c r="B1561" s="68"/>
      <c r="C1561" s="212" t="s">
        <v>44</v>
      </c>
      <c r="D1561" s="213">
        <v>45405</v>
      </c>
      <c r="E1561" s="191" t="s">
        <v>3991</v>
      </c>
      <c r="F1561" s="191" t="s">
        <v>3</v>
      </c>
      <c r="G1561" s="191">
        <v>2190093</v>
      </c>
      <c r="H1561" s="68"/>
      <c r="I1561" s="197" t="s">
        <v>5051</v>
      </c>
      <c r="J1561" s="68"/>
      <c r="K1561" s="68"/>
      <c r="L1561" s="68"/>
      <c r="M1561" s="68"/>
      <c r="N1561" s="358"/>
      <c r="O1561" s="358"/>
      <c r="P1561" s="214">
        <v>0</v>
      </c>
      <c r="Q1561" s="214">
        <v>1484</v>
      </c>
      <c r="R1561" s="68" t="s">
        <v>1894</v>
      </c>
      <c r="S1561" s="359"/>
      <c r="T1561" s="275"/>
    </row>
    <row r="1562" spans="1:20" ht="51">
      <c r="A1562" s="191" t="s">
        <v>542</v>
      </c>
      <c r="B1562" s="68"/>
      <c r="C1562" s="212" t="s">
        <v>689</v>
      </c>
      <c r="D1562" s="213">
        <v>45405</v>
      </c>
      <c r="E1562" s="191" t="s">
        <v>3992</v>
      </c>
      <c r="F1562" s="191" t="s">
        <v>3</v>
      </c>
      <c r="G1562" s="191">
        <v>2190094</v>
      </c>
      <c r="H1562" s="68"/>
      <c r="I1562" s="197" t="s">
        <v>5052</v>
      </c>
      <c r="J1562" s="68"/>
      <c r="K1562" s="68"/>
      <c r="L1562" s="68"/>
      <c r="M1562" s="68"/>
      <c r="N1562" s="358"/>
      <c r="O1562" s="358"/>
      <c r="P1562" s="214">
        <v>0</v>
      </c>
      <c r="Q1562" s="214">
        <v>50</v>
      </c>
      <c r="R1562" s="68" t="s">
        <v>1894</v>
      </c>
      <c r="S1562" s="359"/>
      <c r="T1562" s="275"/>
    </row>
    <row r="1563" spans="1:20" ht="51">
      <c r="A1563" s="191" t="s">
        <v>550</v>
      </c>
      <c r="B1563" s="68"/>
      <c r="C1563" s="212" t="s">
        <v>589</v>
      </c>
      <c r="D1563" s="213">
        <v>45405</v>
      </c>
      <c r="E1563" s="191" t="s">
        <v>3993</v>
      </c>
      <c r="F1563" s="191" t="s">
        <v>3</v>
      </c>
      <c r="G1563" s="191">
        <v>2190095</v>
      </c>
      <c r="H1563" s="68"/>
      <c r="I1563" s="197" t="s">
        <v>5053</v>
      </c>
      <c r="J1563" s="68"/>
      <c r="K1563" s="68"/>
      <c r="L1563" s="68"/>
      <c r="M1563" s="68"/>
      <c r="N1563" s="358"/>
      <c r="O1563" s="358"/>
      <c r="P1563" s="214">
        <v>0</v>
      </c>
      <c r="Q1563" s="214">
        <v>12790.75</v>
      </c>
      <c r="R1563" s="68" t="s">
        <v>1894</v>
      </c>
      <c r="S1563" s="359"/>
      <c r="T1563" s="275"/>
    </row>
    <row r="1564" spans="1:20" ht="63.75">
      <c r="A1564" s="191">
        <v>41</v>
      </c>
      <c r="B1564" s="68"/>
      <c r="C1564" s="212" t="s">
        <v>44</v>
      </c>
      <c r="D1564" s="213">
        <v>45405</v>
      </c>
      <c r="E1564" s="191" t="s">
        <v>3994</v>
      </c>
      <c r="F1564" s="191" t="s">
        <v>3</v>
      </c>
      <c r="G1564" s="191">
        <v>2190097</v>
      </c>
      <c r="H1564" s="68"/>
      <c r="I1564" s="197" t="s">
        <v>5054</v>
      </c>
      <c r="J1564" s="68"/>
      <c r="K1564" s="68"/>
      <c r="L1564" s="68"/>
      <c r="M1564" s="68"/>
      <c r="N1564" s="358"/>
      <c r="O1564" s="358"/>
      <c r="P1564" s="214">
        <v>0</v>
      </c>
      <c r="Q1564" s="214">
        <v>5565</v>
      </c>
      <c r="R1564" s="68" t="s">
        <v>1894</v>
      </c>
      <c r="S1564" s="359"/>
      <c r="T1564" s="275"/>
    </row>
    <row r="1565" spans="1:20" ht="51">
      <c r="A1565" s="191">
        <v>15</v>
      </c>
      <c r="B1565" s="68"/>
      <c r="C1565" s="212" t="s">
        <v>39</v>
      </c>
      <c r="D1565" s="213">
        <v>45405</v>
      </c>
      <c r="E1565" s="191" t="s">
        <v>3995</v>
      </c>
      <c r="F1565" s="191" t="s">
        <v>3</v>
      </c>
      <c r="G1565" s="191">
        <v>2190103</v>
      </c>
      <c r="H1565" s="68"/>
      <c r="I1565" s="197" t="s">
        <v>5055</v>
      </c>
      <c r="J1565" s="68"/>
      <c r="K1565" s="68"/>
      <c r="L1565" s="68"/>
      <c r="M1565" s="68"/>
      <c r="N1565" s="358"/>
      <c r="O1565" s="358"/>
      <c r="P1565" s="214">
        <v>0</v>
      </c>
      <c r="Q1565" s="214">
        <v>202.92</v>
      </c>
      <c r="R1565" s="68" t="s">
        <v>1894</v>
      </c>
      <c r="S1565" s="359"/>
      <c r="T1565" s="275"/>
    </row>
    <row r="1566" spans="1:20" ht="63.75">
      <c r="A1566" s="191">
        <v>78</v>
      </c>
      <c r="B1566" s="68"/>
      <c r="C1566" s="212" t="s">
        <v>1372</v>
      </c>
      <c r="D1566" s="213">
        <v>45405</v>
      </c>
      <c r="E1566" s="191" t="s">
        <v>3996</v>
      </c>
      <c r="F1566" s="191" t="s">
        <v>3</v>
      </c>
      <c r="G1566" s="191">
        <v>2190108</v>
      </c>
      <c r="H1566" s="68"/>
      <c r="I1566" s="197" t="s">
        <v>5056</v>
      </c>
      <c r="J1566" s="68"/>
      <c r="K1566" s="68"/>
      <c r="L1566" s="68"/>
      <c r="M1566" s="68"/>
      <c r="N1566" s="358"/>
      <c r="O1566" s="358"/>
      <c r="P1566" s="214">
        <v>0</v>
      </c>
      <c r="Q1566" s="214">
        <v>29534.400000000001</v>
      </c>
      <c r="R1566" s="68" t="s">
        <v>1894</v>
      </c>
      <c r="S1566" s="359"/>
      <c r="T1566" s="275"/>
    </row>
    <row r="1567" spans="1:20" ht="51">
      <c r="A1567" s="191">
        <v>46</v>
      </c>
      <c r="B1567" s="68"/>
      <c r="C1567" s="212" t="s">
        <v>1371</v>
      </c>
      <c r="D1567" s="213">
        <v>45405</v>
      </c>
      <c r="E1567" s="191" t="s">
        <v>3997</v>
      </c>
      <c r="F1567" s="191" t="s">
        <v>3</v>
      </c>
      <c r="G1567" s="191">
        <v>2190111</v>
      </c>
      <c r="H1567" s="68"/>
      <c r="I1567" s="197" t="s">
        <v>5057</v>
      </c>
      <c r="J1567" s="68"/>
      <c r="K1567" s="68"/>
      <c r="L1567" s="68"/>
      <c r="M1567" s="68"/>
      <c r="N1567" s="358"/>
      <c r="O1567" s="358"/>
      <c r="P1567" s="214">
        <v>0</v>
      </c>
      <c r="Q1567" s="214">
        <v>20000</v>
      </c>
      <c r="R1567" s="68" t="s">
        <v>1894</v>
      </c>
      <c r="S1567" s="359"/>
      <c r="T1567" s="275"/>
    </row>
    <row r="1568" spans="1:20" ht="51">
      <c r="A1568" s="191">
        <v>41</v>
      </c>
      <c r="B1568" s="68"/>
      <c r="C1568" s="212" t="s">
        <v>44</v>
      </c>
      <c r="D1568" s="213">
        <v>45405</v>
      </c>
      <c r="E1568" s="191" t="s">
        <v>3998</v>
      </c>
      <c r="F1568" s="191" t="s">
        <v>3</v>
      </c>
      <c r="G1568" s="191">
        <v>2190138</v>
      </c>
      <c r="H1568" s="68"/>
      <c r="I1568" s="197" t="s">
        <v>5058</v>
      </c>
      <c r="J1568" s="68"/>
      <c r="K1568" s="68"/>
      <c r="L1568" s="68"/>
      <c r="M1568" s="68"/>
      <c r="N1568" s="358"/>
      <c r="O1568" s="358"/>
      <c r="P1568" s="214">
        <v>0</v>
      </c>
      <c r="Q1568" s="214">
        <v>1110</v>
      </c>
      <c r="R1568" s="68" t="s">
        <v>1894</v>
      </c>
      <c r="S1568" s="359"/>
      <c r="T1568" s="275"/>
    </row>
    <row r="1569" spans="1:20" ht="51">
      <c r="A1569" s="191">
        <v>41</v>
      </c>
      <c r="B1569" s="68"/>
      <c r="C1569" s="212" t="s">
        <v>44</v>
      </c>
      <c r="D1569" s="213">
        <v>45405</v>
      </c>
      <c r="E1569" s="191" t="s">
        <v>3999</v>
      </c>
      <c r="F1569" s="191" t="s">
        <v>3</v>
      </c>
      <c r="G1569" s="191">
        <v>2190139</v>
      </c>
      <c r="H1569" s="68"/>
      <c r="I1569" s="197" t="s">
        <v>5059</v>
      </c>
      <c r="J1569" s="68"/>
      <c r="K1569" s="68"/>
      <c r="L1569" s="68"/>
      <c r="M1569" s="68"/>
      <c r="N1569" s="358"/>
      <c r="O1569" s="358"/>
      <c r="P1569" s="214">
        <v>0</v>
      </c>
      <c r="Q1569" s="214">
        <v>1110</v>
      </c>
      <c r="R1569" s="68" t="s">
        <v>1894</v>
      </c>
      <c r="S1569" s="359"/>
      <c r="T1569" s="275"/>
    </row>
    <row r="1570" spans="1:20" ht="51">
      <c r="A1570" s="191">
        <v>25</v>
      </c>
      <c r="B1570" s="68"/>
      <c r="C1570" s="212" t="s">
        <v>42</v>
      </c>
      <c r="D1570" s="213">
        <v>45405</v>
      </c>
      <c r="E1570" s="191" t="s">
        <v>4000</v>
      </c>
      <c r="F1570" s="191" t="s">
        <v>3</v>
      </c>
      <c r="G1570" s="191">
        <v>2190151</v>
      </c>
      <c r="H1570" s="68"/>
      <c r="I1570" s="197" t="s">
        <v>5060</v>
      </c>
      <c r="J1570" s="68"/>
      <c r="K1570" s="68"/>
      <c r="L1570" s="68"/>
      <c r="M1570" s="68"/>
      <c r="N1570" s="358"/>
      <c r="O1570" s="358"/>
      <c r="P1570" s="214">
        <v>0</v>
      </c>
      <c r="Q1570" s="214">
        <v>972</v>
      </c>
      <c r="R1570" s="68" t="s">
        <v>1894</v>
      </c>
      <c r="S1570" s="359"/>
      <c r="T1570" s="275"/>
    </row>
    <row r="1571" spans="1:20" ht="38.25">
      <c r="A1571" s="191">
        <v>46</v>
      </c>
      <c r="B1571" s="68"/>
      <c r="C1571" s="212" t="s">
        <v>1371</v>
      </c>
      <c r="D1571" s="213">
        <v>45405</v>
      </c>
      <c r="E1571" s="191" t="s">
        <v>4001</v>
      </c>
      <c r="F1571" s="191" t="s">
        <v>3</v>
      </c>
      <c r="G1571" s="191">
        <v>2190158</v>
      </c>
      <c r="H1571" s="68"/>
      <c r="I1571" s="197" t="s">
        <v>5061</v>
      </c>
      <c r="J1571" s="68"/>
      <c r="K1571" s="68"/>
      <c r="L1571" s="68"/>
      <c r="M1571" s="68"/>
      <c r="N1571" s="358"/>
      <c r="O1571" s="358"/>
      <c r="P1571" s="214">
        <v>0</v>
      </c>
      <c r="Q1571" s="214">
        <v>4000</v>
      </c>
      <c r="R1571" s="68" t="s">
        <v>1894</v>
      </c>
      <c r="S1571" s="359"/>
      <c r="T1571" s="275"/>
    </row>
    <row r="1572" spans="1:20" ht="63.75">
      <c r="A1572" s="191" t="s">
        <v>542</v>
      </c>
      <c r="B1572" s="68"/>
      <c r="C1572" s="212" t="s">
        <v>689</v>
      </c>
      <c r="D1572" s="213">
        <v>45405</v>
      </c>
      <c r="E1572" s="191" t="s">
        <v>4002</v>
      </c>
      <c r="F1572" s="191" t="s">
        <v>10</v>
      </c>
      <c r="G1572" s="191">
        <v>18765</v>
      </c>
      <c r="H1572" s="68"/>
      <c r="I1572" s="197" t="s">
        <v>5062</v>
      </c>
      <c r="J1572" s="68"/>
      <c r="K1572" s="68"/>
      <c r="L1572" s="68"/>
      <c r="M1572" s="68"/>
      <c r="N1572" s="358"/>
      <c r="O1572" s="358"/>
      <c r="P1572" s="214">
        <v>4071.54</v>
      </c>
      <c r="Q1572" s="214">
        <v>0</v>
      </c>
      <c r="R1572" s="68" t="s">
        <v>1894</v>
      </c>
      <c r="S1572" s="359"/>
      <c r="T1572" s="275"/>
    </row>
    <row r="1573" spans="1:20" ht="89.25">
      <c r="A1573" s="191">
        <v>132</v>
      </c>
      <c r="B1573" s="68"/>
      <c r="C1573" s="212" t="s">
        <v>59</v>
      </c>
      <c r="D1573" s="213">
        <v>45405</v>
      </c>
      <c r="E1573" s="191" t="s">
        <v>4003</v>
      </c>
      <c r="F1573" s="191" t="s">
        <v>10</v>
      </c>
      <c r="G1573" s="191">
        <v>1090766</v>
      </c>
      <c r="H1573" s="68"/>
      <c r="I1573" s="197" t="s">
        <v>5063</v>
      </c>
      <c r="J1573" s="68"/>
      <c r="K1573" s="68"/>
      <c r="L1573" s="68"/>
      <c r="M1573" s="68"/>
      <c r="N1573" s="358"/>
      <c r="O1573" s="358"/>
      <c r="P1573" s="214">
        <v>497.55</v>
      </c>
      <c r="Q1573" s="214">
        <v>0</v>
      </c>
      <c r="R1573" s="68" t="s">
        <v>1894</v>
      </c>
      <c r="S1573" s="359"/>
      <c r="T1573" s="275"/>
    </row>
    <row r="1574" spans="1:20" ht="102">
      <c r="A1574" s="191">
        <v>132</v>
      </c>
      <c r="B1574" s="68"/>
      <c r="C1574" s="212" t="s">
        <v>59</v>
      </c>
      <c r="D1574" s="213">
        <v>45405</v>
      </c>
      <c r="E1574" s="191" t="s">
        <v>4004</v>
      </c>
      <c r="F1574" s="191" t="s">
        <v>10</v>
      </c>
      <c r="G1574" s="191">
        <v>1090789</v>
      </c>
      <c r="H1574" s="68"/>
      <c r="I1574" s="197" t="s">
        <v>5064</v>
      </c>
      <c r="J1574" s="68"/>
      <c r="K1574" s="68"/>
      <c r="L1574" s="68"/>
      <c r="M1574" s="68"/>
      <c r="N1574" s="358"/>
      <c r="O1574" s="358"/>
      <c r="P1574" s="214">
        <v>759.94</v>
      </c>
      <c r="Q1574" s="214">
        <v>0</v>
      </c>
      <c r="R1574" s="68" t="s">
        <v>1894</v>
      </c>
      <c r="S1574" s="359"/>
      <c r="T1574" s="275"/>
    </row>
    <row r="1575" spans="1:20" ht="89.25">
      <c r="A1575" s="191">
        <v>78</v>
      </c>
      <c r="B1575" s="68"/>
      <c r="C1575" s="212" t="s">
        <v>1372</v>
      </c>
      <c r="D1575" s="213">
        <v>45405</v>
      </c>
      <c r="E1575" s="191" t="s">
        <v>4005</v>
      </c>
      <c r="F1575" s="191" t="s">
        <v>10</v>
      </c>
      <c r="G1575" s="191">
        <v>1090866</v>
      </c>
      <c r="H1575" s="68"/>
      <c r="I1575" s="197" t="s">
        <v>5065</v>
      </c>
      <c r="J1575" s="68"/>
      <c r="K1575" s="68"/>
      <c r="L1575" s="68"/>
      <c r="M1575" s="68"/>
      <c r="N1575" s="358"/>
      <c r="O1575" s="358"/>
      <c r="P1575" s="214">
        <v>1620.39</v>
      </c>
      <c r="Q1575" s="214">
        <v>0</v>
      </c>
      <c r="R1575" s="68" t="s">
        <v>1894</v>
      </c>
      <c r="S1575" s="359"/>
      <c r="T1575" s="275"/>
    </row>
    <row r="1576" spans="1:20" ht="89.25">
      <c r="A1576" s="191">
        <v>513</v>
      </c>
      <c r="B1576" s="68"/>
      <c r="C1576" s="212" t="s">
        <v>160</v>
      </c>
      <c r="D1576" s="213">
        <v>45405</v>
      </c>
      <c r="E1576" s="191" t="s">
        <v>4006</v>
      </c>
      <c r="F1576" s="191" t="s">
        <v>10</v>
      </c>
      <c r="G1576" s="191">
        <v>1090870</v>
      </c>
      <c r="H1576" s="68"/>
      <c r="I1576" s="197" t="s">
        <v>5066</v>
      </c>
      <c r="J1576" s="68"/>
      <c r="K1576" s="68"/>
      <c r="L1576" s="68"/>
      <c r="M1576" s="68"/>
      <c r="N1576" s="358"/>
      <c r="O1576" s="358"/>
      <c r="P1576" s="214">
        <v>3883.09</v>
      </c>
      <c r="Q1576" s="214">
        <v>0</v>
      </c>
      <c r="R1576" s="68" t="s">
        <v>1894</v>
      </c>
      <c r="S1576" s="359"/>
      <c r="T1576" s="275"/>
    </row>
    <row r="1577" spans="1:20" ht="63.75">
      <c r="A1577" s="191">
        <v>683</v>
      </c>
      <c r="B1577" s="68"/>
      <c r="C1577" s="212" t="s">
        <v>1249</v>
      </c>
      <c r="D1577" s="213">
        <v>45406</v>
      </c>
      <c r="E1577" s="191" t="s">
        <v>4007</v>
      </c>
      <c r="F1577" s="191" t="s">
        <v>3</v>
      </c>
      <c r="G1577" s="191">
        <v>2190352</v>
      </c>
      <c r="H1577" s="68"/>
      <c r="I1577" s="197" t="s">
        <v>5067</v>
      </c>
      <c r="J1577" s="68"/>
      <c r="K1577" s="68"/>
      <c r="L1577" s="68"/>
      <c r="M1577" s="68"/>
      <c r="N1577" s="358"/>
      <c r="O1577" s="358"/>
      <c r="P1577" s="214">
        <v>0</v>
      </c>
      <c r="Q1577" s="214">
        <v>926.28</v>
      </c>
      <c r="R1577" s="68" t="s">
        <v>1894</v>
      </c>
      <c r="S1577" s="359"/>
      <c r="T1577" s="275"/>
    </row>
    <row r="1578" spans="1:20" ht="38.25">
      <c r="A1578" s="191">
        <v>46</v>
      </c>
      <c r="B1578" s="68"/>
      <c r="C1578" s="212" t="s">
        <v>1371</v>
      </c>
      <c r="D1578" s="213">
        <v>45406</v>
      </c>
      <c r="E1578" s="191" t="s">
        <v>4008</v>
      </c>
      <c r="F1578" s="191" t="s">
        <v>3</v>
      </c>
      <c r="G1578" s="191">
        <v>2190356</v>
      </c>
      <c r="H1578" s="68"/>
      <c r="I1578" s="197" t="s">
        <v>5068</v>
      </c>
      <c r="J1578" s="68"/>
      <c r="K1578" s="68"/>
      <c r="L1578" s="68"/>
      <c r="M1578" s="68"/>
      <c r="N1578" s="358"/>
      <c r="O1578" s="358"/>
      <c r="P1578" s="214">
        <v>0</v>
      </c>
      <c r="Q1578" s="214">
        <v>1000</v>
      </c>
      <c r="R1578" s="68" t="s">
        <v>1894</v>
      </c>
      <c r="S1578" s="359"/>
      <c r="T1578" s="275"/>
    </row>
    <row r="1579" spans="1:20" ht="63.75">
      <c r="A1579" s="191">
        <v>291</v>
      </c>
      <c r="B1579" s="68"/>
      <c r="C1579" s="212" t="s">
        <v>119</v>
      </c>
      <c r="D1579" s="213">
        <v>45406</v>
      </c>
      <c r="E1579" s="191" t="s">
        <v>4009</v>
      </c>
      <c r="F1579" s="191" t="s">
        <v>3</v>
      </c>
      <c r="G1579" s="191">
        <v>2190357</v>
      </c>
      <c r="H1579" s="68"/>
      <c r="I1579" s="197" t="s">
        <v>5069</v>
      </c>
      <c r="J1579" s="68"/>
      <c r="K1579" s="68"/>
      <c r="L1579" s="68"/>
      <c r="M1579" s="68"/>
      <c r="N1579" s="358"/>
      <c r="O1579" s="358"/>
      <c r="P1579" s="214">
        <v>0</v>
      </c>
      <c r="Q1579" s="214">
        <v>1209</v>
      </c>
      <c r="R1579" s="68" t="s">
        <v>1894</v>
      </c>
      <c r="S1579" s="359"/>
      <c r="T1579" s="275"/>
    </row>
    <row r="1580" spans="1:20" ht="63.75">
      <c r="A1580" s="191">
        <v>309</v>
      </c>
      <c r="B1580" s="68"/>
      <c r="C1580" s="212" t="s">
        <v>1240</v>
      </c>
      <c r="D1580" s="213">
        <v>45406</v>
      </c>
      <c r="E1580" s="191" t="s">
        <v>4010</v>
      </c>
      <c r="F1580" s="191" t="s">
        <v>3</v>
      </c>
      <c r="G1580" s="191">
        <v>2190359</v>
      </c>
      <c r="H1580" s="68"/>
      <c r="I1580" s="197" t="s">
        <v>5070</v>
      </c>
      <c r="J1580" s="68"/>
      <c r="K1580" s="68"/>
      <c r="L1580" s="68"/>
      <c r="M1580" s="68"/>
      <c r="N1580" s="358"/>
      <c r="O1580" s="358"/>
      <c r="P1580" s="214">
        <v>0</v>
      </c>
      <c r="Q1580" s="214">
        <v>9517.43</v>
      </c>
      <c r="R1580" s="68" t="s">
        <v>1894</v>
      </c>
      <c r="S1580" s="359"/>
      <c r="T1580" s="275"/>
    </row>
    <row r="1581" spans="1:20" ht="63.75">
      <c r="A1581" s="191">
        <v>373</v>
      </c>
      <c r="B1581" s="68"/>
      <c r="C1581" s="212" t="s">
        <v>607</v>
      </c>
      <c r="D1581" s="213">
        <v>45406</v>
      </c>
      <c r="E1581" s="191" t="s">
        <v>4011</v>
      </c>
      <c r="F1581" s="191" t="s">
        <v>3</v>
      </c>
      <c r="G1581" s="191">
        <v>2190360</v>
      </c>
      <c r="H1581" s="68"/>
      <c r="I1581" s="197" t="s">
        <v>5071</v>
      </c>
      <c r="J1581" s="68"/>
      <c r="K1581" s="68"/>
      <c r="L1581" s="68"/>
      <c r="M1581" s="68"/>
      <c r="N1581" s="358"/>
      <c r="O1581" s="358"/>
      <c r="P1581" s="214">
        <v>0</v>
      </c>
      <c r="Q1581" s="214">
        <v>2324.15</v>
      </c>
      <c r="R1581" s="68" t="s">
        <v>1894</v>
      </c>
      <c r="S1581" s="359"/>
      <c r="T1581" s="275"/>
    </row>
    <row r="1582" spans="1:20" ht="38.25">
      <c r="A1582" s="191">
        <v>46</v>
      </c>
      <c r="B1582" s="68"/>
      <c r="C1582" s="212" t="s">
        <v>1371</v>
      </c>
      <c r="D1582" s="213">
        <v>45406</v>
      </c>
      <c r="E1582" s="191" t="s">
        <v>4012</v>
      </c>
      <c r="F1582" s="191" t="s">
        <v>3</v>
      </c>
      <c r="G1582" s="191">
        <v>2190372</v>
      </c>
      <c r="H1582" s="68"/>
      <c r="I1582" s="197" t="s">
        <v>5072</v>
      </c>
      <c r="J1582" s="68"/>
      <c r="K1582" s="68"/>
      <c r="L1582" s="68"/>
      <c r="M1582" s="68"/>
      <c r="N1582" s="358"/>
      <c r="O1582" s="358"/>
      <c r="P1582" s="214">
        <v>0</v>
      </c>
      <c r="Q1582" s="214">
        <v>10000</v>
      </c>
      <c r="R1582" s="68" t="s">
        <v>1894</v>
      </c>
      <c r="S1582" s="359"/>
      <c r="T1582" s="275"/>
    </row>
    <row r="1583" spans="1:20" ht="38.25">
      <c r="A1583" s="191">
        <v>16</v>
      </c>
      <c r="B1583" s="68"/>
      <c r="C1583" s="212" t="s">
        <v>40</v>
      </c>
      <c r="D1583" s="213">
        <v>45406</v>
      </c>
      <c r="E1583" s="191" t="s">
        <v>4013</v>
      </c>
      <c r="F1583" s="191" t="s">
        <v>3</v>
      </c>
      <c r="G1583" s="191">
        <v>2190373</v>
      </c>
      <c r="H1583" s="68"/>
      <c r="I1583" s="197" t="s">
        <v>5073</v>
      </c>
      <c r="J1583" s="68"/>
      <c r="K1583" s="68"/>
      <c r="L1583" s="68"/>
      <c r="M1583" s="68"/>
      <c r="N1583" s="358"/>
      <c r="O1583" s="358"/>
      <c r="P1583" s="214">
        <v>0</v>
      </c>
      <c r="Q1583" s="214">
        <v>318</v>
      </c>
      <c r="R1583" s="68" t="s">
        <v>1894</v>
      </c>
      <c r="S1583" s="359"/>
      <c r="T1583" s="275"/>
    </row>
    <row r="1584" spans="1:20" ht="63.75">
      <c r="A1584" s="191">
        <v>20</v>
      </c>
      <c r="B1584" s="68"/>
      <c r="C1584" s="212" t="s">
        <v>41</v>
      </c>
      <c r="D1584" s="213">
        <v>45406</v>
      </c>
      <c r="E1584" s="191" t="s">
        <v>4014</v>
      </c>
      <c r="F1584" s="191" t="s">
        <v>3</v>
      </c>
      <c r="G1584" s="191">
        <v>2190375</v>
      </c>
      <c r="H1584" s="68"/>
      <c r="I1584" s="197" t="s">
        <v>5074</v>
      </c>
      <c r="J1584" s="68"/>
      <c r="K1584" s="68"/>
      <c r="L1584" s="68"/>
      <c r="M1584" s="68"/>
      <c r="N1584" s="358"/>
      <c r="O1584" s="358"/>
      <c r="P1584" s="214">
        <v>0</v>
      </c>
      <c r="Q1584" s="214">
        <v>151933.92000000001</v>
      </c>
      <c r="R1584" s="68" t="s">
        <v>1894</v>
      </c>
      <c r="S1584" s="359"/>
      <c r="T1584" s="275"/>
    </row>
    <row r="1585" spans="1:20" ht="51">
      <c r="A1585" s="191">
        <v>650</v>
      </c>
      <c r="B1585" s="68"/>
      <c r="C1585" s="212" t="s">
        <v>175</v>
      </c>
      <c r="D1585" s="213">
        <v>45406</v>
      </c>
      <c r="E1585" s="191" t="s">
        <v>4015</v>
      </c>
      <c r="F1585" s="191" t="s">
        <v>3</v>
      </c>
      <c r="G1585" s="191">
        <v>2190376</v>
      </c>
      <c r="H1585" s="68"/>
      <c r="I1585" s="197" t="s">
        <v>5075</v>
      </c>
      <c r="J1585" s="68"/>
      <c r="K1585" s="68"/>
      <c r="L1585" s="68"/>
      <c r="M1585" s="68"/>
      <c r="N1585" s="358"/>
      <c r="O1585" s="358"/>
      <c r="P1585" s="214">
        <v>0</v>
      </c>
      <c r="Q1585" s="214">
        <v>120</v>
      </c>
      <c r="R1585" s="68" t="s">
        <v>1894</v>
      </c>
      <c r="S1585" s="359"/>
      <c r="T1585" s="275"/>
    </row>
    <row r="1586" spans="1:20" ht="51">
      <c r="A1586" s="191" t="s">
        <v>550</v>
      </c>
      <c r="B1586" s="68"/>
      <c r="C1586" s="212" t="s">
        <v>589</v>
      </c>
      <c r="D1586" s="213">
        <v>45406</v>
      </c>
      <c r="E1586" s="191" t="s">
        <v>4016</v>
      </c>
      <c r="F1586" s="191" t="s">
        <v>3</v>
      </c>
      <c r="G1586" s="191">
        <v>2190378</v>
      </c>
      <c r="H1586" s="68"/>
      <c r="I1586" s="197" t="s">
        <v>5076</v>
      </c>
      <c r="J1586" s="68"/>
      <c r="K1586" s="68"/>
      <c r="L1586" s="68"/>
      <c r="M1586" s="68"/>
      <c r="N1586" s="358"/>
      <c r="O1586" s="358"/>
      <c r="P1586" s="214">
        <v>0</v>
      </c>
      <c r="Q1586" s="214">
        <v>2419.25</v>
      </c>
      <c r="R1586" s="68" t="s">
        <v>1894</v>
      </c>
      <c r="S1586" s="359"/>
      <c r="T1586" s="275"/>
    </row>
    <row r="1587" spans="1:20" ht="76.5">
      <c r="A1587" s="191">
        <v>578</v>
      </c>
      <c r="B1587" s="68"/>
      <c r="C1587" s="212" t="s">
        <v>168</v>
      </c>
      <c r="D1587" s="213">
        <v>45406</v>
      </c>
      <c r="E1587" s="191" t="s">
        <v>4017</v>
      </c>
      <c r="F1587" s="191" t="s">
        <v>3</v>
      </c>
      <c r="G1587" s="191">
        <v>2190379</v>
      </c>
      <c r="H1587" s="68"/>
      <c r="I1587" s="197" t="s">
        <v>5077</v>
      </c>
      <c r="J1587" s="68"/>
      <c r="K1587" s="68"/>
      <c r="L1587" s="68"/>
      <c r="M1587" s="68"/>
      <c r="N1587" s="358"/>
      <c r="O1587" s="358"/>
      <c r="P1587" s="214">
        <v>0</v>
      </c>
      <c r="Q1587" s="214">
        <v>2238</v>
      </c>
      <c r="R1587" s="68" t="s">
        <v>1894</v>
      </c>
      <c r="S1587" s="359"/>
      <c r="T1587" s="275"/>
    </row>
    <row r="1588" spans="1:20" ht="51">
      <c r="A1588" s="191">
        <v>389</v>
      </c>
      <c r="B1588" s="68"/>
      <c r="C1588" s="212" t="s">
        <v>1405</v>
      </c>
      <c r="D1588" s="213">
        <v>45406</v>
      </c>
      <c r="E1588" s="191" t="s">
        <v>4018</v>
      </c>
      <c r="F1588" s="191" t="s">
        <v>3</v>
      </c>
      <c r="G1588" s="191">
        <v>2190382</v>
      </c>
      <c r="H1588" s="68"/>
      <c r="I1588" s="197" t="s">
        <v>5078</v>
      </c>
      <c r="J1588" s="68"/>
      <c r="K1588" s="68"/>
      <c r="L1588" s="68"/>
      <c r="M1588" s="68"/>
      <c r="N1588" s="358"/>
      <c r="O1588" s="358"/>
      <c r="P1588" s="214">
        <v>0</v>
      </c>
      <c r="Q1588" s="214">
        <v>2038.15</v>
      </c>
      <c r="R1588" s="68" t="s">
        <v>1894</v>
      </c>
      <c r="S1588" s="359"/>
      <c r="T1588" s="275"/>
    </row>
    <row r="1589" spans="1:20" ht="51">
      <c r="A1589" s="191">
        <v>389</v>
      </c>
      <c r="B1589" s="68"/>
      <c r="C1589" s="212" t="s">
        <v>1405</v>
      </c>
      <c r="D1589" s="213">
        <v>45406</v>
      </c>
      <c r="E1589" s="191" t="s">
        <v>4019</v>
      </c>
      <c r="F1589" s="191" t="s">
        <v>3</v>
      </c>
      <c r="G1589" s="191">
        <v>2190383</v>
      </c>
      <c r="H1589" s="68"/>
      <c r="I1589" s="197" t="s">
        <v>5079</v>
      </c>
      <c r="J1589" s="68"/>
      <c r="K1589" s="68"/>
      <c r="L1589" s="68"/>
      <c r="M1589" s="68"/>
      <c r="N1589" s="358"/>
      <c r="O1589" s="358"/>
      <c r="P1589" s="214">
        <v>0</v>
      </c>
      <c r="Q1589" s="214">
        <v>509.63</v>
      </c>
      <c r="R1589" s="68" t="s">
        <v>1894</v>
      </c>
      <c r="S1589" s="359"/>
      <c r="T1589" s="275"/>
    </row>
    <row r="1590" spans="1:20" ht="63.75">
      <c r="A1590" s="191">
        <v>389</v>
      </c>
      <c r="B1590" s="68"/>
      <c r="C1590" s="212" t="s">
        <v>1405</v>
      </c>
      <c r="D1590" s="213">
        <v>45406</v>
      </c>
      <c r="E1590" s="191" t="s">
        <v>4020</v>
      </c>
      <c r="F1590" s="191" t="s">
        <v>3</v>
      </c>
      <c r="G1590" s="191">
        <v>2190384</v>
      </c>
      <c r="H1590" s="68"/>
      <c r="I1590" s="197" t="s">
        <v>5080</v>
      </c>
      <c r="J1590" s="68"/>
      <c r="K1590" s="68"/>
      <c r="L1590" s="68"/>
      <c r="M1590" s="68"/>
      <c r="N1590" s="358"/>
      <c r="O1590" s="358"/>
      <c r="P1590" s="214">
        <v>0</v>
      </c>
      <c r="Q1590" s="214">
        <v>3275.99</v>
      </c>
      <c r="R1590" s="68" t="s">
        <v>1894</v>
      </c>
      <c r="S1590" s="359"/>
      <c r="T1590" s="275"/>
    </row>
    <row r="1591" spans="1:20" ht="51">
      <c r="A1591" s="191">
        <v>389</v>
      </c>
      <c r="B1591" s="68"/>
      <c r="C1591" s="212" t="s">
        <v>1405</v>
      </c>
      <c r="D1591" s="213">
        <v>45406</v>
      </c>
      <c r="E1591" s="191" t="s">
        <v>4021</v>
      </c>
      <c r="F1591" s="191" t="s">
        <v>3</v>
      </c>
      <c r="G1591" s="191">
        <v>2190385</v>
      </c>
      <c r="H1591" s="68"/>
      <c r="I1591" s="197" t="s">
        <v>5081</v>
      </c>
      <c r="J1591" s="68"/>
      <c r="K1591" s="68"/>
      <c r="L1591" s="68"/>
      <c r="M1591" s="68"/>
      <c r="N1591" s="358"/>
      <c r="O1591" s="358"/>
      <c r="P1591" s="214">
        <v>0</v>
      </c>
      <c r="Q1591" s="214">
        <v>2677.33</v>
      </c>
      <c r="R1591" s="68" t="s">
        <v>1894</v>
      </c>
      <c r="S1591" s="359"/>
      <c r="T1591" s="275"/>
    </row>
    <row r="1592" spans="1:20" ht="63.75">
      <c r="A1592" s="191">
        <v>344</v>
      </c>
      <c r="B1592" s="68"/>
      <c r="C1592" s="212" t="s">
        <v>139</v>
      </c>
      <c r="D1592" s="213">
        <v>45406</v>
      </c>
      <c r="E1592" s="191" t="s">
        <v>4022</v>
      </c>
      <c r="F1592" s="191" t="s">
        <v>3</v>
      </c>
      <c r="G1592" s="191">
        <v>2190387</v>
      </c>
      <c r="H1592" s="68"/>
      <c r="I1592" s="197" t="s">
        <v>5082</v>
      </c>
      <c r="J1592" s="68"/>
      <c r="K1592" s="68"/>
      <c r="L1592" s="68"/>
      <c r="M1592" s="68"/>
      <c r="N1592" s="358"/>
      <c r="O1592" s="358"/>
      <c r="P1592" s="214">
        <v>0</v>
      </c>
      <c r="Q1592" s="214">
        <v>1012</v>
      </c>
      <c r="R1592" s="68" t="s">
        <v>1894</v>
      </c>
      <c r="S1592" s="359"/>
      <c r="T1592" s="275"/>
    </row>
    <row r="1593" spans="1:20" ht="89.25">
      <c r="A1593" s="191">
        <v>587</v>
      </c>
      <c r="B1593" s="68"/>
      <c r="C1593" s="212" t="s">
        <v>671</v>
      </c>
      <c r="D1593" s="213">
        <v>45406</v>
      </c>
      <c r="E1593" s="191" t="s">
        <v>4023</v>
      </c>
      <c r="F1593" s="191" t="s">
        <v>3</v>
      </c>
      <c r="G1593" s="191">
        <v>2190388</v>
      </c>
      <c r="H1593" s="68"/>
      <c r="I1593" s="197" t="s">
        <v>5083</v>
      </c>
      <c r="J1593" s="68"/>
      <c r="K1593" s="68"/>
      <c r="L1593" s="68"/>
      <c r="M1593" s="68"/>
      <c r="N1593" s="358"/>
      <c r="O1593" s="358"/>
      <c r="P1593" s="214">
        <v>0</v>
      </c>
      <c r="Q1593" s="214">
        <v>10000</v>
      </c>
      <c r="R1593" s="68" t="s">
        <v>1894</v>
      </c>
      <c r="S1593" s="359"/>
      <c r="T1593" s="275"/>
    </row>
    <row r="1594" spans="1:20" ht="63.75">
      <c r="A1594" s="191">
        <v>41</v>
      </c>
      <c r="B1594" s="68"/>
      <c r="C1594" s="212" t="s">
        <v>44</v>
      </c>
      <c r="D1594" s="213">
        <v>45406</v>
      </c>
      <c r="E1594" s="191" t="s">
        <v>4024</v>
      </c>
      <c r="F1594" s="191" t="s">
        <v>3</v>
      </c>
      <c r="G1594" s="191">
        <v>2190390</v>
      </c>
      <c r="H1594" s="68"/>
      <c r="I1594" s="197" t="s">
        <v>5084</v>
      </c>
      <c r="J1594" s="68"/>
      <c r="K1594" s="68"/>
      <c r="L1594" s="68"/>
      <c r="M1594" s="68"/>
      <c r="N1594" s="358"/>
      <c r="O1594" s="358"/>
      <c r="P1594" s="214">
        <v>0</v>
      </c>
      <c r="Q1594" s="214">
        <v>290540</v>
      </c>
      <c r="R1594" s="68" t="s">
        <v>1894</v>
      </c>
      <c r="S1594" s="359"/>
      <c r="T1594" s="275"/>
    </row>
    <row r="1595" spans="1:20" ht="51">
      <c r="A1595" s="191">
        <v>46</v>
      </c>
      <c r="B1595" s="68"/>
      <c r="C1595" s="212" t="s">
        <v>1371</v>
      </c>
      <c r="D1595" s="213">
        <v>45406</v>
      </c>
      <c r="E1595" s="191" t="s">
        <v>4025</v>
      </c>
      <c r="F1595" s="191" t="s">
        <v>3</v>
      </c>
      <c r="G1595" s="191">
        <v>2190391</v>
      </c>
      <c r="H1595" s="68"/>
      <c r="I1595" s="197" t="s">
        <v>5085</v>
      </c>
      <c r="J1595" s="68"/>
      <c r="K1595" s="68"/>
      <c r="L1595" s="68"/>
      <c r="M1595" s="68"/>
      <c r="N1595" s="358"/>
      <c r="O1595" s="358"/>
      <c r="P1595" s="214">
        <v>0</v>
      </c>
      <c r="Q1595" s="214">
        <v>840</v>
      </c>
      <c r="R1595" s="68" t="s">
        <v>1894</v>
      </c>
      <c r="S1595" s="359"/>
      <c r="T1595" s="275"/>
    </row>
    <row r="1596" spans="1:20" ht="63.75">
      <c r="A1596" s="191">
        <v>41</v>
      </c>
      <c r="B1596" s="68"/>
      <c r="C1596" s="212" t="s">
        <v>44</v>
      </c>
      <c r="D1596" s="213">
        <v>45406</v>
      </c>
      <c r="E1596" s="191" t="s">
        <v>4026</v>
      </c>
      <c r="F1596" s="191" t="s">
        <v>3</v>
      </c>
      <c r="G1596" s="191">
        <v>2190392</v>
      </c>
      <c r="H1596" s="68"/>
      <c r="I1596" s="197" t="s">
        <v>5086</v>
      </c>
      <c r="J1596" s="68"/>
      <c r="K1596" s="68"/>
      <c r="L1596" s="68"/>
      <c r="M1596" s="68"/>
      <c r="N1596" s="358"/>
      <c r="O1596" s="358"/>
      <c r="P1596" s="214">
        <v>0</v>
      </c>
      <c r="Q1596" s="214">
        <v>37450</v>
      </c>
      <c r="R1596" s="68" t="s">
        <v>1894</v>
      </c>
      <c r="S1596" s="359"/>
      <c r="T1596" s="275"/>
    </row>
    <row r="1597" spans="1:20" ht="51">
      <c r="A1597" s="191">
        <v>132</v>
      </c>
      <c r="B1597" s="68"/>
      <c r="C1597" s="212" t="s">
        <v>59</v>
      </c>
      <c r="D1597" s="213">
        <v>45406</v>
      </c>
      <c r="E1597" s="191" t="s">
        <v>4027</v>
      </c>
      <c r="F1597" s="191" t="s">
        <v>3</v>
      </c>
      <c r="G1597" s="191">
        <v>2190398</v>
      </c>
      <c r="H1597" s="68"/>
      <c r="I1597" s="197" t="s">
        <v>5087</v>
      </c>
      <c r="J1597" s="68"/>
      <c r="K1597" s="68"/>
      <c r="L1597" s="68"/>
      <c r="M1597" s="68"/>
      <c r="N1597" s="358"/>
      <c r="O1597" s="358"/>
      <c r="P1597" s="214">
        <v>0</v>
      </c>
      <c r="Q1597" s="214">
        <v>92</v>
      </c>
      <c r="R1597" s="68" t="s">
        <v>1894</v>
      </c>
      <c r="S1597" s="359"/>
      <c r="T1597" s="275"/>
    </row>
    <row r="1598" spans="1:20" ht="38.25">
      <c r="A1598" s="191">
        <v>46</v>
      </c>
      <c r="B1598" s="68"/>
      <c r="C1598" s="212" t="s">
        <v>1371</v>
      </c>
      <c r="D1598" s="213">
        <v>45406</v>
      </c>
      <c r="E1598" s="191" t="s">
        <v>4028</v>
      </c>
      <c r="F1598" s="191" t="s">
        <v>3</v>
      </c>
      <c r="G1598" s="191">
        <v>2190404</v>
      </c>
      <c r="H1598" s="68"/>
      <c r="I1598" s="197" t="s">
        <v>5088</v>
      </c>
      <c r="J1598" s="68"/>
      <c r="K1598" s="68"/>
      <c r="L1598" s="68"/>
      <c r="M1598" s="68"/>
      <c r="N1598" s="358"/>
      <c r="O1598" s="358"/>
      <c r="P1598" s="214">
        <v>0</v>
      </c>
      <c r="Q1598" s="214">
        <v>500</v>
      </c>
      <c r="R1598" s="68" t="s">
        <v>1894</v>
      </c>
      <c r="S1598" s="359"/>
      <c r="T1598" s="275"/>
    </row>
    <row r="1599" spans="1:20" ht="63.75">
      <c r="A1599" s="191">
        <v>595</v>
      </c>
      <c r="B1599" s="68"/>
      <c r="C1599" s="212" t="s">
        <v>611</v>
      </c>
      <c r="D1599" s="213">
        <v>45406</v>
      </c>
      <c r="E1599" s="191" t="s">
        <v>4029</v>
      </c>
      <c r="F1599" s="191" t="s">
        <v>3</v>
      </c>
      <c r="G1599" s="191">
        <v>2190410</v>
      </c>
      <c r="H1599" s="68"/>
      <c r="I1599" s="197" t="s">
        <v>5089</v>
      </c>
      <c r="J1599" s="68"/>
      <c r="K1599" s="68"/>
      <c r="L1599" s="68"/>
      <c r="M1599" s="68"/>
      <c r="N1599" s="358"/>
      <c r="O1599" s="358"/>
      <c r="P1599" s="214">
        <v>0</v>
      </c>
      <c r="Q1599" s="214">
        <v>236.28</v>
      </c>
      <c r="R1599" s="68" t="s">
        <v>1894</v>
      </c>
      <c r="S1599" s="359"/>
      <c r="T1599" s="275"/>
    </row>
    <row r="1600" spans="1:20" ht="51">
      <c r="A1600" s="191">
        <v>660</v>
      </c>
      <c r="B1600" s="68"/>
      <c r="C1600" s="212" t="s">
        <v>176</v>
      </c>
      <c r="D1600" s="213">
        <v>45406</v>
      </c>
      <c r="E1600" s="191" t="s">
        <v>4030</v>
      </c>
      <c r="F1600" s="191" t="s">
        <v>3</v>
      </c>
      <c r="G1600" s="191">
        <v>2190411</v>
      </c>
      <c r="H1600" s="68"/>
      <c r="I1600" s="197" t="s">
        <v>5090</v>
      </c>
      <c r="J1600" s="68"/>
      <c r="K1600" s="68"/>
      <c r="L1600" s="68"/>
      <c r="M1600" s="68"/>
      <c r="N1600" s="358"/>
      <c r="O1600" s="358"/>
      <c r="P1600" s="214">
        <v>0</v>
      </c>
      <c r="Q1600" s="214">
        <v>277</v>
      </c>
      <c r="R1600" s="68" t="s">
        <v>1895</v>
      </c>
      <c r="S1600" s="359"/>
      <c r="T1600" s="275"/>
    </row>
    <row r="1601" spans="1:20" ht="63.75">
      <c r="A1601" s="191">
        <v>595</v>
      </c>
      <c r="B1601" s="68"/>
      <c r="C1601" s="212" t="s">
        <v>611</v>
      </c>
      <c r="D1601" s="213">
        <v>45406</v>
      </c>
      <c r="E1601" s="191" t="s">
        <v>4031</v>
      </c>
      <c r="F1601" s="191" t="s">
        <v>3</v>
      </c>
      <c r="G1601" s="191">
        <v>2190412</v>
      </c>
      <c r="H1601" s="68"/>
      <c r="I1601" s="197" t="s">
        <v>5091</v>
      </c>
      <c r="J1601" s="68"/>
      <c r="K1601" s="68"/>
      <c r="L1601" s="68"/>
      <c r="M1601" s="68"/>
      <c r="N1601" s="358"/>
      <c r="O1601" s="358"/>
      <c r="P1601" s="214">
        <v>0</v>
      </c>
      <c r="Q1601" s="214">
        <v>183.87</v>
      </c>
      <c r="R1601" s="68" t="s">
        <v>1894</v>
      </c>
      <c r="S1601" s="359"/>
      <c r="T1601" s="275"/>
    </row>
    <row r="1602" spans="1:20" ht="63.75">
      <c r="A1602" s="191" t="s">
        <v>550</v>
      </c>
      <c r="B1602" s="68"/>
      <c r="C1602" s="212" t="s">
        <v>589</v>
      </c>
      <c r="D1602" s="213">
        <v>45406</v>
      </c>
      <c r="E1602" s="191" t="s">
        <v>4032</v>
      </c>
      <c r="F1602" s="191" t="s">
        <v>3</v>
      </c>
      <c r="G1602" s="191">
        <v>2190415</v>
      </c>
      <c r="H1602" s="68"/>
      <c r="I1602" s="197" t="s">
        <v>5092</v>
      </c>
      <c r="J1602" s="68"/>
      <c r="K1602" s="68"/>
      <c r="L1602" s="68"/>
      <c r="M1602" s="68"/>
      <c r="N1602" s="358"/>
      <c r="O1602" s="358"/>
      <c r="P1602" s="214">
        <v>0</v>
      </c>
      <c r="Q1602" s="214">
        <v>20.56</v>
      </c>
      <c r="R1602" s="68" t="s">
        <v>1894</v>
      </c>
      <c r="S1602" s="359"/>
      <c r="T1602" s="275"/>
    </row>
    <row r="1603" spans="1:20" ht="51">
      <c r="A1603" s="191">
        <v>206</v>
      </c>
      <c r="B1603" s="68"/>
      <c r="C1603" s="212" t="s">
        <v>87</v>
      </c>
      <c r="D1603" s="213">
        <v>45406</v>
      </c>
      <c r="E1603" s="191" t="s">
        <v>4033</v>
      </c>
      <c r="F1603" s="191" t="s">
        <v>3</v>
      </c>
      <c r="G1603" s="191">
        <v>2190425</v>
      </c>
      <c r="H1603" s="68"/>
      <c r="I1603" s="197" t="s">
        <v>5093</v>
      </c>
      <c r="J1603" s="68"/>
      <c r="K1603" s="68"/>
      <c r="L1603" s="68"/>
      <c r="M1603" s="68"/>
      <c r="N1603" s="358"/>
      <c r="O1603" s="358"/>
      <c r="P1603" s="214">
        <v>0</v>
      </c>
      <c r="Q1603" s="214">
        <v>2311.1999999999998</v>
      </c>
      <c r="R1603" s="68" t="s">
        <v>1894</v>
      </c>
      <c r="S1603" s="359"/>
      <c r="T1603" s="275"/>
    </row>
    <row r="1604" spans="1:20" ht="63.75">
      <c r="A1604" s="191">
        <v>25</v>
      </c>
      <c r="B1604" s="68"/>
      <c r="C1604" s="212" t="s">
        <v>42</v>
      </c>
      <c r="D1604" s="213">
        <v>45406</v>
      </c>
      <c r="E1604" s="191" t="s">
        <v>4034</v>
      </c>
      <c r="F1604" s="191" t="s">
        <v>3</v>
      </c>
      <c r="G1604" s="191">
        <v>2190444</v>
      </c>
      <c r="H1604" s="68"/>
      <c r="I1604" s="197" t="s">
        <v>5094</v>
      </c>
      <c r="J1604" s="68"/>
      <c r="K1604" s="68"/>
      <c r="L1604" s="68"/>
      <c r="M1604" s="68"/>
      <c r="N1604" s="358"/>
      <c r="O1604" s="358"/>
      <c r="P1604" s="214">
        <v>0</v>
      </c>
      <c r="Q1604" s="214">
        <v>34.119999999999997</v>
      </c>
      <c r="R1604" s="68" t="s">
        <v>1894</v>
      </c>
      <c r="S1604" s="359"/>
      <c r="T1604" s="275"/>
    </row>
    <row r="1605" spans="1:20" ht="63.75">
      <c r="A1605" s="191">
        <v>16</v>
      </c>
      <c r="B1605" s="68"/>
      <c r="C1605" s="212" t="s">
        <v>40</v>
      </c>
      <c r="D1605" s="213">
        <v>45406</v>
      </c>
      <c r="E1605" s="191" t="s">
        <v>4035</v>
      </c>
      <c r="F1605" s="191" t="s">
        <v>3</v>
      </c>
      <c r="G1605" s="191">
        <v>2190449</v>
      </c>
      <c r="H1605" s="68"/>
      <c r="I1605" s="197" t="s">
        <v>5095</v>
      </c>
      <c r="J1605" s="68"/>
      <c r="K1605" s="68"/>
      <c r="L1605" s="68"/>
      <c r="M1605" s="68"/>
      <c r="N1605" s="358"/>
      <c r="O1605" s="358"/>
      <c r="P1605" s="214">
        <v>0</v>
      </c>
      <c r="Q1605" s="214">
        <v>2000</v>
      </c>
      <c r="R1605" s="68" t="s">
        <v>1894</v>
      </c>
      <c r="S1605" s="359"/>
      <c r="T1605" s="275"/>
    </row>
    <row r="1606" spans="1:20" ht="76.5">
      <c r="A1606" s="191">
        <v>373</v>
      </c>
      <c r="B1606" s="68"/>
      <c r="C1606" s="212" t="s">
        <v>607</v>
      </c>
      <c r="D1606" s="213">
        <v>45406</v>
      </c>
      <c r="E1606" s="191" t="s">
        <v>4036</v>
      </c>
      <c r="F1606" s="191" t="s">
        <v>637</v>
      </c>
      <c r="G1606" s="191">
        <v>8090650</v>
      </c>
      <c r="H1606" s="68"/>
      <c r="I1606" s="197" t="s">
        <v>5096</v>
      </c>
      <c r="J1606" s="68"/>
      <c r="K1606" s="68"/>
      <c r="L1606" s="68"/>
      <c r="M1606" s="68"/>
      <c r="N1606" s="358"/>
      <c r="O1606" s="358"/>
      <c r="P1606" s="214">
        <v>0</v>
      </c>
      <c r="Q1606" s="214">
        <v>3198896.48</v>
      </c>
      <c r="R1606" s="68" t="s">
        <v>1894</v>
      </c>
      <c r="S1606" s="359"/>
      <c r="T1606" s="275"/>
    </row>
    <row r="1607" spans="1:20" ht="89.25">
      <c r="A1607" s="191">
        <v>373</v>
      </c>
      <c r="B1607" s="68"/>
      <c r="C1607" s="212" t="s">
        <v>607</v>
      </c>
      <c r="D1607" s="213">
        <v>45406</v>
      </c>
      <c r="E1607" s="191" t="s">
        <v>4037</v>
      </c>
      <c r="F1607" s="191" t="s">
        <v>637</v>
      </c>
      <c r="G1607" s="191">
        <v>8094395</v>
      </c>
      <c r="H1607" s="68"/>
      <c r="I1607" s="197" t="s">
        <v>5097</v>
      </c>
      <c r="J1607" s="68"/>
      <c r="K1607" s="68"/>
      <c r="L1607" s="68"/>
      <c r="M1607" s="68"/>
      <c r="N1607" s="358"/>
      <c r="O1607" s="358"/>
      <c r="P1607" s="214">
        <v>0</v>
      </c>
      <c r="Q1607" s="214">
        <v>32765791.969999999</v>
      </c>
      <c r="R1607" s="68" t="s">
        <v>1894</v>
      </c>
      <c r="S1607" s="359"/>
      <c r="T1607" s="275"/>
    </row>
    <row r="1608" spans="1:20" ht="63.75">
      <c r="A1608" s="191" t="s">
        <v>542</v>
      </c>
      <c r="B1608" s="68"/>
      <c r="C1608" s="212" t="s">
        <v>689</v>
      </c>
      <c r="D1608" s="213">
        <v>45406</v>
      </c>
      <c r="E1608" s="191" t="s">
        <v>4038</v>
      </c>
      <c r="F1608" s="191" t="s">
        <v>10</v>
      </c>
      <c r="G1608" s="191">
        <v>18623</v>
      </c>
      <c r="H1608" s="68"/>
      <c r="I1608" s="197" t="s">
        <v>5098</v>
      </c>
      <c r="J1608" s="68"/>
      <c r="K1608" s="68"/>
      <c r="L1608" s="68"/>
      <c r="M1608" s="68"/>
      <c r="N1608" s="358"/>
      <c r="O1608" s="358"/>
      <c r="P1608" s="214">
        <v>959.91</v>
      </c>
      <c r="Q1608" s="214">
        <v>0</v>
      </c>
      <c r="R1608" s="68" t="s">
        <v>1894</v>
      </c>
      <c r="S1608" s="359"/>
      <c r="T1608" s="275"/>
    </row>
    <row r="1609" spans="1:20" ht="63.75">
      <c r="A1609" s="191" t="s">
        <v>542</v>
      </c>
      <c r="B1609" s="68"/>
      <c r="C1609" s="212" t="s">
        <v>689</v>
      </c>
      <c r="D1609" s="213">
        <v>45406</v>
      </c>
      <c r="E1609" s="191" t="s">
        <v>4039</v>
      </c>
      <c r="F1609" s="191" t="s">
        <v>10</v>
      </c>
      <c r="G1609" s="191">
        <v>18604</v>
      </c>
      <c r="H1609" s="68"/>
      <c r="I1609" s="197" t="s">
        <v>5099</v>
      </c>
      <c r="J1609" s="68"/>
      <c r="K1609" s="68"/>
      <c r="L1609" s="68"/>
      <c r="M1609" s="68"/>
      <c r="N1609" s="358"/>
      <c r="O1609" s="358"/>
      <c r="P1609" s="214">
        <v>963.55</v>
      </c>
      <c r="Q1609" s="214">
        <v>0</v>
      </c>
      <c r="R1609" s="68" t="s">
        <v>1894</v>
      </c>
      <c r="S1609" s="359"/>
      <c r="T1609" s="275"/>
    </row>
    <row r="1610" spans="1:20" ht="51">
      <c r="A1610" s="191" t="s">
        <v>542</v>
      </c>
      <c r="B1610" s="68"/>
      <c r="C1610" s="212" t="s">
        <v>689</v>
      </c>
      <c r="D1610" s="213">
        <v>45406</v>
      </c>
      <c r="E1610" s="191" t="s">
        <v>4040</v>
      </c>
      <c r="F1610" s="191" t="s">
        <v>10</v>
      </c>
      <c r="G1610" s="191">
        <v>18607</v>
      </c>
      <c r="H1610" s="68"/>
      <c r="I1610" s="197" t="s">
        <v>5100</v>
      </c>
      <c r="J1610" s="68"/>
      <c r="K1610" s="68"/>
      <c r="L1610" s="68"/>
      <c r="M1610" s="68"/>
      <c r="N1610" s="358"/>
      <c r="O1610" s="358"/>
      <c r="P1610" s="214">
        <v>458.58</v>
      </c>
      <c r="Q1610" s="214">
        <v>0</v>
      </c>
      <c r="R1610" s="68" t="s">
        <v>1894</v>
      </c>
      <c r="S1610" s="359"/>
      <c r="T1610" s="275"/>
    </row>
    <row r="1611" spans="1:20" ht="51">
      <c r="A1611" s="191" t="s">
        <v>542</v>
      </c>
      <c r="B1611" s="68"/>
      <c r="C1611" s="212" t="s">
        <v>689</v>
      </c>
      <c r="D1611" s="213">
        <v>45406</v>
      </c>
      <c r="E1611" s="191" t="s">
        <v>4041</v>
      </c>
      <c r="F1611" s="191" t="s">
        <v>10</v>
      </c>
      <c r="G1611" s="191">
        <v>18585</v>
      </c>
      <c r="H1611" s="68"/>
      <c r="I1611" s="197" t="s">
        <v>5101</v>
      </c>
      <c r="J1611" s="68"/>
      <c r="K1611" s="68"/>
      <c r="L1611" s="68"/>
      <c r="M1611" s="68"/>
      <c r="N1611" s="358"/>
      <c r="O1611" s="358"/>
      <c r="P1611" s="214">
        <v>639.62</v>
      </c>
      <c r="Q1611" s="214">
        <v>0</v>
      </c>
      <c r="R1611" s="68" t="s">
        <v>1894</v>
      </c>
      <c r="S1611" s="359"/>
      <c r="T1611" s="275"/>
    </row>
    <row r="1612" spans="1:20" ht="51">
      <c r="A1612" s="191" t="s">
        <v>542</v>
      </c>
      <c r="B1612" s="68"/>
      <c r="C1612" s="212" t="s">
        <v>689</v>
      </c>
      <c r="D1612" s="213">
        <v>45406</v>
      </c>
      <c r="E1612" s="191" t="s">
        <v>4042</v>
      </c>
      <c r="F1612" s="191" t="s">
        <v>10</v>
      </c>
      <c r="G1612" s="191">
        <v>18546</v>
      </c>
      <c r="H1612" s="68"/>
      <c r="I1612" s="197" t="s">
        <v>5102</v>
      </c>
      <c r="J1612" s="68"/>
      <c r="K1612" s="68"/>
      <c r="L1612" s="68"/>
      <c r="M1612" s="68"/>
      <c r="N1612" s="358"/>
      <c r="O1612" s="358"/>
      <c r="P1612" s="214">
        <v>18816.080000000002</v>
      </c>
      <c r="Q1612" s="214">
        <v>0</v>
      </c>
      <c r="R1612" s="68" t="s">
        <v>1894</v>
      </c>
      <c r="S1612" s="359"/>
      <c r="T1612" s="275"/>
    </row>
    <row r="1613" spans="1:20" ht="63.75">
      <c r="A1613" s="191" t="s">
        <v>542</v>
      </c>
      <c r="B1613" s="68"/>
      <c r="C1613" s="212" t="s">
        <v>689</v>
      </c>
      <c r="D1613" s="213">
        <v>45406</v>
      </c>
      <c r="E1613" s="191" t="s">
        <v>4043</v>
      </c>
      <c r="F1613" s="191" t="s">
        <v>10</v>
      </c>
      <c r="G1613" s="191">
        <v>18545</v>
      </c>
      <c r="H1613" s="68"/>
      <c r="I1613" s="197" t="s">
        <v>5103</v>
      </c>
      <c r="J1613" s="68"/>
      <c r="K1613" s="68"/>
      <c r="L1613" s="68"/>
      <c r="M1613" s="68"/>
      <c r="N1613" s="358"/>
      <c r="O1613" s="358"/>
      <c r="P1613" s="214">
        <v>2817.05</v>
      </c>
      <c r="Q1613" s="214">
        <v>0</v>
      </c>
      <c r="R1613" s="68" t="s">
        <v>1894</v>
      </c>
      <c r="S1613" s="359"/>
      <c r="T1613" s="275"/>
    </row>
    <row r="1614" spans="1:20" ht="51">
      <c r="A1614" s="191" t="s">
        <v>542</v>
      </c>
      <c r="B1614" s="68"/>
      <c r="C1614" s="212" t="s">
        <v>689</v>
      </c>
      <c r="D1614" s="213">
        <v>45406</v>
      </c>
      <c r="E1614" s="191" t="s">
        <v>4044</v>
      </c>
      <c r="F1614" s="191" t="s">
        <v>10</v>
      </c>
      <c r="G1614" s="191">
        <v>18588</v>
      </c>
      <c r="H1614" s="68"/>
      <c r="I1614" s="197" t="s">
        <v>5104</v>
      </c>
      <c r="J1614" s="68"/>
      <c r="K1614" s="68"/>
      <c r="L1614" s="68"/>
      <c r="M1614" s="68"/>
      <c r="N1614" s="358"/>
      <c r="O1614" s="358"/>
      <c r="P1614" s="214">
        <v>792.46</v>
      </c>
      <c r="Q1614" s="214">
        <v>0</v>
      </c>
      <c r="R1614" s="68" t="s">
        <v>1894</v>
      </c>
      <c r="S1614" s="359"/>
      <c r="T1614" s="275"/>
    </row>
    <row r="1615" spans="1:20" ht="63.75">
      <c r="A1615" s="191" t="s">
        <v>542</v>
      </c>
      <c r="B1615" s="68"/>
      <c r="C1615" s="212" t="s">
        <v>689</v>
      </c>
      <c r="D1615" s="213">
        <v>45406</v>
      </c>
      <c r="E1615" s="191" t="s">
        <v>4045</v>
      </c>
      <c r="F1615" s="191" t="s">
        <v>10</v>
      </c>
      <c r="G1615" s="191">
        <v>18590</v>
      </c>
      <c r="H1615" s="68"/>
      <c r="I1615" s="197" t="s">
        <v>5105</v>
      </c>
      <c r="J1615" s="68"/>
      <c r="K1615" s="68"/>
      <c r="L1615" s="68"/>
      <c r="M1615" s="68"/>
      <c r="N1615" s="358"/>
      <c r="O1615" s="358"/>
      <c r="P1615" s="214">
        <v>957.44</v>
      </c>
      <c r="Q1615" s="214">
        <v>0</v>
      </c>
      <c r="R1615" s="68" t="s">
        <v>1894</v>
      </c>
      <c r="S1615" s="359"/>
      <c r="T1615" s="275"/>
    </row>
    <row r="1616" spans="1:20" ht="51">
      <c r="A1616" s="191">
        <v>342</v>
      </c>
      <c r="B1616" s="68"/>
      <c r="C1616" s="212" t="s">
        <v>137</v>
      </c>
      <c r="D1616" s="213">
        <v>45406</v>
      </c>
      <c r="E1616" s="191" t="s">
        <v>4046</v>
      </c>
      <c r="F1616" s="191" t="s">
        <v>6</v>
      </c>
      <c r="G1616" s="191">
        <v>1998134</v>
      </c>
      <c r="H1616" s="68"/>
      <c r="I1616" s="197" t="s">
        <v>1764</v>
      </c>
      <c r="J1616" s="68"/>
      <c r="K1616" s="68"/>
      <c r="L1616" s="68"/>
      <c r="M1616" s="68"/>
      <c r="N1616" s="358"/>
      <c r="O1616" s="358"/>
      <c r="P1616" s="214">
        <v>0</v>
      </c>
      <c r="Q1616" s="214">
        <v>720597.1</v>
      </c>
      <c r="R1616" s="68" t="s">
        <v>1894</v>
      </c>
      <c r="S1616" s="359"/>
      <c r="T1616" s="275"/>
    </row>
    <row r="1617" spans="1:20" ht="63.75">
      <c r="A1617" s="191">
        <v>389</v>
      </c>
      <c r="B1617" s="68"/>
      <c r="C1617" s="212" t="s">
        <v>1405</v>
      </c>
      <c r="D1617" s="213">
        <v>45406</v>
      </c>
      <c r="E1617" s="191" t="s">
        <v>4047</v>
      </c>
      <c r="F1617" s="191" t="s">
        <v>12</v>
      </c>
      <c r="G1617" s="191">
        <v>2671351</v>
      </c>
      <c r="H1617" s="68"/>
      <c r="I1617" s="197" t="s">
        <v>5106</v>
      </c>
      <c r="J1617" s="68"/>
      <c r="K1617" s="68"/>
      <c r="L1617" s="68"/>
      <c r="M1617" s="68"/>
      <c r="N1617" s="358"/>
      <c r="O1617" s="358"/>
      <c r="P1617" s="214">
        <v>1424436.18</v>
      </c>
      <c r="Q1617" s="214">
        <v>0</v>
      </c>
      <c r="R1617" s="68" t="s">
        <v>1894</v>
      </c>
      <c r="S1617" s="359"/>
      <c r="T1617" s="275"/>
    </row>
    <row r="1618" spans="1:20" ht="51">
      <c r="A1618" s="191" t="s">
        <v>542</v>
      </c>
      <c r="B1618" s="68"/>
      <c r="C1618" s="212" t="s">
        <v>689</v>
      </c>
      <c r="D1618" s="213">
        <v>45406</v>
      </c>
      <c r="E1618" s="191" t="s">
        <v>4049</v>
      </c>
      <c r="F1618" s="191" t="s">
        <v>10</v>
      </c>
      <c r="G1618" s="191">
        <v>18586</v>
      </c>
      <c r="H1618" s="68"/>
      <c r="I1618" s="197" t="s">
        <v>5108</v>
      </c>
      <c r="J1618" s="68"/>
      <c r="K1618" s="68"/>
      <c r="L1618" s="68"/>
      <c r="M1618" s="68"/>
      <c r="N1618" s="358"/>
      <c r="O1618" s="358"/>
      <c r="P1618" s="214">
        <v>558.19000000000005</v>
      </c>
      <c r="Q1618" s="214">
        <v>0</v>
      </c>
      <c r="R1618" s="68" t="s">
        <v>1894</v>
      </c>
      <c r="S1618" s="359"/>
      <c r="T1618" s="275"/>
    </row>
    <row r="1619" spans="1:20" ht="51">
      <c r="A1619" s="191" t="s">
        <v>542</v>
      </c>
      <c r="B1619" s="68"/>
      <c r="C1619" s="212" t="s">
        <v>689</v>
      </c>
      <c r="D1619" s="213">
        <v>45406</v>
      </c>
      <c r="E1619" s="191" t="s">
        <v>4050</v>
      </c>
      <c r="F1619" s="191" t="s">
        <v>10</v>
      </c>
      <c r="G1619" s="191">
        <v>18589</v>
      </c>
      <c r="H1619" s="68"/>
      <c r="I1619" s="197" t="s">
        <v>5109</v>
      </c>
      <c r="J1619" s="68"/>
      <c r="K1619" s="68"/>
      <c r="L1619" s="68"/>
      <c r="M1619" s="68"/>
      <c r="N1619" s="358"/>
      <c r="O1619" s="358"/>
      <c r="P1619" s="214">
        <v>832.04</v>
      </c>
      <c r="Q1619" s="214">
        <v>0</v>
      </c>
      <c r="R1619" s="68" t="s">
        <v>1894</v>
      </c>
      <c r="S1619" s="359"/>
      <c r="T1619" s="275"/>
    </row>
    <row r="1620" spans="1:20" ht="63.75">
      <c r="A1620" s="191">
        <v>525</v>
      </c>
      <c r="B1620" s="68"/>
      <c r="C1620" s="212" t="s">
        <v>164</v>
      </c>
      <c r="D1620" s="213">
        <v>45406</v>
      </c>
      <c r="E1620" s="191" t="s">
        <v>4051</v>
      </c>
      <c r="F1620" s="191" t="s">
        <v>6</v>
      </c>
      <c r="G1620" s="191">
        <v>2671807</v>
      </c>
      <c r="H1620" s="68"/>
      <c r="I1620" s="197" t="s">
        <v>5110</v>
      </c>
      <c r="J1620" s="68"/>
      <c r="K1620" s="68"/>
      <c r="L1620" s="68"/>
      <c r="M1620" s="68"/>
      <c r="N1620" s="358"/>
      <c r="O1620" s="358"/>
      <c r="P1620" s="214">
        <v>0</v>
      </c>
      <c r="Q1620" s="214">
        <v>166938.1</v>
      </c>
      <c r="R1620" s="68" t="s">
        <v>1894</v>
      </c>
      <c r="S1620" s="359"/>
      <c r="T1620" s="275"/>
    </row>
    <row r="1621" spans="1:20" ht="63.75">
      <c r="A1621" s="191">
        <v>597</v>
      </c>
      <c r="B1621" s="68"/>
      <c r="C1621" s="212" t="s">
        <v>675</v>
      </c>
      <c r="D1621" s="213">
        <v>45406</v>
      </c>
      <c r="E1621" s="191" t="s">
        <v>4052</v>
      </c>
      <c r="F1621" s="191" t="s">
        <v>6</v>
      </c>
      <c r="G1621" s="191">
        <v>2671813</v>
      </c>
      <c r="H1621" s="68"/>
      <c r="I1621" s="197" t="s">
        <v>5111</v>
      </c>
      <c r="J1621" s="68"/>
      <c r="K1621" s="68"/>
      <c r="L1621" s="68"/>
      <c r="M1621" s="68"/>
      <c r="N1621" s="358"/>
      <c r="O1621" s="358"/>
      <c r="P1621" s="214">
        <v>0</v>
      </c>
      <c r="Q1621" s="214">
        <v>891800</v>
      </c>
      <c r="R1621" s="68" t="s">
        <v>1894</v>
      </c>
      <c r="S1621" s="359"/>
      <c r="T1621" s="275"/>
    </row>
    <row r="1622" spans="1:20" ht="63.75">
      <c r="A1622" s="191" t="s">
        <v>541</v>
      </c>
      <c r="B1622" s="68"/>
      <c r="C1622" s="212" t="s">
        <v>590</v>
      </c>
      <c r="D1622" s="213">
        <v>45406</v>
      </c>
      <c r="E1622" s="191" t="s">
        <v>4053</v>
      </c>
      <c r="F1622" s="191" t="s">
        <v>14</v>
      </c>
      <c r="G1622" s="191">
        <v>2671810</v>
      </c>
      <c r="H1622" s="68"/>
      <c r="I1622" s="197" t="s">
        <v>5112</v>
      </c>
      <c r="J1622" s="68"/>
      <c r="K1622" s="68"/>
      <c r="L1622" s="68"/>
      <c r="M1622" s="68"/>
      <c r="N1622" s="358"/>
      <c r="O1622" s="358"/>
      <c r="P1622" s="214">
        <v>50</v>
      </c>
      <c r="Q1622" s="214">
        <v>0</v>
      </c>
      <c r="R1622" s="68" t="s">
        <v>1894</v>
      </c>
      <c r="S1622" s="359"/>
      <c r="T1622" s="275"/>
    </row>
    <row r="1623" spans="1:20" ht="63.75">
      <c r="A1623" s="191">
        <v>513</v>
      </c>
      <c r="B1623" s="68"/>
      <c r="C1623" s="212" t="s">
        <v>160</v>
      </c>
      <c r="D1623" s="213">
        <v>45406</v>
      </c>
      <c r="E1623" s="191" t="s">
        <v>4054</v>
      </c>
      <c r="F1623" s="191" t="s">
        <v>14</v>
      </c>
      <c r="G1623" s="191">
        <v>2671812</v>
      </c>
      <c r="H1623" s="68"/>
      <c r="I1623" s="197" t="s">
        <v>5113</v>
      </c>
      <c r="J1623" s="68"/>
      <c r="K1623" s="68"/>
      <c r="L1623" s="68"/>
      <c r="M1623" s="68"/>
      <c r="N1623" s="358"/>
      <c r="O1623" s="358"/>
      <c r="P1623" s="214">
        <v>50</v>
      </c>
      <c r="Q1623" s="214">
        <v>0</v>
      </c>
      <c r="R1623" s="68" t="s">
        <v>1894</v>
      </c>
      <c r="S1623" s="359"/>
      <c r="T1623" s="275"/>
    </row>
    <row r="1624" spans="1:20" ht="63.75">
      <c r="A1624" s="191">
        <v>597</v>
      </c>
      <c r="B1624" s="68"/>
      <c r="C1624" s="212" t="s">
        <v>675</v>
      </c>
      <c r="D1624" s="213">
        <v>45406</v>
      </c>
      <c r="E1624" s="191" t="s">
        <v>4055</v>
      </c>
      <c r="F1624" s="191" t="s">
        <v>14</v>
      </c>
      <c r="G1624" s="191">
        <v>2671814</v>
      </c>
      <c r="H1624" s="68"/>
      <c r="I1624" s="197" t="s">
        <v>5114</v>
      </c>
      <c r="J1624" s="68"/>
      <c r="K1624" s="68"/>
      <c r="L1624" s="68"/>
      <c r="M1624" s="68"/>
      <c r="N1624" s="358"/>
      <c r="O1624" s="358"/>
      <c r="P1624" s="214">
        <v>50</v>
      </c>
      <c r="Q1624" s="214">
        <v>0</v>
      </c>
      <c r="R1624" s="68" t="s">
        <v>1894</v>
      </c>
      <c r="S1624" s="359"/>
      <c r="T1624" s="275"/>
    </row>
    <row r="1625" spans="1:20" ht="63.75">
      <c r="A1625" s="191">
        <v>513</v>
      </c>
      <c r="B1625" s="68"/>
      <c r="C1625" s="212" t="s">
        <v>160</v>
      </c>
      <c r="D1625" s="213">
        <v>45406</v>
      </c>
      <c r="E1625" s="191" t="s">
        <v>4056</v>
      </c>
      <c r="F1625" s="191" t="s">
        <v>14</v>
      </c>
      <c r="G1625" s="191">
        <v>2671821</v>
      </c>
      <c r="H1625" s="68"/>
      <c r="I1625" s="197" t="s">
        <v>5115</v>
      </c>
      <c r="J1625" s="68"/>
      <c r="K1625" s="68"/>
      <c r="L1625" s="68"/>
      <c r="M1625" s="68"/>
      <c r="N1625" s="358"/>
      <c r="O1625" s="358"/>
      <c r="P1625" s="214">
        <v>50</v>
      </c>
      <c r="Q1625" s="214">
        <v>0</v>
      </c>
      <c r="R1625" s="68" t="s">
        <v>1894</v>
      </c>
      <c r="S1625" s="359"/>
      <c r="T1625" s="275"/>
    </row>
    <row r="1626" spans="1:20" ht="63.75">
      <c r="A1626" s="191">
        <v>513</v>
      </c>
      <c r="B1626" s="68"/>
      <c r="C1626" s="212" t="s">
        <v>160</v>
      </c>
      <c r="D1626" s="213">
        <v>45406</v>
      </c>
      <c r="E1626" s="191" t="s">
        <v>4057</v>
      </c>
      <c r="F1626" s="191" t="s">
        <v>14</v>
      </c>
      <c r="G1626" s="191">
        <v>2671823</v>
      </c>
      <c r="H1626" s="68"/>
      <c r="I1626" s="197" t="s">
        <v>5116</v>
      </c>
      <c r="J1626" s="68"/>
      <c r="K1626" s="68"/>
      <c r="L1626" s="68"/>
      <c r="M1626" s="68"/>
      <c r="N1626" s="358"/>
      <c r="O1626" s="358"/>
      <c r="P1626" s="214">
        <v>50</v>
      </c>
      <c r="Q1626" s="214">
        <v>0</v>
      </c>
      <c r="R1626" s="68" t="s">
        <v>1894</v>
      </c>
      <c r="S1626" s="359"/>
      <c r="T1626" s="275"/>
    </row>
    <row r="1627" spans="1:20" ht="51">
      <c r="A1627" s="191">
        <v>132</v>
      </c>
      <c r="B1627" s="68"/>
      <c r="C1627" s="212" t="s">
        <v>59</v>
      </c>
      <c r="D1627" s="213">
        <v>45406</v>
      </c>
      <c r="E1627" s="191" t="s">
        <v>4058</v>
      </c>
      <c r="F1627" s="191" t="s">
        <v>6</v>
      </c>
      <c r="G1627" s="191">
        <v>1998648</v>
      </c>
      <c r="H1627" s="68"/>
      <c r="I1627" s="197" t="s">
        <v>5117</v>
      </c>
      <c r="J1627" s="68"/>
      <c r="K1627" s="68"/>
      <c r="L1627" s="68"/>
      <c r="M1627" s="68"/>
      <c r="N1627" s="358"/>
      <c r="O1627" s="358"/>
      <c r="P1627" s="214">
        <v>0</v>
      </c>
      <c r="Q1627" s="214">
        <v>1746353.62</v>
      </c>
      <c r="R1627" s="68" t="s">
        <v>1894</v>
      </c>
      <c r="S1627" s="359"/>
      <c r="T1627" s="275"/>
    </row>
    <row r="1628" spans="1:20" ht="63.75">
      <c r="A1628" s="191">
        <v>513</v>
      </c>
      <c r="B1628" s="68"/>
      <c r="C1628" s="212" t="s">
        <v>160</v>
      </c>
      <c r="D1628" s="213">
        <v>45406</v>
      </c>
      <c r="E1628" s="191" t="s">
        <v>4059</v>
      </c>
      <c r="F1628" s="191" t="s">
        <v>14</v>
      </c>
      <c r="G1628" s="191">
        <v>2671827</v>
      </c>
      <c r="H1628" s="68"/>
      <c r="I1628" s="197" t="s">
        <v>5118</v>
      </c>
      <c r="J1628" s="68"/>
      <c r="K1628" s="68"/>
      <c r="L1628" s="68"/>
      <c r="M1628" s="68"/>
      <c r="N1628" s="358"/>
      <c r="O1628" s="358"/>
      <c r="P1628" s="214">
        <v>50</v>
      </c>
      <c r="Q1628" s="214">
        <v>0</v>
      </c>
      <c r="R1628" s="68" t="s">
        <v>1894</v>
      </c>
      <c r="S1628" s="359"/>
      <c r="T1628" s="275"/>
    </row>
    <row r="1629" spans="1:20" ht="76.5">
      <c r="A1629" s="191">
        <v>117</v>
      </c>
      <c r="B1629" s="68"/>
      <c r="C1629" s="212" t="s">
        <v>54</v>
      </c>
      <c r="D1629" s="213">
        <v>45406</v>
      </c>
      <c r="E1629" s="191" t="s">
        <v>4060</v>
      </c>
      <c r="F1629" s="191" t="s">
        <v>10</v>
      </c>
      <c r="G1629" s="191">
        <v>1090964</v>
      </c>
      <c r="H1629" s="68"/>
      <c r="I1629" s="197" t="s">
        <v>5119</v>
      </c>
      <c r="J1629" s="68"/>
      <c r="K1629" s="68"/>
      <c r="L1629" s="68"/>
      <c r="M1629" s="68"/>
      <c r="N1629" s="358"/>
      <c r="O1629" s="358"/>
      <c r="P1629" s="214">
        <v>50</v>
      </c>
      <c r="Q1629" s="214">
        <v>0</v>
      </c>
      <c r="R1629" s="68" t="s">
        <v>1894</v>
      </c>
      <c r="S1629" s="359"/>
      <c r="T1629" s="275"/>
    </row>
    <row r="1630" spans="1:20" ht="76.5">
      <c r="A1630" s="191">
        <v>117</v>
      </c>
      <c r="B1630" s="68"/>
      <c r="C1630" s="212" t="s">
        <v>54</v>
      </c>
      <c r="D1630" s="213">
        <v>45406</v>
      </c>
      <c r="E1630" s="191" t="s">
        <v>4061</v>
      </c>
      <c r="F1630" s="191" t="s">
        <v>10</v>
      </c>
      <c r="G1630" s="191">
        <v>1090954</v>
      </c>
      <c r="H1630" s="68"/>
      <c r="I1630" s="197" t="s">
        <v>5120</v>
      </c>
      <c r="J1630" s="68"/>
      <c r="K1630" s="68"/>
      <c r="L1630" s="68"/>
      <c r="M1630" s="68"/>
      <c r="N1630" s="358"/>
      <c r="O1630" s="358"/>
      <c r="P1630" s="214">
        <v>50</v>
      </c>
      <c r="Q1630" s="214">
        <v>0</v>
      </c>
      <c r="R1630" s="68" t="s">
        <v>1894</v>
      </c>
      <c r="S1630" s="359"/>
      <c r="T1630" s="275"/>
    </row>
    <row r="1631" spans="1:20" ht="38.25">
      <c r="A1631" s="191">
        <v>590</v>
      </c>
      <c r="B1631" s="68"/>
      <c r="C1631" s="212" t="s">
        <v>1284</v>
      </c>
      <c r="D1631" s="213">
        <v>45407</v>
      </c>
      <c r="E1631" s="191" t="s">
        <v>4064</v>
      </c>
      <c r="F1631" s="191" t="s">
        <v>3</v>
      </c>
      <c r="G1631" s="191">
        <v>2190618</v>
      </c>
      <c r="H1631" s="68"/>
      <c r="I1631" s="197" t="s">
        <v>5123</v>
      </c>
      <c r="J1631" s="68"/>
      <c r="K1631" s="68"/>
      <c r="L1631" s="68"/>
      <c r="M1631" s="68"/>
      <c r="N1631" s="358"/>
      <c r="O1631" s="358"/>
      <c r="P1631" s="214">
        <v>0</v>
      </c>
      <c r="Q1631" s="214">
        <v>40</v>
      </c>
      <c r="R1631" s="68" t="s">
        <v>1894</v>
      </c>
      <c r="S1631" s="359"/>
      <c r="T1631" s="275"/>
    </row>
    <row r="1632" spans="1:20" ht="63.75">
      <c r="A1632" s="191">
        <v>290</v>
      </c>
      <c r="B1632" s="68"/>
      <c r="C1632" s="212" t="s">
        <v>118</v>
      </c>
      <c r="D1632" s="213">
        <v>45407</v>
      </c>
      <c r="E1632" s="191" t="s">
        <v>4065</v>
      </c>
      <c r="F1632" s="191" t="s">
        <v>3</v>
      </c>
      <c r="G1632" s="191">
        <v>2190635</v>
      </c>
      <c r="H1632" s="68"/>
      <c r="I1632" s="197" t="s">
        <v>5124</v>
      </c>
      <c r="J1632" s="68"/>
      <c r="K1632" s="68"/>
      <c r="L1632" s="68"/>
      <c r="M1632" s="68"/>
      <c r="N1632" s="358"/>
      <c r="O1632" s="358"/>
      <c r="P1632" s="214">
        <v>0</v>
      </c>
      <c r="Q1632" s="214">
        <v>414438.48</v>
      </c>
      <c r="R1632" s="68" t="s">
        <v>1894</v>
      </c>
      <c r="S1632" s="359"/>
      <c r="T1632" s="275"/>
    </row>
    <row r="1633" spans="1:20" ht="63.75">
      <c r="A1633" s="191" t="s">
        <v>541</v>
      </c>
      <c r="B1633" s="68"/>
      <c r="C1633" s="212" t="s">
        <v>590</v>
      </c>
      <c r="D1633" s="213">
        <v>45407</v>
      </c>
      <c r="E1633" s="191" t="s">
        <v>4066</v>
      </c>
      <c r="F1633" s="191" t="s">
        <v>3</v>
      </c>
      <c r="G1633" s="191">
        <v>2190636</v>
      </c>
      <c r="H1633" s="68"/>
      <c r="I1633" s="197" t="s">
        <v>5125</v>
      </c>
      <c r="J1633" s="68"/>
      <c r="K1633" s="68"/>
      <c r="L1633" s="68"/>
      <c r="M1633" s="68"/>
      <c r="N1633" s="358"/>
      <c r="O1633" s="358"/>
      <c r="P1633" s="214">
        <v>0</v>
      </c>
      <c r="Q1633" s="214">
        <v>479.91</v>
      </c>
      <c r="R1633" s="68" t="s">
        <v>1894</v>
      </c>
      <c r="S1633" s="359"/>
      <c r="T1633" s="275"/>
    </row>
    <row r="1634" spans="1:20" ht="63.75">
      <c r="A1634" s="191" t="s">
        <v>541</v>
      </c>
      <c r="B1634" s="68"/>
      <c r="C1634" s="212" t="s">
        <v>590</v>
      </c>
      <c r="D1634" s="213">
        <v>45407</v>
      </c>
      <c r="E1634" s="191" t="s">
        <v>4067</v>
      </c>
      <c r="F1634" s="191" t="s">
        <v>3</v>
      </c>
      <c r="G1634" s="191">
        <v>2190640</v>
      </c>
      <c r="H1634" s="68"/>
      <c r="I1634" s="197" t="s">
        <v>5126</v>
      </c>
      <c r="J1634" s="68"/>
      <c r="K1634" s="68"/>
      <c r="L1634" s="68"/>
      <c r="M1634" s="68"/>
      <c r="N1634" s="358"/>
      <c r="O1634" s="358"/>
      <c r="P1634" s="214">
        <v>0</v>
      </c>
      <c r="Q1634" s="214">
        <v>479.91</v>
      </c>
      <c r="R1634" s="68" t="s">
        <v>1894</v>
      </c>
      <c r="S1634" s="359"/>
      <c r="T1634" s="275"/>
    </row>
    <row r="1635" spans="1:20" ht="63.75">
      <c r="A1635" s="191" t="s">
        <v>541</v>
      </c>
      <c r="B1635" s="68"/>
      <c r="C1635" s="212" t="s">
        <v>590</v>
      </c>
      <c r="D1635" s="213">
        <v>45407</v>
      </c>
      <c r="E1635" s="191" t="s">
        <v>4068</v>
      </c>
      <c r="F1635" s="191" t="s">
        <v>3</v>
      </c>
      <c r="G1635" s="191">
        <v>2190641</v>
      </c>
      <c r="H1635" s="68"/>
      <c r="I1635" s="197" t="s">
        <v>5127</v>
      </c>
      <c r="J1635" s="68"/>
      <c r="K1635" s="68"/>
      <c r="L1635" s="68"/>
      <c r="M1635" s="68"/>
      <c r="N1635" s="358"/>
      <c r="O1635" s="358"/>
      <c r="P1635" s="214">
        <v>0</v>
      </c>
      <c r="Q1635" s="214">
        <v>479.91</v>
      </c>
      <c r="R1635" s="68" t="s">
        <v>1894</v>
      </c>
      <c r="S1635" s="359"/>
      <c r="T1635" s="275"/>
    </row>
    <row r="1636" spans="1:20" ht="51">
      <c r="A1636" s="191" t="s">
        <v>541</v>
      </c>
      <c r="B1636" s="68"/>
      <c r="C1636" s="212" t="s">
        <v>590</v>
      </c>
      <c r="D1636" s="213">
        <v>45407</v>
      </c>
      <c r="E1636" s="191" t="s">
        <v>4069</v>
      </c>
      <c r="F1636" s="191" t="s">
        <v>3</v>
      </c>
      <c r="G1636" s="191">
        <v>2190644</v>
      </c>
      <c r="H1636" s="68"/>
      <c r="I1636" s="197" t="s">
        <v>5128</v>
      </c>
      <c r="J1636" s="68"/>
      <c r="K1636" s="68"/>
      <c r="L1636" s="68"/>
      <c r="M1636" s="68"/>
      <c r="N1636" s="358"/>
      <c r="O1636" s="358"/>
      <c r="P1636" s="214">
        <v>0</v>
      </c>
      <c r="Q1636" s="214">
        <v>479.91</v>
      </c>
      <c r="R1636" s="68" t="s">
        <v>1894</v>
      </c>
      <c r="S1636" s="359"/>
      <c r="T1636" s="275"/>
    </row>
    <row r="1637" spans="1:20" ht="63.75">
      <c r="A1637" s="191" t="s">
        <v>541</v>
      </c>
      <c r="B1637" s="68"/>
      <c r="C1637" s="212" t="s">
        <v>590</v>
      </c>
      <c r="D1637" s="213">
        <v>45407</v>
      </c>
      <c r="E1637" s="191" t="s">
        <v>4070</v>
      </c>
      <c r="F1637" s="191" t="s">
        <v>3</v>
      </c>
      <c r="G1637" s="191">
        <v>2190648</v>
      </c>
      <c r="H1637" s="68"/>
      <c r="I1637" s="197" t="s">
        <v>5129</v>
      </c>
      <c r="J1637" s="68"/>
      <c r="K1637" s="68"/>
      <c r="L1637" s="68"/>
      <c r="M1637" s="68"/>
      <c r="N1637" s="358"/>
      <c r="O1637" s="358"/>
      <c r="P1637" s="214">
        <v>0</v>
      </c>
      <c r="Q1637" s="214">
        <v>479.91</v>
      </c>
      <c r="R1637" s="68" t="s">
        <v>1894</v>
      </c>
      <c r="S1637" s="359"/>
      <c r="T1637" s="275"/>
    </row>
    <row r="1638" spans="1:20" ht="63.75">
      <c r="A1638" s="191" t="s">
        <v>541</v>
      </c>
      <c r="B1638" s="68"/>
      <c r="C1638" s="212" t="s">
        <v>590</v>
      </c>
      <c r="D1638" s="213">
        <v>45407</v>
      </c>
      <c r="E1638" s="191" t="s">
        <v>4071</v>
      </c>
      <c r="F1638" s="191" t="s">
        <v>3</v>
      </c>
      <c r="G1638" s="191">
        <v>2190650</v>
      </c>
      <c r="H1638" s="68"/>
      <c r="I1638" s="197" t="s">
        <v>5130</v>
      </c>
      <c r="J1638" s="68"/>
      <c r="K1638" s="68"/>
      <c r="L1638" s="68"/>
      <c r="M1638" s="68"/>
      <c r="N1638" s="358"/>
      <c r="O1638" s="358"/>
      <c r="P1638" s="214">
        <v>0</v>
      </c>
      <c r="Q1638" s="214">
        <v>479.91</v>
      </c>
      <c r="R1638" s="68" t="s">
        <v>1894</v>
      </c>
      <c r="S1638" s="359"/>
      <c r="T1638" s="275"/>
    </row>
    <row r="1639" spans="1:20" ht="51">
      <c r="A1639" s="191" t="s">
        <v>541</v>
      </c>
      <c r="B1639" s="68"/>
      <c r="C1639" s="212" t="s">
        <v>590</v>
      </c>
      <c r="D1639" s="213">
        <v>45407</v>
      </c>
      <c r="E1639" s="191" t="s">
        <v>4072</v>
      </c>
      <c r="F1639" s="191" t="s">
        <v>3</v>
      </c>
      <c r="G1639" s="191">
        <v>2190651</v>
      </c>
      <c r="H1639" s="68"/>
      <c r="I1639" s="197" t="s">
        <v>5131</v>
      </c>
      <c r="J1639" s="68"/>
      <c r="K1639" s="68"/>
      <c r="L1639" s="68"/>
      <c r="M1639" s="68"/>
      <c r="N1639" s="358"/>
      <c r="O1639" s="358"/>
      <c r="P1639" s="214">
        <v>0</v>
      </c>
      <c r="Q1639" s="214">
        <v>479.91</v>
      </c>
      <c r="R1639" s="68" t="s">
        <v>1894</v>
      </c>
      <c r="S1639" s="359"/>
      <c r="T1639" s="275"/>
    </row>
    <row r="1640" spans="1:20" ht="63.75">
      <c r="A1640" s="191" t="s">
        <v>541</v>
      </c>
      <c r="B1640" s="68"/>
      <c r="C1640" s="212" t="s">
        <v>590</v>
      </c>
      <c r="D1640" s="213">
        <v>45407</v>
      </c>
      <c r="E1640" s="191" t="s">
        <v>4073</v>
      </c>
      <c r="F1640" s="191" t="s">
        <v>3</v>
      </c>
      <c r="G1640" s="191">
        <v>2190653</v>
      </c>
      <c r="H1640" s="68"/>
      <c r="I1640" s="197" t="s">
        <v>5132</v>
      </c>
      <c r="J1640" s="68"/>
      <c r="K1640" s="68"/>
      <c r="L1640" s="68"/>
      <c r="M1640" s="68"/>
      <c r="N1640" s="358"/>
      <c r="O1640" s="358"/>
      <c r="P1640" s="214">
        <v>0</v>
      </c>
      <c r="Q1640" s="214">
        <v>479.91</v>
      </c>
      <c r="R1640" s="68" t="s">
        <v>1894</v>
      </c>
      <c r="S1640" s="359"/>
      <c r="T1640" s="275"/>
    </row>
    <row r="1641" spans="1:20" ht="63.75">
      <c r="A1641" s="191" t="s">
        <v>541</v>
      </c>
      <c r="B1641" s="68"/>
      <c r="C1641" s="212" t="s">
        <v>590</v>
      </c>
      <c r="D1641" s="213">
        <v>45407</v>
      </c>
      <c r="E1641" s="191" t="s">
        <v>4074</v>
      </c>
      <c r="F1641" s="191" t="s">
        <v>3</v>
      </c>
      <c r="G1641" s="191">
        <v>2190654</v>
      </c>
      <c r="H1641" s="68"/>
      <c r="I1641" s="197" t="s">
        <v>5133</v>
      </c>
      <c r="J1641" s="68"/>
      <c r="K1641" s="68"/>
      <c r="L1641" s="68"/>
      <c r="M1641" s="68"/>
      <c r="N1641" s="358"/>
      <c r="O1641" s="358"/>
      <c r="P1641" s="214">
        <v>0</v>
      </c>
      <c r="Q1641" s="214">
        <v>479.91</v>
      </c>
      <c r="R1641" s="68" t="s">
        <v>1894</v>
      </c>
      <c r="S1641" s="359"/>
      <c r="T1641" s="275"/>
    </row>
    <row r="1642" spans="1:20" ht="63.75">
      <c r="A1642" s="191" t="s">
        <v>541</v>
      </c>
      <c r="B1642" s="68"/>
      <c r="C1642" s="212" t="s">
        <v>590</v>
      </c>
      <c r="D1642" s="213">
        <v>45407</v>
      </c>
      <c r="E1642" s="191" t="s">
        <v>4075</v>
      </c>
      <c r="F1642" s="191" t="s">
        <v>3</v>
      </c>
      <c r="G1642" s="191">
        <v>2190655</v>
      </c>
      <c r="H1642" s="68"/>
      <c r="I1642" s="197" t="s">
        <v>5134</v>
      </c>
      <c r="J1642" s="68"/>
      <c r="K1642" s="68"/>
      <c r="L1642" s="68"/>
      <c r="M1642" s="68"/>
      <c r="N1642" s="358"/>
      <c r="O1642" s="358"/>
      <c r="P1642" s="214">
        <v>0</v>
      </c>
      <c r="Q1642" s="214">
        <v>479.91</v>
      </c>
      <c r="R1642" s="68" t="s">
        <v>1894</v>
      </c>
      <c r="S1642" s="359"/>
      <c r="T1642" s="275"/>
    </row>
    <row r="1643" spans="1:20" ht="63.75">
      <c r="A1643" s="191" t="s">
        <v>541</v>
      </c>
      <c r="B1643" s="68"/>
      <c r="C1643" s="212" t="s">
        <v>590</v>
      </c>
      <c r="D1643" s="213">
        <v>45407</v>
      </c>
      <c r="E1643" s="191" t="s">
        <v>4076</v>
      </c>
      <c r="F1643" s="191" t="s">
        <v>3</v>
      </c>
      <c r="G1643" s="191">
        <v>2190657</v>
      </c>
      <c r="H1643" s="68"/>
      <c r="I1643" s="197" t="s">
        <v>5135</v>
      </c>
      <c r="J1643" s="68"/>
      <c r="K1643" s="68"/>
      <c r="L1643" s="68"/>
      <c r="M1643" s="68"/>
      <c r="N1643" s="358"/>
      <c r="O1643" s="358"/>
      <c r="P1643" s="214">
        <v>0</v>
      </c>
      <c r="Q1643" s="214">
        <v>479.91</v>
      </c>
      <c r="R1643" s="68" t="s">
        <v>1894</v>
      </c>
      <c r="S1643" s="359"/>
      <c r="T1643" s="275"/>
    </row>
    <row r="1644" spans="1:20" ht="63.75">
      <c r="A1644" s="191" t="s">
        <v>541</v>
      </c>
      <c r="B1644" s="68"/>
      <c r="C1644" s="212" t="s">
        <v>590</v>
      </c>
      <c r="D1644" s="213">
        <v>45407</v>
      </c>
      <c r="E1644" s="191" t="s">
        <v>4077</v>
      </c>
      <c r="F1644" s="191" t="s">
        <v>3</v>
      </c>
      <c r="G1644" s="191">
        <v>2190658</v>
      </c>
      <c r="H1644" s="68"/>
      <c r="I1644" s="197" t="s">
        <v>5136</v>
      </c>
      <c r="J1644" s="68"/>
      <c r="K1644" s="68"/>
      <c r="L1644" s="68"/>
      <c r="M1644" s="68"/>
      <c r="N1644" s="358"/>
      <c r="O1644" s="358"/>
      <c r="P1644" s="214">
        <v>0</v>
      </c>
      <c r="Q1644" s="214">
        <v>479.91</v>
      </c>
      <c r="R1644" s="68" t="s">
        <v>1894</v>
      </c>
      <c r="S1644" s="359"/>
      <c r="T1644" s="275"/>
    </row>
    <row r="1645" spans="1:20" ht="51">
      <c r="A1645" s="191">
        <v>30</v>
      </c>
      <c r="B1645" s="68"/>
      <c r="C1645" s="212" t="s">
        <v>640</v>
      </c>
      <c r="D1645" s="213">
        <v>45407</v>
      </c>
      <c r="E1645" s="191" t="s">
        <v>4078</v>
      </c>
      <c r="F1645" s="191" t="s">
        <v>3</v>
      </c>
      <c r="G1645" s="191">
        <v>2190661</v>
      </c>
      <c r="H1645" s="68"/>
      <c r="I1645" s="197" t="s">
        <v>5137</v>
      </c>
      <c r="J1645" s="68"/>
      <c r="K1645" s="68"/>
      <c r="L1645" s="68"/>
      <c r="M1645" s="68"/>
      <c r="N1645" s="358"/>
      <c r="O1645" s="358"/>
      <c r="P1645" s="214">
        <v>0</v>
      </c>
      <c r="Q1645" s="214">
        <v>400</v>
      </c>
      <c r="R1645" s="68" t="s">
        <v>1894</v>
      </c>
      <c r="S1645" s="359"/>
      <c r="T1645" s="275"/>
    </row>
    <row r="1646" spans="1:20" ht="51">
      <c r="A1646" s="191">
        <v>15</v>
      </c>
      <c r="B1646" s="68"/>
      <c r="C1646" s="212" t="s">
        <v>39</v>
      </c>
      <c r="D1646" s="213">
        <v>45407</v>
      </c>
      <c r="E1646" s="191" t="s">
        <v>4079</v>
      </c>
      <c r="F1646" s="191" t="s">
        <v>3</v>
      </c>
      <c r="G1646" s="191">
        <v>2190671</v>
      </c>
      <c r="H1646" s="68"/>
      <c r="I1646" s="197" t="s">
        <v>5138</v>
      </c>
      <c r="J1646" s="68"/>
      <c r="K1646" s="68"/>
      <c r="L1646" s="68"/>
      <c r="M1646" s="68"/>
      <c r="N1646" s="358"/>
      <c r="O1646" s="358"/>
      <c r="P1646" s="214">
        <v>0</v>
      </c>
      <c r="Q1646" s="214">
        <v>23</v>
      </c>
      <c r="R1646" s="68" t="s">
        <v>1894</v>
      </c>
      <c r="S1646" s="359"/>
      <c r="T1646" s="275"/>
    </row>
    <row r="1647" spans="1:20" ht="51">
      <c r="A1647" s="191">
        <v>46</v>
      </c>
      <c r="B1647" s="68"/>
      <c r="C1647" s="212" t="s">
        <v>1371</v>
      </c>
      <c r="D1647" s="213">
        <v>45407</v>
      </c>
      <c r="E1647" s="191" t="s">
        <v>4080</v>
      </c>
      <c r="F1647" s="191" t="s">
        <v>3</v>
      </c>
      <c r="G1647" s="191">
        <v>2190672</v>
      </c>
      <c r="H1647" s="68"/>
      <c r="I1647" s="197" t="s">
        <v>5139</v>
      </c>
      <c r="J1647" s="68"/>
      <c r="K1647" s="68"/>
      <c r="L1647" s="68"/>
      <c r="M1647" s="68"/>
      <c r="N1647" s="358"/>
      <c r="O1647" s="358"/>
      <c r="P1647" s="214">
        <v>0</v>
      </c>
      <c r="Q1647" s="214">
        <v>2500</v>
      </c>
      <c r="R1647" s="68" t="s">
        <v>1894</v>
      </c>
      <c r="S1647" s="359"/>
      <c r="T1647" s="275"/>
    </row>
    <row r="1648" spans="1:20" ht="51">
      <c r="A1648" s="191">
        <v>35</v>
      </c>
      <c r="B1648" s="68"/>
      <c r="C1648" s="212" t="s">
        <v>43</v>
      </c>
      <c r="D1648" s="213">
        <v>45407</v>
      </c>
      <c r="E1648" s="191" t="s">
        <v>4081</v>
      </c>
      <c r="F1648" s="191" t="s">
        <v>3</v>
      </c>
      <c r="G1648" s="191">
        <v>2190678</v>
      </c>
      <c r="H1648" s="68"/>
      <c r="I1648" s="197" t="s">
        <v>5140</v>
      </c>
      <c r="J1648" s="68"/>
      <c r="K1648" s="68"/>
      <c r="L1648" s="68"/>
      <c r="M1648" s="68"/>
      <c r="N1648" s="358"/>
      <c r="O1648" s="358"/>
      <c r="P1648" s="214">
        <v>0</v>
      </c>
      <c r="Q1648" s="214">
        <v>974</v>
      </c>
      <c r="R1648" s="68" t="s">
        <v>1894</v>
      </c>
      <c r="S1648" s="359"/>
      <c r="T1648" s="275"/>
    </row>
    <row r="1649" spans="1:20" ht="51">
      <c r="A1649" s="191">
        <v>35</v>
      </c>
      <c r="B1649" s="68"/>
      <c r="C1649" s="212" t="s">
        <v>43</v>
      </c>
      <c r="D1649" s="213">
        <v>45407</v>
      </c>
      <c r="E1649" s="191" t="s">
        <v>4082</v>
      </c>
      <c r="F1649" s="191" t="s">
        <v>3</v>
      </c>
      <c r="G1649" s="191">
        <v>2190683</v>
      </c>
      <c r="H1649" s="68"/>
      <c r="I1649" s="197" t="s">
        <v>5141</v>
      </c>
      <c r="J1649" s="68"/>
      <c r="K1649" s="68"/>
      <c r="L1649" s="68"/>
      <c r="M1649" s="68"/>
      <c r="N1649" s="358"/>
      <c r="O1649" s="358"/>
      <c r="P1649" s="214">
        <v>0</v>
      </c>
      <c r="Q1649" s="214">
        <v>2217.87</v>
      </c>
      <c r="R1649" s="68" t="s">
        <v>1894</v>
      </c>
      <c r="S1649" s="359"/>
      <c r="T1649" s="275"/>
    </row>
    <row r="1650" spans="1:20" ht="51">
      <c r="A1650" s="191">
        <v>35</v>
      </c>
      <c r="B1650" s="68"/>
      <c r="C1650" s="212" t="s">
        <v>43</v>
      </c>
      <c r="D1650" s="213">
        <v>45407</v>
      </c>
      <c r="E1650" s="191" t="s">
        <v>4083</v>
      </c>
      <c r="F1650" s="191" t="s">
        <v>3</v>
      </c>
      <c r="G1650" s="191">
        <v>2190684</v>
      </c>
      <c r="H1650" s="68"/>
      <c r="I1650" s="197" t="s">
        <v>5142</v>
      </c>
      <c r="J1650" s="68"/>
      <c r="K1650" s="68"/>
      <c r="L1650" s="68"/>
      <c r="M1650" s="68"/>
      <c r="N1650" s="358"/>
      <c r="O1650" s="358"/>
      <c r="P1650" s="214">
        <v>0</v>
      </c>
      <c r="Q1650" s="214">
        <v>2189.4</v>
      </c>
      <c r="R1650" s="68" t="s">
        <v>1894</v>
      </c>
      <c r="S1650" s="359"/>
      <c r="T1650" s="275"/>
    </row>
    <row r="1651" spans="1:20" ht="51">
      <c r="A1651" s="191">
        <v>46</v>
      </c>
      <c r="B1651" s="68"/>
      <c r="C1651" s="212" t="s">
        <v>1371</v>
      </c>
      <c r="D1651" s="213">
        <v>45407</v>
      </c>
      <c r="E1651" s="191" t="s">
        <v>4084</v>
      </c>
      <c r="F1651" s="191" t="s">
        <v>3</v>
      </c>
      <c r="G1651" s="191">
        <v>2190694</v>
      </c>
      <c r="H1651" s="68"/>
      <c r="I1651" s="197" t="s">
        <v>5143</v>
      </c>
      <c r="J1651" s="68"/>
      <c r="K1651" s="68"/>
      <c r="L1651" s="68"/>
      <c r="M1651" s="68"/>
      <c r="N1651" s="358"/>
      <c r="O1651" s="358"/>
      <c r="P1651" s="214">
        <v>0</v>
      </c>
      <c r="Q1651" s="214">
        <v>5000</v>
      </c>
      <c r="R1651" s="68" t="s">
        <v>1894</v>
      </c>
      <c r="S1651" s="359"/>
      <c r="T1651" s="275"/>
    </row>
    <row r="1652" spans="1:20" ht="51">
      <c r="A1652" s="191">
        <v>206</v>
      </c>
      <c r="B1652" s="68"/>
      <c r="C1652" s="212" t="s">
        <v>87</v>
      </c>
      <c r="D1652" s="213">
        <v>45407</v>
      </c>
      <c r="E1652" s="191" t="s">
        <v>4085</v>
      </c>
      <c r="F1652" s="191" t="s">
        <v>3</v>
      </c>
      <c r="G1652" s="191">
        <v>2190699</v>
      </c>
      <c r="H1652" s="68"/>
      <c r="I1652" s="197" t="s">
        <v>5144</v>
      </c>
      <c r="J1652" s="68"/>
      <c r="K1652" s="68"/>
      <c r="L1652" s="68"/>
      <c r="M1652" s="68"/>
      <c r="N1652" s="358"/>
      <c r="O1652" s="358"/>
      <c r="P1652" s="214">
        <v>0</v>
      </c>
      <c r="Q1652" s="214">
        <v>777.7</v>
      </c>
      <c r="R1652" s="68" t="s">
        <v>1894</v>
      </c>
      <c r="S1652" s="359"/>
      <c r="T1652" s="275"/>
    </row>
    <row r="1653" spans="1:20" ht="63.75">
      <c r="A1653" s="191">
        <v>287</v>
      </c>
      <c r="B1653" s="68"/>
      <c r="C1653" s="212" t="s">
        <v>116</v>
      </c>
      <c r="D1653" s="213">
        <v>45407</v>
      </c>
      <c r="E1653" s="191" t="s">
        <v>4086</v>
      </c>
      <c r="F1653" s="191" t="s">
        <v>3</v>
      </c>
      <c r="G1653" s="191">
        <v>2190700</v>
      </c>
      <c r="H1653" s="68"/>
      <c r="I1653" s="197" t="s">
        <v>5145</v>
      </c>
      <c r="J1653" s="68"/>
      <c r="K1653" s="68"/>
      <c r="L1653" s="68"/>
      <c r="M1653" s="68"/>
      <c r="N1653" s="358"/>
      <c r="O1653" s="358"/>
      <c r="P1653" s="214">
        <v>0</v>
      </c>
      <c r="Q1653" s="214">
        <v>602446.4</v>
      </c>
      <c r="R1653" s="68" t="s">
        <v>1894</v>
      </c>
      <c r="S1653" s="359"/>
      <c r="T1653" s="275"/>
    </row>
    <row r="1654" spans="1:20" ht="63.75">
      <c r="A1654" s="191">
        <v>287</v>
      </c>
      <c r="B1654" s="68"/>
      <c r="C1654" s="212" t="s">
        <v>116</v>
      </c>
      <c r="D1654" s="213">
        <v>45407</v>
      </c>
      <c r="E1654" s="191" t="s">
        <v>4087</v>
      </c>
      <c r="F1654" s="191" t="s">
        <v>3</v>
      </c>
      <c r="G1654" s="191">
        <v>2190701</v>
      </c>
      <c r="H1654" s="68"/>
      <c r="I1654" s="197" t="s">
        <v>5146</v>
      </c>
      <c r="J1654" s="68"/>
      <c r="K1654" s="68"/>
      <c r="L1654" s="68"/>
      <c r="M1654" s="68"/>
      <c r="N1654" s="358"/>
      <c r="O1654" s="358"/>
      <c r="P1654" s="214">
        <v>0</v>
      </c>
      <c r="Q1654" s="214">
        <v>12114.03</v>
      </c>
      <c r="R1654" s="68" t="s">
        <v>1894</v>
      </c>
      <c r="S1654" s="359"/>
      <c r="T1654" s="275"/>
    </row>
    <row r="1655" spans="1:20" ht="51">
      <c r="A1655" s="191">
        <v>132</v>
      </c>
      <c r="B1655" s="68"/>
      <c r="C1655" s="212" t="s">
        <v>59</v>
      </c>
      <c r="D1655" s="213">
        <v>45407</v>
      </c>
      <c r="E1655" s="191" t="s">
        <v>4088</v>
      </c>
      <c r="F1655" s="191" t="s">
        <v>3</v>
      </c>
      <c r="G1655" s="191">
        <v>2190702</v>
      </c>
      <c r="H1655" s="68"/>
      <c r="I1655" s="197" t="s">
        <v>5147</v>
      </c>
      <c r="J1655" s="68"/>
      <c r="K1655" s="68"/>
      <c r="L1655" s="68"/>
      <c r="M1655" s="68"/>
      <c r="N1655" s="358"/>
      <c r="O1655" s="358"/>
      <c r="P1655" s="214">
        <v>0</v>
      </c>
      <c r="Q1655" s="214">
        <v>1569</v>
      </c>
      <c r="R1655" s="68" t="s">
        <v>1894</v>
      </c>
      <c r="S1655" s="359"/>
      <c r="T1655" s="275"/>
    </row>
    <row r="1656" spans="1:20" ht="63.75">
      <c r="A1656" s="191">
        <v>222</v>
      </c>
      <c r="B1656" s="68"/>
      <c r="C1656" s="212" t="s">
        <v>93</v>
      </c>
      <c r="D1656" s="213">
        <v>45407</v>
      </c>
      <c r="E1656" s="191" t="s">
        <v>4089</v>
      </c>
      <c r="F1656" s="191" t="s">
        <v>3</v>
      </c>
      <c r="G1656" s="191">
        <v>2190704</v>
      </c>
      <c r="H1656" s="68"/>
      <c r="I1656" s="197" t="s">
        <v>5148</v>
      </c>
      <c r="J1656" s="68"/>
      <c r="K1656" s="68"/>
      <c r="L1656" s="68"/>
      <c r="M1656" s="68"/>
      <c r="N1656" s="358"/>
      <c r="O1656" s="358"/>
      <c r="P1656" s="214">
        <v>0</v>
      </c>
      <c r="Q1656" s="214">
        <v>1893</v>
      </c>
      <c r="R1656" s="68" t="s">
        <v>1894</v>
      </c>
      <c r="S1656" s="359"/>
      <c r="T1656" s="275"/>
    </row>
    <row r="1657" spans="1:20" ht="63.75">
      <c r="A1657" s="191">
        <v>46</v>
      </c>
      <c r="B1657" s="68"/>
      <c r="C1657" s="212" t="s">
        <v>1371</v>
      </c>
      <c r="D1657" s="213">
        <v>45407</v>
      </c>
      <c r="E1657" s="191" t="s">
        <v>4090</v>
      </c>
      <c r="F1657" s="191" t="s">
        <v>3</v>
      </c>
      <c r="G1657" s="191">
        <v>2190714</v>
      </c>
      <c r="H1657" s="68"/>
      <c r="I1657" s="197" t="s">
        <v>5149</v>
      </c>
      <c r="J1657" s="68"/>
      <c r="K1657" s="68"/>
      <c r="L1657" s="68"/>
      <c r="M1657" s="68"/>
      <c r="N1657" s="358"/>
      <c r="O1657" s="358"/>
      <c r="P1657" s="214">
        <v>0</v>
      </c>
      <c r="Q1657" s="214">
        <v>1.5</v>
      </c>
      <c r="R1657" s="68" t="s">
        <v>1894</v>
      </c>
      <c r="S1657" s="359"/>
      <c r="T1657" s="275"/>
    </row>
    <row r="1658" spans="1:20" ht="51">
      <c r="A1658" s="191">
        <v>190</v>
      </c>
      <c r="B1658" s="68"/>
      <c r="C1658" s="212" t="s">
        <v>82</v>
      </c>
      <c r="D1658" s="213">
        <v>45407</v>
      </c>
      <c r="E1658" s="191" t="s">
        <v>4091</v>
      </c>
      <c r="F1658" s="191" t="s">
        <v>3</v>
      </c>
      <c r="G1658" s="191">
        <v>2190715</v>
      </c>
      <c r="H1658" s="68"/>
      <c r="I1658" s="197" t="s">
        <v>5150</v>
      </c>
      <c r="J1658" s="68"/>
      <c r="K1658" s="68"/>
      <c r="L1658" s="68"/>
      <c r="M1658" s="68"/>
      <c r="N1658" s="358"/>
      <c r="O1658" s="358"/>
      <c r="P1658" s="214">
        <v>0</v>
      </c>
      <c r="Q1658" s="214">
        <v>60</v>
      </c>
      <c r="R1658" s="68" t="s">
        <v>1894</v>
      </c>
      <c r="S1658" s="359"/>
      <c r="T1658" s="275"/>
    </row>
    <row r="1659" spans="1:20" ht="51">
      <c r="A1659" s="191">
        <v>190</v>
      </c>
      <c r="B1659" s="68"/>
      <c r="C1659" s="212" t="s">
        <v>82</v>
      </c>
      <c r="D1659" s="213">
        <v>45407</v>
      </c>
      <c r="E1659" s="191" t="s">
        <v>4092</v>
      </c>
      <c r="F1659" s="191" t="s">
        <v>3</v>
      </c>
      <c r="G1659" s="191">
        <v>2190716</v>
      </c>
      <c r="H1659" s="68"/>
      <c r="I1659" s="197" t="s">
        <v>5151</v>
      </c>
      <c r="J1659" s="68"/>
      <c r="K1659" s="68"/>
      <c r="L1659" s="68"/>
      <c r="M1659" s="68"/>
      <c r="N1659" s="358"/>
      <c r="O1659" s="358"/>
      <c r="P1659" s="214">
        <v>0</v>
      </c>
      <c r="Q1659" s="214">
        <v>155.4</v>
      </c>
      <c r="R1659" s="68" t="s">
        <v>1894</v>
      </c>
      <c r="S1659" s="359"/>
      <c r="T1659" s="275"/>
    </row>
    <row r="1660" spans="1:20" ht="51">
      <c r="A1660" s="191">
        <v>190</v>
      </c>
      <c r="B1660" s="68"/>
      <c r="C1660" s="212" t="s">
        <v>82</v>
      </c>
      <c r="D1660" s="213">
        <v>45407</v>
      </c>
      <c r="E1660" s="191" t="s">
        <v>4093</v>
      </c>
      <c r="F1660" s="191" t="s">
        <v>3</v>
      </c>
      <c r="G1660" s="191">
        <v>2190717</v>
      </c>
      <c r="H1660" s="68"/>
      <c r="I1660" s="197" t="s">
        <v>5152</v>
      </c>
      <c r="J1660" s="68"/>
      <c r="K1660" s="68"/>
      <c r="L1660" s="68"/>
      <c r="M1660" s="68"/>
      <c r="N1660" s="358"/>
      <c r="O1660" s="358"/>
      <c r="P1660" s="214">
        <v>0</v>
      </c>
      <c r="Q1660" s="214">
        <v>155.4</v>
      </c>
      <c r="R1660" s="68" t="s">
        <v>1894</v>
      </c>
      <c r="S1660" s="359"/>
      <c r="T1660" s="275"/>
    </row>
    <row r="1661" spans="1:20" ht="51">
      <c r="A1661" s="191">
        <v>190</v>
      </c>
      <c r="B1661" s="68"/>
      <c r="C1661" s="212" t="s">
        <v>82</v>
      </c>
      <c r="D1661" s="213">
        <v>45407</v>
      </c>
      <c r="E1661" s="191" t="s">
        <v>4094</v>
      </c>
      <c r="F1661" s="191" t="s">
        <v>3</v>
      </c>
      <c r="G1661" s="191">
        <v>2190719</v>
      </c>
      <c r="H1661" s="68"/>
      <c r="I1661" s="197" t="s">
        <v>5153</v>
      </c>
      <c r="J1661" s="68"/>
      <c r="K1661" s="68"/>
      <c r="L1661" s="68"/>
      <c r="M1661" s="68"/>
      <c r="N1661" s="358"/>
      <c r="O1661" s="358"/>
      <c r="P1661" s="214">
        <v>0</v>
      </c>
      <c r="Q1661" s="214">
        <v>259.7</v>
      </c>
      <c r="R1661" s="68" t="s">
        <v>1894</v>
      </c>
      <c r="S1661" s="359"/>
      <c r="T1661" s="275"/>
    </row>
    <row r="1662" spans="1:20" ht="51">
      <c r="A1662" s="191">
        <v>190</v>
      </c>
      <c r="B1662" s="68"/>
      <c r="C1662" s="212" t="s">
        <v>82</v>
      </c>
      <c r="D1662" s="213">
        <v>45407</v>
      </c>
      <c r="E1662" s="191" t="s">
        <v>4095</v>
      </c>
      <c r="F1662" s="191" t="s">
        <v>3</v>
      </c>
      <c r="G1662" s="191">
        <v>2190720</v>
      </c>
      <c r="H1662" s="68"/>
      <c r="I1662" s="197" t="s">
        <v>5154</v>
      </c>
      <c r="J1662" s="68"/>
      <c r="K1662" s="68"/>
      <c r="L1662" s="68"/>
      <c r="M1662" s="68"/>
      <c r="N1662" s="358"/>
      <c r="O1662" s="358"/>
      <c r="P1662" s="214">
        <v>0</v>
      </c>
      <c r="Q1662" s="214">
        <v>222</v>
      </c>
      <c r="R1662" s="68" t="s">
        <v>1894</v>
      </c>
      <c r="S1662" s="359"/>
      <c r="T1662" s="275"/>
    </row>
    <row r="1663" spans="1:20" ht="51">
      <c r="A1663" s="191">
        <v>190</v>
      </c>
      <c r="B1663" s="68"/>
      <c r="C1663" s="212" t="s">
        <v>82</v>
      </c>
      <c r="D1663" s="213">
        <v>45407</v>
      </c>
      <c r="E1663" s="191" t="s">
        <v>4096</v>
      </c>
      <c r="F1663" s="191" t="s">
        <v>3</v>
      </c>
      <c r="G1663" s="191">
        <v>2190721</v>
      </c>
      <c r="H1663" s="68"/>
      <c r="I1663" s="197" t="s">
        <v>5155</v>
      </c>
      <c r="J1663" s="68"/>
      <c r="K1663" s="68"/>
      <c r="L1663" s="68"/>
      <c r="M1663" s="68"/>
      <c r="N1663" s="358"/>
      <c r="O1663" s="358"/>
      <c r="P1663" s="214">
        <v>0</v>
      </c>
      <c r="Q1663" s="214">
        <v>155</v>
      </c>
      <c r="R1663" s="68" t="s">
        <v>1894</v>
      </c>
      <c r="S1663" s="359"/>
      <c r="T1663" s="275"/>
    </row>
    <row r="1664" spans="1:20" ht="63.75">
      <c r="A1664" s="191" t="s">
        <v>550</v>
      </c>
      <c r="B1664" s="68"/>
      <c r="C1664" s="212" t="s">
        <v>589</v>
      </c>
      <c r="D1664" s="213">
        <v>45407</v>
      </c>
      <c r="E1664" s="191" t="s">
        <v>4097</v>
      </c>
      <c r="F1664" s="191" t="s">
        <v>3</v>
      </c>
      <c r="G1664" s="191">
        <v>2190722</v>
      </c>
      <c r="H1664" s="68"/>
      <c r="I1664" s="197" t="s">
        <v>5156</v>
      </c>
      <c r="J1664" s="68"/>
      <c r="K1664" s="68"/>
      <c r="L1664" s="68"/>
      <c r="M1664" s="68"/>
      <c r="N1664" s="358"/>
      <c r="O1664" s="358"/>
      <c r="P1664" s="214">
        <v>0</v>
      </c>
      <c r="Q1664" s="214">
        <v>2059.17</v>
      </c>
      <c r="R1664" s="68" t="s">
        <v>1894</v>
      </c>
      <c r="S1664" s="359"/>
      <c r="T1664" s="275"/>
    </row>
    <row r="1665" spans="1:20" ht="51">
      <c r="A1665" s="191">
        <v>190</v>
      </c>
      <c r="B1665" s="68"/>
      <c r="C1665" s="212" t="s">
        <v>82</v>
      </c>
      <c r="D1665" s="213">
        <v>45407</v>
      </c>
      <c r="E1665" s="191" t="s">
        <v>4098</v>
      </c>
      <c r="F1665" s="191" t="s">
        <v>3</v>
      </c>
      <c r="G1665" s="191">
        <v>2190723</v>
      </c>
      <c r="H1665" s="68"/>
      <c r="I1665" s="197" t="s">
        <v>5157</v>
      </c>
      <c r="J1665" s="68"/>
      <c r="K1665" s="68"/>
      <c r="L1665" s="68"/>
      <c r="M1665" s="68"/>
      <c r="N1665" s="358"/>
      <c r="O1665" s="358"/>
      <c r="P1665" s="214">
        <v>0</v>
      </c>
      <c r="Q1665" s="214">
        <v>1113</v>
      </c>
      <c r="R1665" s="68" t="s">
        <v>1894</v>
      </c>
      <c r="S1665" s="359"/>
      <c r="T1665" s="275"/>
    </row>
    <row r="1666" spans="1:20" ht="63.75">
      <c r="A1666" s="191">
        <v>81</v>
      </c>
      <c r="B1666" s="68"/>
      <c r="C1666" s="212" t="s">
        <v>49</v>
      </c>
      <c r="D1666" s="213">
        <v>45407</v>
      </c>
      <c r="E1666" s="191" t="s">
        <v>4099</v>
      </c>
      <c r="F1666" s="191" t="s">
        <v>3</v>
      </c>
      <c r="G1666" s="191">
        <v>2190745</v>
      </c>
      <c r="H1666" s="68"/>
      <c r="I1666" s="197" t="s">
        <v>5158</v>
      </c>
      <c r="J1666" s="68"/>
      <c r="K1666" s="68"/>
      <c r="L1666" s="68"/>
      <c r="M1666" s="68"/>
      <c r="N1666" s="358"/>
      <c r="O1666" s="358"/>
      <c r="P1666" s="214">
        <v>0</v>
      </c>
      <c r="Q1666" s="214">
        <v>1937.04</v>
      </c>
      <c r="R1666" s="68" t="s">
        <v>1894</v>
      </c>
      <c r="S1666" s="359"/>
      <c r="T1666" s="275"/>
    </row>
    <row r="1667" spans="1:20" ht="76.5">
      <c r="A1667" s="191">
        <v>862</v>
      </c>
      <c r="B1667" s="68"/>
      <c r="C1667" s="212" t="s">
        <v>187</v>
      </c>
      <c r="D1667" s="213">
        <v>45407</v>
      </c>
      <c r="E1667" s="191" t="s">
        <v>4100</v>
      </c>
      <c r="F1667" s="191" t="s">
        <v>637</v>
      </c>
      <c r="G1667" s="191">
        <v>8104657</v>
      </c>
      <c r="H1667" s="68"/>
      <c r="I1667" s="197" t="s">
        <v>5159</v>
      </c>
      <c r="J1667" s="68"/>
      <c r="K1667" s="68"/>
      <c r="L1667" s="68"/>
      <c r="M1667" s="68"/>
      <c r="N1667" s="358"/>
      <c r="O1667" s="358"/>
      <c r="P1667" s="214">
        <v>0</v>
      </c>
      <c r="Q1667" s="214">
        <v>5434.9</v>
      </c>
      <c r="R1667" s="68" t="s">
        <v>1894</v>
      </c>
      <c r="S1667" s="359"/>
      <c r="T1667" s="275"/>
    </row>
    <row r="1668" spans="1:20" ht="51">
      <c r="A1668" s="191">
        <v>35</v>
      </c>
      <c r="B1668" s="68"/>
      <c r="C1668" s="212" t="s">
        <v>43</v>
      </c>
      <c r="D1668" s="213">
        <v>45407</v>
      </c>
      <c r="E1668" s="191" t="s">
        <v>4101</v>
      </c>
      <c r="F1668" s="191" t="s">
        <v>637</v>
      </c>
      <c r="G1668" s="191">
        <v>8088542</v>
      </c>
      <c r="H1668" s="68"/>
      <c r="I1668" s="197" t="s">
        <v>5160</v>
      </c>
      <c r="J1668" s="68"/>
      <c r="K1668" s="68"/>
      <c r="L1668" s="68"/>
      <c r="M1668" s="68"/>
      <c r="N1668" s="358"/>
      <c r="O1668" s="358"/>
      <c r="P1668" s="214">
        <v>0</v>
      </c>
      <c r="Q1668" s="214">
        <v>1027.3499999999999</v>
      </c>
      <c r="R1668" s="68" t="s">
        <v>1894</v>
      </c>
      <c r="S1668" s="359"/>
      <c r="T1668" s="275"/>
    </row>
    <row r="1669" spans="1:20" ht="76.5">
      <c r="A1669" s="191">
        <v>66</v>
      </c>
      <c r="B1669" s="68"/>
      <c r="C1669" s="212" t="s">
        <v>46</v>
      </c>
      <c r="D1669" s="213">
        <v>45407</v>
      </c>
      <c r="E1669" s="191" t="s">
        <v>4102</v>
      </c>
      <c r="F1669" s="191" t="s">
        <v>637</v>
      </c>
      <c r="G1669" s="191">
        <v>8104599</v>
      </c>
      <c r="H1669" s="68"/>
      <c r="I1669" s="197" t="s">
        <v>5161</v>
      </c>
      <c r="J1669" s="68"/>
      <c r="K1669" s="68"/>
      <c r="L1669" s="68"/>
      <c r="M1669" s="68"/>
      <c r="N1669" s="358"/>
      <c r="O1669" s="358"/>
      <c r="P1669" s="214">
        <v>0</v>
      </c>
      <c r="Q1669" s="214">
        <v>9688.7999999999993</v>
      </c>
      <c r="R1669" s="68" t="s">
        <v>1894</v>
      </c>
      <c r="S1669" s="359"/>
      <c r="T1669" s="275"/>
    </row>
    <row r="1670" spans="1:20" ht="76.5">
      <c r="A1670" s="191">
        <v>862</v>
      </c>
      <c r="B1670" s="68"/>
      <c r="C1670" s="212" t="s">
        <v>187</v>
      </c>
      <c r="D1670" s="213">
        <v>45407</v>
      </c>
      <c r="E1670" s="191" t="s">
        <v>4103</v>
      </c>
      <c r="F1670" s="191" t="s">
        <v>637</v>
      </c>
      <c r="G1670" s="191">
        <v>8104745</v>
      </c>
      <c r="H1670" s="68"/>
      <c r="I1670" s="197" t="s">
        <v>5162</v>
      </c>
      <c r="J1670" s="68"/>
      <c r="K1670" s="68"/>
      <c r="L1670" s="68"/>
      <c r="M1670" s="68"/>
      <c r="N1670" s="358"/>
      <c r="O1670" s="358"/>
      <c r="P1670" s="214">
        <v>0</v>
      </c>
      <c r="Q1670" s="214">
        <v>7833.57</v>
      </c>
      <c r="R1670" s="68" t="s">
        <v>1894</v>
      </c>
      <c r="S1670" s="359"/>
      <c r="T1670" s="275"/>
    </row>
    <row r="1671" spans="1:20" ht="76.5">
      <c r="A1671" s="191">
        <v>66</v>
      </c>
      <c r="B1671" s="68"/>
      <c r="C1671" s="212" t="s">
        <v>46</v>
      </c>
      <c r="D1671" s="213">
        <v>45407</v>
      </c>
      <c r="E1671" s="191" t="s">
        <v>4104</v>
      </c>
      <c r="F1671" s="191" t="s">
        <v>637</v>
      </c>
      <c r="G1671" s="191">
        <v>8104744</v>
      </c>
      <c r="H1671" s="68"/>
      <c r="I1671" s="197" t="s">
        <v>5163</v>
      </c>
      <c r="J1671" s="68"/>
      <c r="K1671" s="68"/>
      <c r="L1671" s="68"/>
      <c r="M1671" s="68"/>
      <c r="N1671" s="358"/>
      <c r="O1671" s="358"/>
      <c r="P1671" s="214">
        <v>0</v>
      </c>
      <c r="Q1671" s="214">
        <v>7833.58</v>
      </c>
      <c r="R1671" s="68" t="s">
        <v>1894</v>
      </c>
      <c r="S1671" s="359"/>
      <c r="T1671" s="275"/>
    </row>
    <row r="1672" spans="1:20" ht="76.5">
      <c r="A1672" s="191">
        <v>862</v>
      </c>
      <c r="B1672" s="68"/>
      <c r="C1672" s="212" t="s">
        <v>187</v>
      </c>
      <c r="D1672" s="213">
        <v>45407</v>
      </c>
      <c r="E1672" s="191" t="s">
        <v>4105</v>
      </c>
      <c r="F1672" s="191" t="s">
        <v>637</v>
      </c>
      <c r="G1672" s="191">
        <v>8104604</v>
      </c>
      <c r="H1672" s="68"/>
      <c r="I1672" s="197" t="s">
        <v>5164</v>
      </c>
      <c r="J1672" s="68"/>
      <c r="K1672" s="68"/>
      <c r="L1672" s="68"/>
      <c r="M1672" s="68"/>
      <c r="N1672" s="358"/>
      <c r="O1672" s="358"/>
      <c r="P1672" s="214">
        <v>0</v>
      </c>
      <c r="Q1672" s="214">
        <v>9688.7999999999993</v>
      </c>
      <c r="R1672" s="68" t="s">
        <v>1894</v>
      </c>
      <c r="S1672" s="359"/>
      <c r="T1672" s="275"/>
    </row>
    <row r="1673" spans="1:20" ht="76.5">
      <c r="A1673" s="191">
        <v>862</v>
      </c>
      <c r="B1673" s="68"/>
      <c r="C1673" s="212" t="s">
        <v>187</v>
      </c>
      <c r="D1673" s="213">
        <v>45407</v>
      </c>
      <c r="E1673" s="191" t="s">
        <v>4106</v>
      </c>
      <c r="F1673" s="191" t="s">
        <v>637</v>
      </c>
      <c r="G1673" s="191">
        <v>8104673</v>
      </c>
      <c r="H1673" s="68"/>
      <c r="I1673" s="197" t="s">
        <v>5159</v>
      </c>
      <c r="J1673" s="68"/>
      <c r="K1673" s="68"/>
      <c r="L1673" s="68"/>
      <c r="M1673" s="68"/>
      <c r="N1673" s="358"/>
      <c r="O1673" s="358"/>
      <c r="P1673" s="214">
        <v>0</v>
      </c>
      <c r="Q1673" s="214">
        <v>11.56</v>
      </c>
      <c r="R1673" s="68" t="s">
        <v>1894</v>
      </c>
      <c r="S1673" s="359"/>
      <c r="T1673" s="275"/>
    </row>
    <row r="1674" spans="1:20" ht="76.5">
      <c r="A1674" s="191">
        <v>862</v>
      </c>
      <c r="B1674" s="68"/>
      <c r="C1674" s="212" t="s">
        <v>187</v>
      </c>
      <c r="D1674" s="213">
        <v>45407</v>
      </c>
      <c r="E1674" s="191" t="s">
        <v>4107</v>
      </c>
      <c r="F1674" s="191" t="s">
        <v>637</v>
      </c>
      <c r="G1674" s="191">
        <v>8104699</v>
      </c>
      <c r="H1674" s="68"/>
      <c r="I1674" s="197" t="s">
        <v>5159</v>
      </c>
      <c r="J1674" s="68"/>
      <c r="K1674" s="68"/>
      <c r="L1674" s="68"/>
      <c r="M1674" s="68"/>
      <c r="N1674" s="358"/>
      <c r="O1674" s="358"/>
      <c r="P1674" s="214">
        <v>0</v>
      </c>
      <c r="Q1674" s="214">
        <v>3058.61</v>
      </c>
      <c r="R1674" s="68" t="s">
        <v>1894</v>
      </c>
      <c r="S1674" s="359"/>
      <c r="T1674" s="275"/>
    </row>
    <row r="1675" spans="1:20" ht="76.5">
      <c r="A1675" s="191">
        <v>862</v>
      </c>
      <c r="B1675" s="68"/>
      <c r="C1675" s="212" t="s">
        <v>187</v>
      </c>
      <c r="D1675" s="213">
        <v>45407</v>
      </c>
      <c r="E1675" s="191" t="s">
        <v>4108</v>
      </c>
      <c r="F1675" s="191" t="s">
        <v>637</v>
      </c>
      <c r="G1675" s="191">
        <v>8104612</v>
      </c>
      <c r="H1675" s="68"/>
      <c r="I1675" s="197" t="s">
        <v>5165</v>
      </c>
      <c r="J1675" s="68"/>
      <c r="K1675" s="68"/>
      <c r="L1675" s="68"/>
      <c r="M1675" s="68"/>
      <c r="N1675" s="358"/>
      <c r="O1675" s="358"/>
      <c r="P1675" s="214">
        <v>0</v>
      </c>
      <c r="Q1675" s="214">
        <v>24826.47</v>
      </c>
      <c r="R1675" s="68" t="s">
        <v>1894</v>
      </c>
      <c r="S1675" s="359"/>
      <c r="T1675" s="275"/>
    </row>
    <row r="1676" spans="1:20" ht="76.5">
      <c r="A1676" s="191">
        <v>66</v>
      </c>
      <c r="B1676" s="68"/>
      <c r="C1676" s="212" t="s">
        <v>46</v>
      </c>
      <c r="D1676" s="213">
        <v>45407</v>
      </c>
      <c r="E1676" s="191" t="s">
        <v>4109</v>
      </c>
      <c r="F1676" s="191" t="s">
        <v>637</v>
      </c>
      <c r="G1676" s="191">
        <v>8104605</v>
      </c>
      <c r="H1676" s="68"/>
      <c r="I1676" s="197" t="s">
        <v>5166</v>
      </c>
      <c r="J1676" s="68"/>
      <c r="K1676" s="68"/>
      <c r="L1676" s="68"/>
      <c r="M1676" s="68"/>
      <c r="N1676" s="358"/>
      <c r="O1676" s="358"/>
      <c r="P1676" s="214">
        <v>0</v>
      </c>
      <c r="Q1676" s="214">
        <v>24826.47</v>
      </c>
      <c r="R1676" s="68" t="s">
        <v>1894</v>
      </c>
      <c r="S1676" s="359"/>
      <c r="T1676" s="275"/>
    </row>
    <row r="1677" spans="1:20" ht="76.5">
      <c r="A1677" s="191">
        <v>862</v>
      </c>
      <c r="B1677" s="68"/>
      <c r="C1677" s="212" t="s">
        <v>187</v>
      </c>
      <c r="D1677" s="213">
        <v>45407</v>
      </c>
      <c r="E1677" s="191" t="s">
        <v>4110</v>
      </c>
      <c r="F1677" s="191" t="s">
        <v>637</v>
      </c>
      <c r="G1677" s="191">
        <v>8104683</v>
      </c>
      <c r="H1677" s="68"/>
      <c r="I1677" s="197" t="s">
        <v>5159</v>
      </c>
      <c r="J1677" s="68"/>
      <c r="K1677" s="68"/>
      <c r="L1677" s="68"/>
      <c r="M1677" s="68"/>
      <c r="N1677" s="358"/>
      <c r="O1677" s="358"/>
      <c r="P1677" s="214">
        <v>0</v>
      </c>
      <c r="Q1677" s="214">
        <v>7506.64</v>
      </c>
      <c r="R1677" s="68" t="s">
        <v>1894</v>
      </c>
      <c r="S1677" s="359"/>
      <c r="T1677" s="275"/>
    </row>
    <row r="1678" spans="1:20" ht="76.5">
      <c r="A1678" s="191">
        <v>66</v>
      </c>
      <c r="B1678" s="68"/>
      <c r="C1678" s="212" t="s">
        <v>46</v>
      </c>
      <c r="D1678" s="213">
        <v>45407</v>
      </c>
      <c r="E1678" s="191" t="s">
        <v>4111</v>
      </c>
      <c r="F1678" s="191" t="s">
        <v>637</v>
      </c>
      <c r="G1678" s="191">
        <v>8104647</v>
      </c>
      <c r="H1678" s="68"/>
      <c r="I1678" s="197" t="s">
        <v>5167</v>
      </c>
      <c r="J1678" s="68"/>
      <c r="K1678" s="68"/>
      <c r="L1678" s="68"/>
      <c r="M1678" s="68"/>
      <c r="N1678" s="358"/>
      <c r="O1678" s="358"/>
      <c r="P1678" s="214">
        <v>0</v>
      </c>
      <c r="Q1678" s="214">
        <v>5434.9</v>
      </c>
      <c r="R1678" s="68" t="s">
        <v>1894</v>
      </c>
      <c r="S1678" s="359"/>
      <c r="T1678" s="275"/>
    </row>
    <row r="1679" spans="1:20" ht="76.5">
      <c r="A1679" s="191">
        <v>66</v>
      </c>
      <c r="B1679" s="68"/>
      <c r="C1679" s="212" t="s">
        <v>46</v>
      </c>
      <c r="D1679" s="213">
        <v>45407</v>
      </c>
      <c r="E1679" s="191" t="s">
        <v>4112</v>
      </c>
      <c r="F1679" s="191" t="s">
        <v>637</v>
      </c>
      <c r="G1679" s="191">
        <v>8104698</v>
      </c>
      <c r="H1679" s="68"/>
      <c r="I1679" s="197" t="s">
        <v>5168</v>
      </c>
      <c r="J1679" s="68"/>
      <c r="K1679" s="68"/>
      <c r="L1679" s="68"/>
      <c r="M1679" s="68"/>
      <c r="N1679" s="358"/>
      <c r="O1679" s="358"/>
      <c r="P1679" s="214">
        <v>0</v>
      </c>
      <c r="Q1679" s="214">
        <v>3058.61</v>
      </c>
      <c r="R1679" s="68" t="s">
        <v>1894</v>
      </c>
      <c r="S1679" s="359"/>
      <c r="T1679" s="275"/>
    </row>
    <row r="1680" spans="1:20" ht="76.5">
      <c r="A1680" s="191">
        <v>66</v>
      </c>
      <c r="B1680" s="68"/>
      <c r="C1680" s="212" t="s">
        <v>46</v>
      </c>
      <c r="D1680" s="213">
        <v>45407</v>
      </c>
      <c r="E1680" s="191" t="s">
        <v>4113</v>
      </c>
      <c r="F1680" s="191" t="s">
        <v>637</v>
      </c>
      <c r="G1680" s="191">
        <v>8104709</v>
      </c>
      <c r="H1680" s="68"/>
      <c r="I1680" s="197" t="s">
        <v>5168</v>
      </c>
      <c r="J1680" s="68"/>
      <c r="K1680" s="68"/>
      <c r="L1680" s="68"/>
      <c r="M1680" s="68"/>
      <c r="N1680" s="358"/>
      <c r="O1680" s="358"/>
      <c r="P1680" s="214">
        <v>0</v>
      </c>
      <c r="Q1680" s="214">
        <v>11357.29</v>
      </c>
      <c r="R1680" s="68" t="s">
        <v>1894</v>
      </c>
      <c r="S1680" s="359"/>
      <c r="T1680" s="275"/>
    </row>
    <row r="1681" spans="1:20" ht="76.5">
      <c r="A1681" s="191">
        <v>66</v>
      </c>
      <c r="B1681" s="68"/>
      <c r="C1681" s="212" t="s">
        <v>46</v>
      </c>
      <c r="D1681" s="213">
        <v>45407</v>
      </c>
      <c r="E1681" s="191" t="s">
        <v>4114</v>
      </c>
      <c r="F1681" s="191" t="s">
        <v>637</v>
      </c>
      <c r="G1681" s="191">
        <v>8104733</v>
      </c>
      <c r="H1681" s="68"/>
      <c r="I1681" s="197" t="s">
        <v>5168</v>
      </c>
      <c r="J1681" s="68"/>
      <c r="K1681" s="68"/>
      <c r="L1681" s="68"/>
      <c r="M1681" s="68"/>
      <c r="N1681" s="358"/>
      <c r="O1681" s="358"/>
      <c r="P1681" s="214">
        <v>0</v>
      </c>
      <c r="Q1681" s="214">
        <v>2523.64</v>
      </c>
      <c r="R1681" s="68" t="s">
        <v>1894</v>
      </c>
      <c r="S1681" s="359"/>
      <c r="T1681" s="275"/>
    </row>
    <row r="1682" spans="1:20" ht="76.5">
      <c r="A1682" s="191">
        <v>862</v>
      </c>
      <c r="B1682" s="68"/>
      <c r="C1682" s="212" t="s">
        <v>187</v>
      </c>
      <c r="D1682" s="213">
        <v>45407</v>
      </c>
      <c r="E1682" s="191" t="s">
        <v>4115</v>
      </c>
      <c r="F1682" s="191" t="s">
        <v>637</v>
      </c>
      <c r="G1682" s="191">
        <v>8104740</v>
      </c>
      <c r="H1682" s="68"/>
      <c r="I1682" s="197" t="s">
        <v>5169</v>
      </c>
      <c r="J1682" s="68"/>
      <c r="K1682" s="68"/>
      <c r="L1682" s="68"/>
      <c r="M1682" s="68"/>
      <c r="N1682" s="358"/>
      <c r="O1682" s="358"/>
      <c r="P1682" s="214">
        <v>0</v>
      </c>
      <c r="Q1682" s="214">
        <v>3088.93</v>
      </c>
      <c r="R1682" s="68" t="s">
        <v>1894</v>
      </c>
      <c r="S1682" s="359"/>
      <c r="T1682" s="275"/>
    </row>
    <row r="1683" spans="1:20" ht="76.5">
      <c r="A1683" s="191">
        <v>66</v>
      </c>
      <c r="B1683" s="68"/>
      <c r="C1683" s="212" t="s">
        <v>46</v>
      </c>
      <c r="D1683" s="213">
        <v>45407</v>
      </c>
      <c r="E1683" s="191" t="s">
        <v>4116</v>
      </c>
      <c r="F1683" s="191" t="s">
        <v>637</v>
      </c>
      <c r="G1683" s="191">
        <v>8104682</v>
      </c>
      <c r="H1683" s="68"/>
      <c r="I1683" s="197" t="s">
        <v>5170</v>
      </c>
      <c r="J1683" s="68"/>
      <c r="K1683" s="68"/>
      <c r="L1683" s="68"/>
      <c r="M1683" s="68"/>
      <c r="N1683" s="358"/>
      <c r="O1683" s="358"/>
      <c r="P1683" s="214">
        <v>0</v>
      </c>
      <c r="Q1683" s="214">
        <v>47066.75</v>
      </c>
      <c r="R1683" s="68" t="s">
        <v>1894</v>
      </c>
      <c r="S1683" s="359"/>
      <c r="T1683" s="275"/>
    </row>
    <row r="1684" spans="1:20" ht="76.5">
      <c r="A1684" s="191">
        <v>862</v>
      </c>
      <c r="B1684" s="68"/>
      <c r="C1684" s="212" t="s">
        <v>187</v>
      </c>
      <c r="D1684" s="213">
        <v>45407</v>
      </c>
      <c r="E1684" s="191" t="s">
        <v>4117</v>
      </c>
      <c r="F1684" s="191" t="s">
        <v>637</v>
      </c>
      <c r="G1684" s="191">
        <v>8104710</v>
      </c>
      <c r="H1684" s="68"/>
      <c r="I1684" s="197" t="s">
        <v>5159</v>
      </c>
      <c r="J1684" s="68"/>
      <c r="K1684" s="68"/>
      <c r="L1684" s="68"/>
      <c r="M1684" s="68"/>
      <c r="N1684" s="358"/>
      <c r="O1684" s="358"/>
      <c r="P1684" s="214">
        <v>0</v>
      </c>
      <c r="Q1684" s="214">
        <v>11357.29</v>
      </c>
      <c r="R1684" s="68" t="s">
        <v>1894</v>
      </c>
      <c r="S1684" s="359"/>
      <c r="T1684" s="275"/>
    </row>
    <row r="1685" spans="1:20" ht="76.5">
      <c r="A1685" s="191">
        <v>66</v>
      </c>
      <c r="B1685" s="68"/>
      <c r="C1685" s="212" t="s">
        <v>46</v>
      </c>
      <c r="D1685" s="213">
        <v>45407</v>
      </c>
      <c r="E1685" s="191" t="s">
        <v>4118</v>
      </c>
      <c r="F1685" s="191" t="s">
        <v>637</v>
      </c>
      <c r="G1685" s="191">
        <v>8104739</v>
      </c>
      <c r="H1685" s="68"/>
      <c r="I1685" s="197" t="s">
        <v>5171</v>
      </c>
      <c r="J1685" s="68"/>
      <c r="K1685" s="68"/>
      <c r="L1685" s="68"/>
      <c r="M1685" s="68"/>
      <c r="N1685" s="358"/>
      <c r="O1685" s="358"/>
      <c r="P1685" s="214">
        <v>0</v>
      </c>
      <c r="Q1685" s="214">
        <v>3088.93</v>
      </c>
      <c r="R1685" s="68" t="s">
        <v>1894</v>
      </c>
      <c r="S1685" s="359"/>
      <c r="T1685" s="275"/>
    </row>
    <row r="1686" spans="1:20" ht="76.5">
      <c r="A1686" s="191">
        <v>66</v>
      </c>
      <c r="B1686" s="68"/>
      <c r="C1686" s="212" t="s">
        <v>46</v>
      </c>
      <c r="D1686" s="213">
        <v>45407</v>
      </c>
      <c r="E1686" s="191" t="s">
        <v>4119</v>
      </c>
      <c r="F1686" s="191" t="s">
        <v>637</v>
      </c>
      <c r="G1686" s="191">
        <v>8104734</v>
      </c>
      <c r="H1686" s="68"/>
      <c r="I1686" s="197" t="s">
        <v>5159</v>
      </c>
      <c r="J1686" s="68"/>
      <c r="K1686" s="68"/>
      <c r="L1686" s="68"/>
      <c r="M1686" s="68"/>
      <c r="N1686" s="358"/>
      <c r="O1686" s="358"/>
      <c r="P1686" s="214">
        <v>0</v>
      </c>
      <c r="Q1686" s="214">
        <v>2523.64</v>
      </c>
      <c r="R1686" s="68" t="s">
        <v>1894</v>
      </c>
      <c r="S1686" s="359"/>
      <c r="T1686" s="275"/>
    </row>
    <row r="1687" spans="1:20" ht="76.5">
      <c r="A1687" s="191">
        <v>66</v>
      </c>
      <c r="B1687" s="68"/>
      <c r="C1687" s="212" t="s">
        <v>46</v>
      </c>
      <c r="D1687" s="213">
        <v>45407</v>
      </c>
      <c r="E1687" s="191" t="s">
        <v>4120</v>
      </c>
      <c r="F1687" s="191" t="s">
        <v>637</v>
      </c>
      <c r="G1687" s="191">
        <v>8104672</v>
      </c>
      <c r="H1687" s="68"/>
      <c r="I1687" s="197" t="s">
        <v>5168</v>
      </c>
      <c r="J1687" s="68"/>
      <c r="K1687" s="68"/>
      <c r="L1687" s="68"/>
      <c r="M1687" s="68"/>
      <c r="N1687" s="358"/>
      <c r="O1687" s="358"/>
      <c r="P1687" s="214">
        <v>0</v>
      </c>
      <c r="Q1687" s="214">
        <v>11.57</v>
      </c>
      <c r="R1687" s="68" t="s">
        <v>1894</v>
      </c>
      <c r="S1687" s="359"/>
      <c r="T1687" s="275"/>
    </row>
    <row r="1688" spans="1:20" ht="63.75">
      <c r="A1688" s="191">
        <v>597</v>
      </c>
      <c r="B1688" s="68"/>
      <c r="C1688" s="212" t="s">
        <v>675</v>
      </c>
      <c r="D1688" s="213">
        <v>45407</v>
      </c>
      <c r="E1688" s="191" t="s">
        <v>4121</v>
      </c>
      <c r="F1688" s="191" t="s">
        <v>6</v>
      </c>
      <c r="G1688" s="191">
        <v>2673405</v>
      </c>
      <c r="H1688" s="68"/>
      <c r="I1688" s="197" t="s">
        <v>5172</v>
      </c>
      <c r="J1688" s="68"/>
      <c r="K1688" s="68"/>
      <c r="L1688" s="68"/>
      <c r="M1688" s="68"/>
      <c r="N1688" s="358"/>
      <c r="O1688" s="358"/>
      <c r="P1688" s="214">
        <v>0</v>
      </c>
      <c r="Q1688" s="214">
        <v>2092300</v>
      </c>
      <c r="R1688" s="68" t="s">
        <v>1894</v>
      </c>
      <c r="S1688" s="359"/>
      <c r="T1688" s="275"/>
    </row>
    <row r="1689" spans="1:20" ht="63.75">
      <c r="A1689" s="191">
        <v>86</v>
      </c>
      <c r="B1689" s="68"/>
      <c r="C1689" s="212" t="s">
        <v>50</v>
      </c>
      <c r="D1689" s="213">
        <v>45407</v>
      </c>
      <c r="E1689" s="191" t="s">
        <v>4122</v>
      </c>
      <c r="F1689" s="191" t="s">
        <v>6</v>
      </c>
      <c r="G1689" s="191">
        <v>1999368</v>
      </c>
      <c r="H1689" s="68"/>
      <c r="I1689" s="197" t="s">
        <v>5173</v>
      </c>
      <c r="J1689" s="68"/>
      <c r="K1689" s="68"/>
      <c r="L1689" s="68"/>
      <c r="M1689" s="68"/>
      <c r="N1689" s="358"/>
      <c r="O1689" s="358"/>
      <c r="P1689" s="214">
        <v>0</v>
      </c>
      <c r="Q1689" s="214">
        <v>56160.83</v>
      </c>
      <c r="R1689" s="68" t="s">
        <v>1894</v>
      </c>
      <c r="S1689" s="359"/>
      <c r="T1689" s="275"/>
    </row>
    <row r="1690" spans="1:20" ht="76.5">
      <c r="A1690" s="191">
        <v>86</v>
      </c>
      <c r="B1690" s="68"/>
      <c r="C1690" s="212" t="s">
        <v>50</v>
      </c>
      <c r="D1690" s="213">
        <v>45407</v>
      </c>
      <c r="E1690" s="191" t="s">
        <v>4123</v>
      </c>
      <c r="F1690" s="191" t="s">
        <v>6</v>
      </c>
      <c r="G1690" s="191">
        <v>1999370</v>
      </c>
      <c r="H1690" s="68"/>
      <c r="I1690" s="197" t="s">
        <v>5174</v>
      </c>
      <c r="J1690" s="68"/>
      <c r="K1690" s="68"/>
      <c r="L1690" s="68"/>
      <c r="M1690" s="68"/>
      <c r="N1690" s="358"/>
      <c r="O1690" s="358"/>
      <c r="P1690" s="214">
        <v>0</v>
      </c>
      <c r="Q1690" s="214">
        <v>1195.1600000000001</v>
      </c>
      <c r="R1690" s="68" t="s">
        <v>1894</v>
      </c>
      <c r="S1690" s="359"/>
      <c r="T1690" s="275"/>
    </row>
    <row r="1691" spans="1:20" ht="63.75">
      <c r="A1691" s="191">
        <v>597</v>
      </c>
      <c r="B1691" s="68"/>
      <c r="C1691" s="212" t="s">
        <v>675</v>
      </c>
      <c r="D1691" s="213">
        <v>45407</v>
      </c>
      <c r="E1691" s="191" t="s">
        <v>4124</v>
      </c>
      <c r="F1691" s="191" t="s">
        <v>14</v>
      </c>
      <c r="G1691" s="191">
        <v>2673406</v>
      </c>
      <c r="H1691" s="68"/>
      <c r="I1691" s="197" t="s">
        <v>5175</v>
      </c>
      <c r="J1691" s="68"/>
      <c r="K1691" s="68"/>
      <c r="L1691" s="68"/>
      <c r="M1691" s="68"/>
      <c r="N1691" s="358"/>
      <c r="O1691" s="358"/>
      <c r="P1691" s="214">
        <v>50</v>
      </c>
      <c r="Q1691" s="214">
        <v>0</v>
      </c>
      <c r="R1691" s="68" t="s">
        <v>1894</v>
      </c>
      <c r="S1691" s="359"/>
      <c r="T1691" s="275"/>
    </row>
    <row r="1692" spans="1:20" ht="102">
      <c r="A1692" s="191">
        <v>41</v>
      </c>
      <c r="B1692" s="68"/>
      <c r="C1692" s="212" t="s">
        <v>44</v>
      </c>
      <c r="D1692" s="213">
        <v>45407</v>
      </c>
      <c r="E1692" s="191" t="s">
        <v>4125</v>
      </c>
      <c r="F1692" s="191" t="s">
        <v>600</v>
      </c>
      <c r="G1692" s="191">
        <v>8087647</v>
      </c>
      <c r="H1692" s="68"/>
      <c r="I1692" s="197" t="s">
        <v>5176</v>
      </c>
      <c r="J1692" s="68"/>
      <c r="K1692" s="68"/>
      <c r="L1692" s="68"/>
      <c r="M1692" s="68"/>
      <c r="N1692" s="358"/>
      <c r="O1692" s="358"/>
      <c r="P1692" s="214">
        <v>0</v>
      </c>
      <c r="Q1692" s="214">
        <v>62640</v>
      </c>
      <c r="R1692" s="68" t="s">
        <v>1894</v>
      </c>
      <c r="S1692" s="359"/>
      <c r="T1692" s="275"/>
    </row>
    <row r="1693" spans="1:20" ht="63.75">
      <c r="A1693" s="191">
        <v>585</v>
      </c>
      <c r="B1693" s="68"/>
      <c r="C1693" s="212" t="s">
        <v>171</v>
      </c>
      <c r="D1693" s="213">
        <v>45407</v>
      </c>
      <c r="E1693" s="191" t="s">
        <v>4126</v>
      </c>
      <c r="F1693" s="191" t="s">
        <v>6</v>
      </c>
      <c r="G1693" s="191">
        <v>1091080</v>
      </c>
      <c r="H1693" s="68"/>
      <c r="I1693" s="197" t="s">
        <v>5177</v>
      </c>
      <c r="J1693" s="68"/>
      <c r="K1693" s="68"/>
      <c r="L1693" s="68"/>
      <c r="M1693" s="68"/>
      <c r="N1693" s="358"/>
      <c r="O1693" s="358"/>
      <c r="P1693" s="214">
        <v>0</v>
      </c>
      <c r="Q1693" s="214">
        <v>12896.8</v>
      </c>
      <c r="R1693" s="68" t="s">
        <v>1894</v>
      </c>
      <c r="S1693" s="359"/>
      <c r="T1693" s="275"/>
    </row>
    <row r="1694" spans="1:20" ht="63.75">
      <c r="A1694" s="191">
        <v>513</v>
      </c>
      <c r="B1694" s="68"/>
      <c r="C1694" s="212" t="s">
        <v>160</v>
      </c>
      <c r="D1694" s="213">
        <v>45407</v>
      </c>
      <c r="E1694" s="191" t="s">
        <v>4127</v>
      </c>
      <c r="F1694" s="191" t="s">
        <v>12</v>
      </c>
      <c r="G1694" s="191">
        <v>1091121</v>
      </c>
      <c r="H1694" s="68"/>
      <c r="I1694" s="197" t="s">
        <v>5178</v>
      </c>
      <c r="J1694" s="68"/>
      <c r="K1694" s="68"/>
      <c r="L1694" s="68"/>
      <c r="M1694" s="68"/>
      <c r="N1694" s="358"/>
      <c r="O1694" s="358"/>
      <c r="P1694" s="214">
        <v>402215295.83999997</v>
      </c>
      <c r="Q1694" s="214">
        <v>0</v>
      </c>
      <c r="R1694" s="68" t="s">
        <v>1894</v>
      </c>
      <c r="S1694" s="359"/>
      <c r="T1694" s="275"/>
    </row>
    <row r="1695" spans="1:20" ht="76.5">
      <c r="A1695" s="191">
        <v>513</v>
      </c>
      <c r="B1695" s="68"/>
      <c r="C1695" s="212" t="s">
        <v>160</v>
      </c>
      <c r="D1695" s="213">
        <v>45407</v>
      </c>
      <c r="E1695" s="191" t="s">
        <v>4128</v>
      </c>
      <c r="F1695" s="191" t="s">
        <v>10</v>
      </c>
      <c r="G1695" s="191">
        <v>1091121</v>
      </c>
      <c r="H1695" s="68"/>
      <c r="I1695" s="197" t="s">
        <v>5179</v>
      </c>
      <c r="J1695" s="68"/>
      <c r="K1695" s="68"/>
      <c r="L1695" s="68"/>
      <c r="M1695" s="68"/>
      <c r="N1695" s="358"/>
      <c r="O1695" s="358"/>
      <c r="P1695" s="214">
        <v>50</v>
      </c>
      <c r="Q1695" s="214">
        <v>0</v>
      </c>
      <c r="R1695" s="68" t="s">
        <v>1894</v>
      </c>
      <c r="S1695" s="359"/>
      <c r="T1695" s="275"/>
    </row>
    <row r="1696" spans="1:20" ht="51">
      <c r="A1696" s="191">
        <v>46</v>
      </c>
      <c r="B1696" s="68"/>
      <c r="C1696" s="212" t="s">
        <v>1371</v>
      </c>
      <c r="D1696" s="213">
        <v>45408</v>
      </c>
      <c r="E1696" s="191" t="s">
        <v>4129</v>
      </c>
      <c r="F1696" s="191" t="s">
        <v>3</v>
      </c>
      <c r="G1696" s="191">
        <v>2190945</v>
      </c>
      <c r="H1696" s="68"/>
      <c r="I1696" s="197" t="s">
        <v>5180</v>
      </c>
      <c r="J1696" s="68"/>
      <c r="K1696" s="68"/>
      <c r="L1696" s="68"/>
      <c r="M1696" s="68"/>
      <c r="N1696" s="358"/>
      <c r="O1696" s="358"/>
      <c r="P1696" s="214">
        <v>0</v>
      </c>
      <c r="Q1696" s="214">
        <v>392</v>
      </c>
      <c r="R1696" s="68" t="s">
        <v>1894</v>
      </c>
      <c r="S1696" s="359"/>
      <c r="T1696" s="275"/>
    </row>
    <row r="1697" spans="1:20" ht="51">
      <c r="A1697" s="191">
        <v>35</v>
      </c>
      <c r="B1697" s="68"/>
      <c r="C1697" s="212" t="s">
        <v>43</v>
      </c>
      <c r="D1697" s="213">
        <v>45408</v>
      </c>
      <c r="E1697" s="191" t="s">
        <v>4130</v>
      </c>
      <c r="F1697" s="191" t="s">
        <v>3</v>
      </c>
      <c r="G1697" s="191">
        <v>2190947</v>
      </c>
      <c r="H1697" s="68"/>
      <c r="I1697" s="197" t="s">
        <v>5181</v>
      </c>
      <c r="J1697" s="68"/>
      <c r="K1697" s="68"/>
      <c r="L1697" s="68"/>
      <c r="M1697" s="68"/>
      <c r="N1697" s="358"/>
      <c r="O1697" s="358"/>
      <c r="P1697" s="214">
        <v>0</v>
      </c>
      <c r="Q1697" s="214">
        <v>2142</v>
      </c>
      <c r="R1697" s="68" t="s">
        <v>1894</v>
      </c>
      <c r="S1697" s="359"/>
      <c r="T1697" s="275"/>
    </row>
    <row r="1698" spans="1:20" ht="51">
      <c r="A1698" s="191">
        <v>35</v>
      </c>
      <c r="B1698" s="68"/>
      <c r="C1698" s="212" t="s">
        <v>43</v>
      </c>
      <c r="D1698" s="213">
        <v>45408</v>
      </c>
      <c r="E1698" s="191" t="s">
        <v>4131</v>
      </c>
      <c r="F1698" s="191" t="s">
        <v>3</v>
      </c>
      <c r="G1698" s="191">
        <v>2190949</v>
      </c>
      <c r="H1698" s="68"/>
      <c r="I1698" s="197" t="s">
        <v>5182</v>
      </c>
      <c r="J1698" s="68"/>
      <c r="K1698" s="68"/>
      <c r="L1698" s="68"/>
      <c r="M1698" s="68"/>
      <c r="N1698" s="358"/>
      <c r="O1698" s="358"/>
      <c r="P1698" s="214">
        <v>0</v>
      </c>
      <c r="Q1698" s="214">
        <v>874.65</v>
      </c>
      <c r="R1698" s="68" t="s">
        <v>1894</v>
      </c>
      <c r="S1698" s="359"/>
      <c r="T1698" s="275"/>
    </row>
    <row r="1699" spans="1:20" ht="76.5">
      <c r="A1699" s="191" t="s">
        <v>544</v>
      </c>
      <c r="B1699" s="68"/>
      <c r="C1699" s="212" t="s">
        <v>681</v>
      </c>
      <c r="D1699" s="213">
        <v>45408</v>
      </c>
      <c r="E1699" s="191" t="s">
        <v>4132</v>
      </c>
      <c r="F1699" s="191" t="s">
        <v>3</v>
      </c>
      <c r="G1699" s="191">
        <v>2190952</v>
      </c>
      <c r="H1699" s="68"/>
      <c r="I1699" s="197" t="s">
        <v>5183</v>
      </c>
      <c r="J1699" s="68"/>
      <c r="K1699" s="68"/>
      <c r="L1699" s="68"/>
      <c r="M1699" s="68"/>
      <c r="N1699" s="358"/>
      <c r="O1699" s="358"/>
      <c r="P1699" s="214">
        <v>0</v>
      </c>
      <c r="Q1699" s="214">
        <v>250</v>
      </c>
      <c r="R1699" s="68" t="s">
        <v>1894</v>
      </c>
      <c r="S1699" s="359"/>
      <c r="T1699" s="275"/>
    </row>
    <row r="1700" spans="1:20" ht="51">
      <c r="A1700" s="191" t="s">
        <v>550</v>
      </c>
      <c r="B1700" s="68"/>
      <c r="C1700" s="212" t="s">
        <v>589</v>
      </c>
      <c r="D1700" s="213">
        <v>45408</v>
      </c>
      <c r="E1700" s="191" t="s">
        <v>4133</v>
      </c>
      <c r="F1700" s="191" t="s">
        <v>3</v>
      </c>
      <c r="G1700" s="191">
        <v>2190954</v>
      </c>
      <c r="H1700" s="68"/>
      <c r="I1700" s="197" t="s">
        <v>5184</v>
      </c>
      <c r="J1700" s="68"/>
      <c r="K1700" s="68"/>
      <c r="L1700" s="68"/>
      <c r="M1700" s="68"/>
      <c r="N1700" s="358"/>
      <c r="O1700" s="358"/>
      <c r="P1700" s="214">
        <v>0</v>
      </c>
      <c r="Q1700" s="214">
        <v>4929</v>
      </c>
      <c r="R1700" s="68" t="s">
        <v>1894</v>
      </c>
      <c r="S1700" s="359"/>
      <c r="T1700" s="275"/>
    </row>
    <row r="1701" spans="1:20" ht="51">
      <c r="A1701" s="191">
        <v>650</v>
      </c>
      <c r="B1701" s="68"/>
      <c r="C1701" s="212" t="s">
        <v>175</v>
      </c>
      <c r="D1701" s="213">
        <v>45408</v>
      </c>
      <c r="E1701" s="191" t="s">
        <v>4134</v>
      </c>
      <c r="F1701" s="191" t="s">
        <v>3</v>
      </c>
      <c r="G1701" s="191">
        <v>2190955</v>
      </c>
      <c r="H1701" s="68"/>
      <c r="I1701" s="197" t="s">
        <v>5185</v>
      </c>
      <c r="J1701" s="68"/>
      <c r="K1701" s="68"/>
      <c r="L1701" s="68"/>
      <c r="M1701" s="68"/>
      <c r="N1701" s="358"/>
      <c r="O1701" s="358"/>
      <c r="P1701" s="214">
        <v>0</v>
      </c>
      <c r="Q1701" s="214">
        <v>276.5</v>
      </c>
      <c r="R1701" s="68" t="s">
        <v>1894</v>
      </c>
      <c r="S1701" s="359"/>
      <c r="T1701" s="275"/>
    </row>
    <row r="1702" spans="1:20" ht="51">
      <c r="A1702" s="191">
        <v>222</v>
      </c>
      <c r="B1702" s="68"/>
      <c r="C1702" s="212" t="s">
        <v>93</v>
      </c>
      <c r="D1702" s="213">
        <v>45408</v>
      </c>
      <c r="E1702" s="191" t="s">
        <v>4135</v>
      </c>
      <c r="F1702" s="191" t="s">
        <v>3</v>
      </c>
      <c r="G1702" s="191">
        <v>2190956</v>
      </c>
      <c r="H1702" s="68"/>
      <c r="I1702" s="197" t="s">
        <v>5186</v>
      </c>
      <c r="J1702" s="68"/>
      <c r="K1702" s="68"/>
      <c r="L1702" s="68"/>
      <c r="M1702" s="68"/>
      <c r="N1702" s="358"/>
      <c r="O1702" s="358"/>
      <c r="P1702" s="214">
        <v>0</v>
      </c>
      <c r="Q1702" s="214">
        <v>100</v>
      </c>
      <c r="R1702" s="68" t="s">
        <v>1894</v>
      </c>
      <c r="S1702" s="359"/>
      <c r="T1702" s="275"/>
    </row>
    <row r="1703" spans="1:20" ht="63.75">
      <c r="A1703" s="191">
        <v>81</v>
      </c>
      <c r="B1703" s="68"/>
      <c r="C1703" s="212" t="s">
        <v>49</v>
      </c>
      <c r="D1703" s="213">
        <v>45408</v>
      </c>
      <c r="E1703" s="191" t="s">
        <v>4136</v>
      </c>
      <c r="F1703" s="191" t="s">
        <v>3</v>
      </c>
      <c r="G1703" s="191">
        <v>2190961</v>
      </c>
      <c r="H1703" s="68"/>
      <c r="I1703" s="197" t="s">
        <v>5187</v>
      </c>
      <c r="J1703" s="68"/>
      <c r="K1703" s="68"/>
      <c r="L1703" s="68"/>
      <c r="M1703" s="68"/>
      <c r="N1703" s="358"/>
      <c r="O1703" s="358"/>
      <c r="P1703" s="214">
        <v>0</v>
      </c>
      <c r="Q1703" s="214">
        <v>26224.82</v>
      </c>
      <c r="R1703" s="68" t="s">
        <v>1894</v>
      </c>
      <c r="S1703" s="359"/>
      <c r="T1703" s="275"/>
    </row>
    <row r="1704" spans="1:20" ht="63.75">
      <c r="A1704" s="191">
        <v>41</v>
      </c>
      <c r="B1704" s="68"/>
      <c r="C1704" s="212" t="s">
        <v>44</v>
      </c>
      <c r="D1704" s="213">
        <v>45408</v>
      </c>
      <c r="E1704" s="191" t="s">
        <v>4137</v>
      </c>
      <c r="F1704" s="191" t="s">
        <v>3</v>
      </c>
      <c r="G1704" s="191">
        <v>2190962</v>
      </c>
      <c r="H1704" s="68"/>
      <c r="I1704" s="197" t="s">
        <v>5188</v>
      </c>
      <c r="J1704" s="68"/>
      <c r="K1704" s="68"/>
      <c r="L1704" s="68"/>
      <c r="M1704" s="68"/>
      <c r="N1704" s="358"/>
      <c r="O1704" s="358"/>
      <c r="P1704" s="214">
        <v>0</v>
      </c>
      <c r="Q1704" s="214">
        <v>2466.7800000000002</v>
      </c>
      <c r="R1704" s="68" t="s">
        <v>1894</v>
      </c>
      <c r="S1704" s="359"/>
      <c r="T1704" s="275"/>
    </row>
    <row r="1705" spans="1:20" ht="63.75">
      <c r="A1705" s="191">
        <v>81</v>
      </c>
      <c r="B1705" s="68"/>
      <c r="C1705" s="212" t="s">
        <v>49</v>
      </c>
      <c r="D1705" s="213">
        <v>45408</v>
      </c>
      <c r="E1705" s="191" t="s">
        <v>4138</v>
      </c>
      <c r="F1705" s="191" t="s">
        <v>3</v>
      </c>
      <c r="G1705" s="191">
        <v>2190963</v>
      </c>
      <c r="H1705" s="68"/>
      <c r="I1705" s="197" t="s">
        <v>5189</v>
      </c>
      <c r="J1705" s="68"/>
      <c r="K1705" s="68"/>
      <c r="L1705" s="68"/>
      <c r="M1705" s="68"/>
      <c r="N1705" s="358"/>
      <c r="O1705" s="358"/>
      <c r="P1705" s="214">
        <v>0</v>
      </c>
      <c r="Q1705" s="214">
        <v>8412.0400000000009</v>
      </c>
      <c r="R1705" s="68" t="s">
        <v>1894</v>
      </c>
      <c r="S1705" s="359"/>
      <c r="T1705" s="275"/>
    </row>
    <row r="1706" spans="1:20" ht="63.75">
      <c r="A1706" s="191">
        <v>310</v>
      </c>
      <c r="B1706" s="68"/>
      <c r="C1706" s="212" t="s">
        <v>131</v>
      </c>
      <c r="D1706" s="213">
        <v>45408</v>
      </c>
      <c r="E1706" s="191" t="s">
        <v>4139</v>
      </c>
      <c r="F1706" s="191" t="s">
        <v>3</v>
      </c>
      <c r="G1706" s="191">
        <v>2190964</v>
      </c>
      <c r="H1706" s="68"/>
      <c r="I1706" s="197" t="s">
        <v>5190</v>
      </c>
      <c r="J1706" s="68"/>
      <c r="K1706" s="68"/>
      <c r="L1706" s="68"/>
      <c r="M1706" s="68"/>
      <c r="N1706" s="358"/>
      <c r="O1706" s="358"/>
      <c r="P1706" s="214">
        <v>0</v>
      </c>
      <c r="Q1706" s="214">
        <v>894552.21</v>
      </c>
      <c r="R1706" s="68" t="s">
        <v>1894</v>
      </c>
      <c r="S1706" s="359"/>
      <c r="T1706" s="275"/>
    </row>
    <row r="1707" spans="1:20" ht="63.75">
      <c r="A1707" s="191">
        <v>310</v>
      </c>
      <c r="B1707" s="68"/>
      <c r="C1707" s="212" t="s">
        <v>131</v>
      </c>
      <c r="D1707" s="213">
        <v>45408</v>
      </c>
      <c r="E1707" s="191" t="s">
        <v>4140</v>
      </c>
      <c r="F1707" s="191" t="s">
        <v>3</v>
      </c>
      <c r="G1707" s="191">
        <v>2190966</v>
      </c>
      <c r="H1707" s="68"/>
      <c r="I1707" s="197" t="s">
        <v>5191</v>
      </c>
      <c r="J1707" s="68"/>
      <c r="K1707" s="68"/>
      <c r="L1707" s="68"/>
      <c r="M1707" s="68"/>
      <c r="N1707" s="358"/>
      <c r="O1707" s="358"/>
      <c r="P1707" s="214">
        <v>0</v>
      </c>
      <c r="Q1707" s="214">
        <v>22777.84</v>
      </c>
      <c r="R1707" s="68" t="s">
        <v>1894</v>
      </c>
      <c r="S1707" s="359"/>
      <c r="T1707" s="275"/>
    </row>
    <row r="1708" spans="1:20" ht="63.75">
      <c r="A1708" s="191">
        <v>310</v>
      </c>
      <c r="B1708" s="68"/>
      <c r="C1708" s="212" t="s">
        <v>131</v>
      </c>
      <c r="D1708" s="213">
        <v>45408</v>
      </c>
      <c r="E1708" s="191" t="s">
        <v>4141</v>
      </c>
      <c r="F1708" s="191" t="s">
        <v>3</v>
      </c>
      <c r="G1708" s="191">
        <v>2190967</v>
      </c>
      <c r="H1708" s="68"/>
      <c r="I1708" s="197" t="s">
        <v>5192</v>
      </c>
      <c r="J1708" s="68"/>
      <c r="K1708" s="68"/>
      <c r="L1708" s="68"/>
      <c r="M1708" s="68"/>
      <c r="N1708" s="358"/>
      <c r="O1708" s="358"/>
      <c r="P1708" s="214">
        <v>0</v>
      </c>
      <c r="Q1708" s="214">
        <v>1000000</v>
      </c>
      <c r="R1708" s="68" t="s">
        <v>1894</v>
      </c>
      <c r="S1708" s="359"/>
      <c r="T1708" s="275"/>
    </row>
    <row r="1709" spans="1:20" ht="51">
      <c r="A1709" s="191">
        <v>342</v>
      </c>
      <c r="B1709" s="68"/>
      <c r="C1709" s="212" t="s">
        <v>137</v>
      </c>
      <c r="D1709" s="213">
        <v>45408</v>
      </c>
      <c r="E1709" s="191" t="s">
        <v>4142</v>
      </c>
      <c r="F1709" s="191" t="s">
        <v>3</v>
      </c>
      <c r="G1709" s="191">
        <v>2190968</v>
      </c>
      <c r="H1709" s="68"/>
      <c r="I1709" s="197" t="s">
        <v>5193</v>
      </c>
      <c r="J1709" s="68"/>
      <c r="K1709" s="68"/>
      <c r="L1709" s="68"/>
      <c r="M1709" s="68"/>
      <c r="N1709" s="358"/>
      <c r="O1709" s="358"/>
      <c r="P1709" s="214">
        <v>0</v>
      </c>
      <c r="Q1709" s="214">
        <v>13571.76</v>
      </c>
      <c r="R1709" s="68" t="s">
        <v>1894</v>
      </c>
      <c r="S1709" s="359"/>
      <c r="T1709" s="275"/>
    </row>
    <row r="1710" spans="1:20" ht="63.75">
      <c r="A1710" s="191">
        <v>86</v>
      </c>
      <c r="B1710" s="68"/>
      <c r="C1710" s="212" t="s">
        <v>50</v>
      </c>
      <c r="D1710" s="213">
        <v>45408</v>
      </c>
      <c r="E1710" s="191" t="s">
        <v>4143</v>
      </c>
      <c r="F1710" s="191" t="s">
        <v>3</v>
      </c>
      <c r="G1710" s="191">
        <v>2190969</v>
      </c>
      <c r="H1710" s="68"/>
      <c r="I1710" s="197" t="s">
        <v>5194</v>
      </c>
      <c r="J1710" s="68"/>
      <c r="K1710" s="68"/>
      <c r="L1710" s="68"/>
      <c r="M1710" s="68"/>
      <c r="N1710" s="358"/>
      <c r="O1710" s="358"/>
      <c r="P1710" s="214">
        <v>0</v>
      </c>
      <c r="Q1710" s="214">
        <v>41069.03</v>
      </c>
      <c r="R1710" s="68" t="s">
        <v>1894</v>
      </c>
      <c r="S1710" s="359"/>
      <c r="T1710" s="275"/>
    </row>
    <row r="1711" spans="1:20" ht="63.75">
      <c r="A1711" s="191">
        <v>310</v>
      </c>
      <c r="B1711" s="68"/>
      <c r="C1711" s="212" t="s">
        <v>131</v>
      </c>
      <c r="D1711" s="213">
        <v>45408</v>
      </c>
      <c r="E1711" s="191" t="s">
        <v>4144</v>
      </c>
      <c r="F1711" s="191" t="s">
        <v>3</v>
      </c>
      <c r="G1711" s="191">
        <v>2190970</v>
      </c>
      <c r="H1711" s="68"/>
      <c r="I1711" s="197" t="s">
        <v>5195</v>
      </c>
      <c r="J1711" s="68"/>
      <c r="K1711" s="68"/>
      <c r="L1711" s="68"/>
      <c r="M1711" s="68"/>
      <c r="N1711" s="358"/>
      <c r="O1711" s="358"/>
      <c r="P1711" s="214">
        <v>0</v>
      </c>
      <c r="Q1711" s="214">
        <v>1000000</v>
      </c>
      <c r="R1711" s="68" t="s">
        <v>1894</v>
      </c>
      <c r="S1711" s="359"/>
      <c r="T1711" s="275"/>
    </row>
    <row r="1712" spans="1:20" ht="63.75">
      <c r="A1712" s="191" t="s">
        <v>550</v>
      </c>
      <c r="B1712" s="68"/>
      <c r="C1712" s="212" t="s">
        <v>589</v>
      </c>
      <c r="D1712" s="213">
        <v>45408</v>
      </c>
      <c r="E1712" s="191" t="s">
        <v>4145</v>
      </c>
      <c r="F1712" s="191" t="s">
        <v>3</v>
      </c>
      <c r="G1712" s="191">
        <v>2190971</v>
      </c>
      <c r="H1712" s="68"/>
      <c r="I1712" s="197" t="s">
        <v>5196</v>
      </c>
      <c r="J1712" s="68"/>
      <c r="K1712" s="68"/>
      <c r="L1712" s="68"/>
      <c r="M1712" s="68"/>
      <c r="N1712" s="358"/>
      <c r="O1712" s="358"/>
      <c r="P1712" s="214">
        <v>0</v>
      </c>
      <c r="Q1712" s="214">
        <v>96</v>
      </c>
      <c r="R1712" s="68" t="s">
        <v>1894</v>
      </c>
      <c r="S1712" s="359"/>
      <c r="T1712" s="275"/>
    </row>
    <row r="1713" spans="1:20" ht="63.75">
      <c r="A1713" s="191" t="s">
        <v>550</v>
      </c>
      <c r="B1713" s="68"/>
      <c r="C1713" s="212" t="s">
        <v>589</v>
      </c>
      <c r="D1713" s="213">
        <v>45408</v>
      </c>
      <c r="E1713" s="191" t="s">
        <v>4146</v>
      </c>
      <c r="F1713" s="191" t="s">
        <v>3</v>
      </c>
      <c r="G1713" s="191">
        <v>2190975</v>
      </c>
      <c r="H1713" s="68"/>
      <c r="I1713" s="197" t="s">
        <v>5197</v>
      </c>
      <c r="J1713" s="68"/>
      <c r="K1713" s="68"/>
      <c r="L1713" s="68"/>
      <c r="M1713" s="68"/>
      <c r="N1713" s="358"/>
      <c r="O1713" s="358"/>
      <c r="P1713" s="214">
        <v>0</v>
      </c>
      <c r="Q1713" s="214">
        <v>11992.15</v>
      </c>
      <c r="R1713" s="68" t="s">
        <v>1894</v>
      </c>
      <c r="S1713" s="359"/>
      <c r="T1713" s="275"/>
    </row>
    <row r="1714" spans="1:20" ht="51">
      <c r="A1714" s="191">
        <v>660</v>
      </c>
      <c r="B1714" s="68"/>
      <c r="C1714" s="212" t="s">
        <v>176</v>
      </c>
      <c r="D1714" s="213">
        <v>45408</v>
      </c>
      <c r="E1714" s="191" t="s">
        <v>4147</v>
      </c>
      <c r="F1714" s="191" t="s">
        <v>3</v>
      </c>
      <c r="G1714" s="191">
        <v>2190977</v>
      </c>
      <c r="H1714" s="68"/>
      <c r="I1714" s="197" t="s">
        <v>5198</v>
      </c>
      <c r="J1714" s="68"/>
      <c r="K1714" s="68"/>
      <c r="L1714" s="68"/>
      <c r="M1714" s="68"/>
      <c r="N1714" s="358"/>
      <c r="O1714" s="358"/>
      <c r="P1714" s="214">
        <v>0</v>
      </c>
      <c r="Q1714" s="214">
        <v>111</v>
      </c>
      <c r="R1714" s="68" t="s">
        <v>1894</v>
      </c>
      <c r="S1714" s="359"/>
      <c r="T1714" s="275"/>
    </row>
    <row r="1715" spans="1:20" ht="51">
      <c r="A1715" s="191">
        <v>578</v>
      </c>
      <c r="B1715" s="68"/>
      <c r="C1715" s="212" t="s">
        <v>168</v>
      </c>
      <c r="D1715" s="213">
        <v>45408</v>
      </c>
      <c r="E1715" s="191" t="s">
        <v>4148</v>
      </c>
      <c r="F1715" s="191" t="s">
        <v>3</v>
      </c>
      <c r="G1715" s="191">
        <v>2190989</v>
      </c>
      <c r="H1715" s="68"/>
      <c r="I1715" s="197" t="s">
        <v>5199</v>
      </c>
      <c r="J1715" s="68"/>
      <c r="K1715" s="68"/>
      <c r="L1715" s="68"/>
      <c r="M1715" s="68"/>
      <c r="N1715" s="358"/>
      <c r="O1715" s="358"/>
      <c r="P1715" s="214">
        <v>0</v>
      </c>
      <c r="Q1715" s="214">
        <v>5321.67</v>
      </c>
      <c r="R1715" s="68" t="s">
        <v>1894</v>
      </c>
      <c r="S1715" s="359"/>
      <c r="T1715" s="275"/>
    </row>
    <row r="1716" spans="1:20" ht="51">
      <c r="A1716" s="191">
        <v>578</v>
      </c>
      <c r="B1716" s="68"/>
      <c r="C1716" s="212" t="s">
        <v>168</v>
      </c>
      <c r="D1716" s="213">
        <v>45408</v>
      </c>
      <c r="E1716" s="191" t="s">
        <v>4149</v>
      </c>
      <c r="F1716" s="191" t="s">
        <v>3</v>
      </c>
      <c r="G1716" s="191">
        <v>2190991</v>
      </c>
      <c r="H1716" s="68"/>
      <c r="I1716" s="197" t="s">
        <v>5200</v>
      </c>
      <c r="J1716" s="68"/>
      <c r="K1716" s="68"/>
      <c r="L1716" s="68"/>
      <c r="M1716" s="68"/>
      <c r="N1716" s="358"/>
      <c r="O1716" s="358"/>
      <c r="P1716" s="214">
        <v>0</v>
      </c>
      <c r="Q1716" s="214">
        <v>3821.63</v>
      </c>
      <c r="R1716" s="68" t="s">
        <v>1894</v>
      </c>
      <c r="S1716" s="359"/>
      <c r="T1716" s="275"/>
    </row>
    <row r="1717" spans="1:20" ht="63.75">
      <c r="A1717" s="191">
        <v>670</v>
      </c>
      <c r="B1717" s="68"/>
      <c r="C1717" s="212" t="s">
        <v>178</v>
      </c>
      <c r="D1717" s="213">
        <v>45408</v>
      </c>
      <c r="E1717" s="191" t="s">
        <v>4150</v>
      </c>
      <c r="F1717" s="191" t="s">
        <v>3</v>
      </c>
      <c r="G1717" s="191">
        <v>2190994</v>
      </c>
      <c r="H1717" s="68"/>
      <c r="I1717" s="197" t="s">
        <v>5201</v>
      </c>
      <c r="J1717" s="68"/>
      <c r="K1717" s="68"/>
      <c r="L1717" s="68"/>
      <c r="M1717" s="68"/>
      <c r="N1717" s="358"/>
      <c r="O1717" s="358"/>
      <c r="P1717" s="214">
        <v>0</v>
      </c>
      <c r="Q1717" s="214">
        <v>1998</v>
      </c>
      <c r="R1717" s="68" t="s">
        <v>1894</v>
      </c>
      <c r="S1717" s="359"/>
      <c r="T1717" s="275"/>
    </row>
    <row r="1718" spans="1:20" ht="63.75">
      <c r="A1718" s="191">
        <v>514</v>
      </c>
      <c r="B1718" s="68"/>
      <c r="C1718" s="212" t="s">
        <v>161</v>
      </c>
      <c r="D1718" s="213">
        <v>45408</v>
      </c>
      <c r="E1718" s="191" t="s">
        <v>4151</v>
      </c>
      <c r="F1718" s="191" t="s">
        <v>3</v>
      </c>
      <c r="G1718" s="191">
        <v>2190999</v>
      </c>
      <c r="H1718" s="68"/>
      <c r="I1718" s="197" t="s">
        <v>5202</v>
      </c>
      <c r="J1718" s="68"/>
      <c r="K1718" s="68"/>
      <c r="L1718" s="68"/>
      <c r="M1718" s="68"/>
      <c r="N1718" s="358"/>
      <c r="O1718" s="358"/>
      <c r="P1718" s="214">
        <v>0</v>
      </c>
      <c r="Q1718" s="214">
        <v>100000</v>
      </c>
      <c r="R1718" s="68" t="s">
        <v>1894</v>
      </c>
      <c r="S1718" s="359"/>
      <c r="T1718" s="275"/>
    </row>
    <row r="1719" spans="1:20" ht="51">
      <c r="A1719" s="191">
        <v>650</v>
      </c>
      <c r="B1719" s="68"/>
      <c r="C1719" s="212" t="s">
        <v>175</v>
      </c>
      <c r="D1719" s="213">
        <v>45408</v>
      </c>
      <c r="E1719" s="191" t="s">
        <v>4152</v>
      </c>
      <c r="F1719" s="191" t="s">
        <v>3</v>
      </c>
      <c r="G1719" s="191">
        <v>2191007</v>
      </c>
      <c r="H1719" s="68"/>
      <c r="I1719" s="197" t="s">
        <v>5203</v>
      </c>
      <c r="J1719" s="68"/>
      <c r="K1719" s="68"/>
      <c r="L1719" s="68"/>
      <c r="M1719" s="68"/>
      <c r="N1719" s="358"/>
      <c r="O1719" s="358"/>
      <c r="P1719" s="214">
        <v>0</v>
      </c>
      <c r="Q1719" s="214">
        <v>276.5</v>
      </c>
      <c r="R1719" s="68" t="s">
        <v>1894</v>
      </c>
      <c r="S1719" s="359"/>
      <c r="T1719" s="275"/>
    </row>
    <row r="1720" spans="1:20" ht="38.25">
      <c r="A1720" s="191">
        <v>650</v>
      </c>
      <c r="B1720" s="68"/>
      <c r="C1720" s="212" t="s">
        <v>175</v>
      </c>
      <c r="D1720" s="213">
        <v>45408</v>
      </c>
      <c r="E1720" s="191" t="s">
        <v>4153</v>
      </c>
      <c r="F1720" s="191" t="s">
        <v>3</v>
      </c>
      <c r="G1720" s="191">
        <v>2191008</v>
      </c>
      <c r="H1720" s="68"/>
      <c r="I1720" s="197" t="s">
        <v>5204</v>
      </c>
      <c r="J1720" s="68"/>
      <c r="K1720" s="68"/>
      <c r="L1720" s="68"/>
      <c r="M1720" s="68"/>
      <c r="N1720" s="358"/>
      <c r="O1720" s="358"/>
      <c r="P1720" s="214">
        <v>0</v>
      </c>
      <c r="Q1720" s="214">
        <v>276.5</v>
      </c>
      <c r="R1720" s="68" t="s">
        <v>1894</v>
      </c>
      <c r="S1720" s="359"/>
      <c r="T1720" s="275"/>
    </row>
    <row r="1721" spans="1:20" ht="63.75">
      <c r="A1721" s="191">
        <v>254</v>
      </c>
      <c r="B1721" s="68"/>
      <c r="C1721" s="212" t="s">
        <v>105</v>
      </c>
      <c r="D1721" s="213">
        <v>45408</v>
      </c>
      <c r="E1721" s="191" t="s">
        <v>4154</v>
      </c>
      <c r="F1721" s="191" t="s">
        <v>3</v>
      </c>
      <c r="G1721" s="191">
        <v>2191011</v>
      </c>
      <c r="H1721" s="68"/>
      <c r="I1721" s="197" t="s">
        <v>5205</v>
      </c>
      <c r="J1721" s="68"/>
      <c r="K1721" s="68"/>
      <c r="L1721" s="68"/>
      <c r="M1721" s="68"/>
      <c r="N1721" s="358"/>
      <c r="O1721" s="358"/>
      <c r="P1721" s="214">
        <v>0</v>
      </c>
      <c r="Q1721" s="214">
        <v>7580</v>
      </c>
      <c r="R1721" s="68" t="s">
        <v>1894</v>
      </c>
      <c r="S1721" s="359"/>
      <c r="T1721" s="275"/>
    </row>
    <row r="1722" spans="1:20" ht="63.75">
      <c r="A1722" s="191">
        <v>254</v>
      </c>
      <c r="B1722" s="68"/>
      <c r="C1722" s="212" t="s">
        <v>105</v>
      </c>
      <c r="D1722" s="213">
        <v>45408</v>
      </c>
      <c r="E1722" s="191" t="s">
        <v>4155</v>
      </c>
      <c r="F1722" s="191" t="s">
        <v>3</v>
      </c>
      <c r="G1722" s="191">
        <v>2191012</v>
      </c>
      <c r="H1722" s="68"/>
      <c r="I1722" s="197" t="s">
        <v>5206</v>
      </c>
      <c r="J1722" s="68"/>
      <c r="K1722" s="68"/>
      <c r="L1722" s="68"/>
      <c r="M1722" s="68"/>
      <c r="N1722" s="358"/>
      <c r="O1722" s="358"/>
      <c r="P1722" s="214">
        <v>0</v>
      </c>
      <c r="Q1722" s="214">
        <v>942</v>
      </c>
      <c r="R1722" s="68" t="s">
        <v>1894</v>
      </c>
      <c r="S1722" s="359"/>
      <c r="T1722" s="275"/>
    </row>
    <row r="1723" spans="1:20" ht="63.75">
      <c r="A1723" s="191">
        <v>254</v>
      </c>
      <c r="B1723" s="68"/>
      <c r="C1723" s="212" t="s">
        <v>105</v>
      </c>
      <c r="D1723" s="213">
        <v>45408</v>
      </c>
      <c r="E1723" s="191" t="s">
        <v>4156</v>
      </c>
      <c r="F1723" s="191" t="s">
        <v>3</v>
      </c>
      <c r="G1723" s="191">
        <v>2191014</v>
      </c>
      <c r="H1723" s="68"/>
      <c r="I1723" s="197" t="s">
        <v>5207</v>
      </c>
      <c r="J1723" s="68"/>
      <c r="K1723" s="68"/>
      <c r="L1723" s="68"/>
      <c r="M1723" s="68"/>
      <c r="N1723" s="358"/>
      <c r="O1723" s="358"/>
      <c r="P1723" s="214">
        <v>0</v>
      </c>
      <c r="Q1723" s="214">
        <v>1020</v>
      </c>
      <c r="R1723" s="68" t="s">
        <v>1894</v>
      </c>
      <c r="S1723" s="359"/>
      <c r="T1723" s="275"/>
    </row>
    <row r="1724" spans="1:20" ht="63.75">
      <c r="A1724" s="191">
        <v>254</v>
      </c>
      <c r="B1724" s="68"/>
      <c r="C1724" s="212" t="s">
        <v>105</v>
      </c>
      <c r="D1724" s="213">
        <v>45408</v>
      </c>
      <c r="E1724" s="191" t="s">
        <v>4157</v>
      </c>
      <c r="F1724" s="191" t="s">
        <v>3</v>
      </c>
      <c r="G1724" s="191">
        <v>2191018</v>
      </c>
      <c r="H1724" s="68"/>
      <c r="I1724" s="197" t="s">
        <v>5208</v>
      </c>
      <c r="J1724" s="68"/>
      <c r="K1724" s="68"/>
      <c r="L1724" s="68"/>
      <c r="M1724" s="68"/>
      <c r="N1724" s="358"/>
      <c r="O1724" s="358"/>
      <c r="P1724" s="214">
        <v>0</v>
      </c>
      <c r="Q1724" s="214">
        <v>10310</v>
      </c>
      <c r="R1724" s="68" t="s">
        <v>1894</v>
      </c>
      <c r="S1724" s="359"/>
      <c r="T1724" s="275"/>
    </row>
    <row r="1725" spans="1:20" ht="51">
      <c r="A1725" s="191">
        <v>650</v>
      </c>
      <c r="B1725" s="68"/>
      <c r="C1725" s="212" t="s">
        <v>175</v>
      </c>
      <c r="D1725" s="213">
        <v>45408</v>
      </c>
      <c r="E1725" s="191" t="s">
        <v>4158</v>
      </c>
      <c r="F1725" s="191" t="s">
        <v>3</v>
      </c>
      <c r="G1725" s="191">
        <v>2191019</v>
      </c>
      <c r="H1725" s="68"/>
      <c r="I1725" s="197" t="s">
        <v>5209</v>
      </c>
      <c r="J1725" s="68"/>
      <c r="K1725" s="68"/>
      <c r="L1725" s="68"/>
      <c r="M1725" s="68"/>
      <c r="N1725" s="358"/>
      <c r="O1725" s="358"/>
      <c r="P1725" s="214">
        <v>0</v>
      </c>
      <c r="Q1725" s="214">
        <v>2000</v>
      </c>
      <c r="R1725" s="68" t="s">
        <v>1894</v>
      </c>
      <c r="S1725" s="359"/>
      <c r="T1725" s="275"/>
    </row>
    <row r="1726" spans="1:20" ht="51">
      <c r="A1726" s="191">
        <v>203</v>
      </c>
      <c r="B1726" s="68"/>
      <c r="C1726" s="212" t="s">
        <v>86</v>
      </c>
      <c r="D1726" s="213">
        <v>45408</v>
      </c>
      <c r="E1726" s="191" t="s">
        <v>4159</v>
      </c>
      <c r="F1726" s="191" t="s">
        <v>3</v>
      </c>
      <c r="G1726" s="191">
        <v>2191034</v>
      </c>
      <c r="H1726" s="68"/>
      <c r="I1726" s="197" t="s">
        <v>5210</v>
      </c>
      <c r="J1726" s="68"/>
      <c r="K1726" s="68"/>
      <c r="L1726" s="68"/>
      <c r="M1726" s="68"/>
      <c r="N1726" s="358"/>
      <c r="O1726" s="358"/>
      <c r="P1726" s="214">
        <v>0</v>
      </c>
      <c r="Q1726" s="214">
        <v>20</v>
      </c>
      <c r="R1726" s="68" t="s">
        <v>1894</v>
      </c>
      <c r="S1726" s="359"/>
      <c r="T1726" s="275"/>
    </row>
    <row r="1727" spans="1:20" ht="63.75">
      <c r="A1727" s="191">
        <v>86</v>
      </c>
      <c r="B1727" s="68"/>
      <c r="C1727" s="212" t="s">
        <v>50</v>
      </c>
      <c r="D1727" s="213">
        <v>45408</v>
      </c>
      <c r="E1727" s="191" t="s">
        <v>4160</v>
      </c>
      <c r="F1727" s="191" t="s">
        <v>3</v>
      </c>
      <c r="G1727" s="191">
        <v>2191036</v>
      </c>
      <c r="H1727" s="68"/>
      <c r="I1727" s="197" t="s">
        <v>5211</v>
      </c>
      <c r="J1727" s="68"/>
      <c r="K1727" s="68"/>
      <c r="L1727" s="68"/>
      <c r="M1727" s="68"/>
      <c r="N1727" s="358"/>
      <c r="O1727" s="358"/>
      <c r="P1727" s="214">
        <v>0</v>
      </c>
      <c r="Q1727" s="214">
        <v>35181.35</v>
      </c>
      <c r="R1727" s="68" t="s">
        <v>1894</v>
      </c>
      <c r="S1727" s="359"/>
      <c r="T1727" s="275"/>
    </row>
    <row r="1728" spans="1:20" ht="63.75">
      <c r="A1728" s="191">
        <v>16</v>
      </c>
      <c r="B1728" s="68"/>
      <c r="C1728" s="212" t="s">
        <v>40</v>
      </c>
      <c r="D1728" s="213">
        <v>45408</v>
      </c>
      <c r="E1728" s="191" t="s">
        <v>4161</v>
      </c>
      <c r="F1728" s="191" t="s">
        <v>3</v>
      </c>
      <c r="G1728" s="191">
        <v>2191063</v>
      </c>
      <c r="H1728" s="68"/>
      <c r="I1728" s="197" t="s">
        <v>1762</v>
      </c>
      <c r="J1728" s="68"/>
      <c r="K1728" s="68"/>
      <c r="L1728" s="68"/>
      <c r="M1728" s="68"/>
      <c r="N1728" s="358"/>
      <c r="O1728" s="358"/>
      <c r="P1728" s="214">
        <v>0</v>
      </c>
      <c r="Q1728" s="214">
        <v>107.5</v>
      </c>
      <c r="R1728" s="68" t="s">
        <v>1894</v>
      </c>
      <c r="S1728" s="359"/>
      <c r="T1728" s="275"/>
    </row>
    <row r="1729" spans="1:20" ht="63.75">
      <c r="A1729" s="191">
        <v>206</v>
      </c>
      <c r="B1729" s="68"/>
      <c r="C1729" s="212" t="s">
        <v>87</v>
      </c>
      <c r="D1729" s="213">
        <v>45408</v>
      </c>
      <c r="E1729" s="191" t="s">
        <v>4162</v>
      </c>
      <c r="F1729" s="191" t="s">
        <v>3</v>
      </c>
      <c r="G1729" s="191">
        <v>2191077</v>
      </c>
      <c r="H1729" s="68"/>
      <c r="I1729" s="197" t="s">
        <v>5212</v>
      </c>
      <c r="J1729" s="68"/>
      <c r="K1729" s="68"/>
      <c r="L1729" s="68"/>
      <c r="M1729" s="68"/>
      <c r="N1729" s="358"/>
      <c r="O1729" s="358"/>
      <c r="P1729" s="214">
        <v>0</v>
      </c>
      <c r="Q1729" s="214">
        <v>10</v>
      </c>
      <c r="R1729" s="68" t="s">
        <v>1894</v>
      </c>
      <c r="S1729" s="359"/>
      <c r="T1729" s="275"/>
    </row>
    <row r="1730" spans="1:20" ht="63.75">
      <c r="A1730" s="191">
        <v>597</v>
      </c>
      <c r="B1730" s="68"/>
      <c r="C1730" s="212" t="s">
        <v>675</v>
      </c>
      <c r="D1730" s="213">
        <v>45408</v>
      </c>
      <c r="E1730" s="191" t="s">
        <v>4163</v>
      </c>
      <c r="F1730" s="191" t="s">
        <v>6</v>
      </c>
      <c r="G1730" s="191">
        <v>2674687</v>
      </c>
      <c r="H1730" s="68"/>
      <c r="I1730" s="197" t="s">
        <v>5213</v>
      </c>
      <c r="J1730" s="68"/>
      <c r="K1730" s="68"/>
      <c r="L1730" s="68"/>
      <c r="M1730" s="68"/>
      <c r="N1730" s="358"/>
      <c r="O1730" s="358"/>
      <c r="P1730" s="214">
        <v>0</v>
      </c>
      <c r="Q1730" s="214">
        <v>3425.95</v>
      </c>
      <c r="R1730" s="68" t="s">
        <v>1894</v>
      </c>
      <c r="S1730" s="359"/>
      <c r="T1730" s="275"/>
    </row>
    <row r="1731" spans="1:20" ht="63.75">
      <c r="A1731" s="191">
        <v>513</v>
      </c>
      <c r="B1731" s="68"/>
      <c r="C1731" s="212" t="s">
        <v>160</v>
      </c>
      <c r="D1731" s="213">
        <v>45408</v>
      </c>
      <c r="E1731" s="191" t="s">
        <v>4164</v>
      </c>
      <c r="F1731" s="191" t="s">
        <v>14</v>
      </c>
      <c r="G1731" s="191">
        <v>2674686</v>
      </c>
      <c r="H1731" s="68"/>
      <c r="I1731" s="197" t="s">
        <v>5214</v>
      </c>
      <c r="J1731" s="68"/>
      <c r="K1731" s="68"/>
      <c r="L1731" s="68"/>
      <c r="M1731" s="68"/>
      <c r="N1731" s="358"/>
      <c r="O1731" s="358"/>
      <c r="P1731" s="214">
        <v>50</v>
      </c>
      <c r="Q1731" s="214">
        <v>0</v>
      </c>
      <c r="R1731" s="68" t="s">
        <v>1894</v>
      </c>
      <c r="S1731" s="359"/>
      <c r="T1731" s="275"/>
    </row>
    <row r="1732" spans="1:20" ht="63.75">
      <c r="A1732" s="191">
        <v>597</v>
      </c>
      <c r="B1732" s="68"/>
      <c r="C1732" s="212" t="s">
        <v>675</v>
      </c>
      <c r="D1732" s="213">
        <v>45408</v>
      </c>
      <c r="E1732" s="191" t="s">
        <v>4165</v>
      </c>
      <c r="F1732" s="191" t="s">
        <v>14</v>
      </c>
      <c r="G1732" s="191">
        <v>2674688</v>
      </c>
      <c r="H1732" s="68"/>
      <c r="I1732" s="197" t="s">
        <v>5215</v>
      </c>
      <c r="J1732" s="68"/>
      <c r="K1732" s="68"/>
      <c r="L1732" s="68"/>
      <c r="M1732" s="68"/>
      <c r="N1732" s="358"/>
      <c r="O1732" s="358"/>
      <c r="P1732" s="214">
        <v>50</v>
      </c>
      <c r="Q1732" s="214">
        <v>0</v>
      </c>
      <c r="R1732" s="68" t="s">
        <v>1894</v>
      </c>
      <c r="S1732" s="359"/>
      <c r="T1732" s="275"/>
    </row>
    <row r="1733" spans="1:20" ht="76.5">
      <c r="A1733" s="191" t="s">
        <v>544</v>
      </c>
      <c r="B1733" s="68"/>
      <c r="C1733" s="212" t="s">
        <v>681</v>
      </c>
      <c r="D1733" s="213">
        <v>45408</v>
      </c>
      <c r="E1733" s="191" t="s">
        <v>4166</v>
      </c>
      <c r="F1733" s="191" t="s">
        <v>6</v>
      </c>
      <c r="G1733" s="191">
        <v>2000106</v>
      </c>
      <c r="H1733" s="68"/>
      <c r="I1733" s="197" t="s">
        <v>5216</v>
      </c>
      <c r="J1733" s="68"/>
      <c r="K1733" s="68"/>
      <c r="L1733" s="68"/>
      <c r="M1733" s="68"/>
      <c r="N1733" s="358"/>
      <c r="O1733" s="358"/>
      <c r="P1733" s="214">
        <v>0</v>
      </c>
      <c r="Q1733" s="214">
        <v>72</v>
      </c>
      <c r="R1733" s="68" t="s">
        <v>1894</v>
      </c>
      <c r="S1733" s="359"/>
      <c r="T1733" s="275"/>
    </row>
    <row r="1734" spans="1:20" ht="63.75">
      <c r="A1734" s="191">
        <v>86</v>
      </c>
      <c r="B1734" s="68"/>
      <c r="C1734" s="212" t="s">
        <v>50</v>
      </c>
      <c r="D1734" s="213">
        <v>45408</v>
      </c>
      <c r="E1734" s="191" t="s">
        <v>4167</v>
      </c>
      <c r="F1734" s="191" t="s">
        <v>6</v>
      </c>
      <c r="G1734" s="191">
        <v>2000107</v>
      </c>
      <c r="H1734" s="68"/>
      <c r="I1734" s="197" t="s">
        <v>5217</v>
      </c>
      <c r="J1734" s="68"/>
      <c r="K1734" s="68"/>
      <c r="L1734" s="68"/>
      <c r="M1734" s="68"/>
      <c r="N1734" s="358"/>
      <c r="O1734" s="358"/>
      <c r="P1734" s="214">
        <v>0</v>
      </c>
      <c r="Q1734" s="214">
        <v>4979.63</v>
      </c>
      <c r="R1734" s="68" t="s">
        <v>1894</v>
      </c>
      <c r="S1734" s="359"/>
      <c r="T1734" s="275"/>
    </row>
    <row r="1735" spans="1:20" ht="63.75">
      <c r="A1735" s="191" t="s">
        <v>544</v>
      </c>
      <c r="B1735" s="68"/>
      <c r="C1735" s="212" t="s">
        <v>681</v>
      </c>
      <c r="D1735" s="213">
        <v>45408</v>
      </c>
      <c r="E1735" s="191" t="s">
        <v>4168</v>
      </c>
      <c r="F1735" s="191" t="s">
        <v>6</v>
      </c>
      <c r="G1735" s="191">
        <v>2000108</v>
      </c>
      <c r="H1735" s="68"/>
      <c r="I1735" s="197" t="s">
        <v>5218</v>
      </c>
      <c r="J1735" s="68"/>
      <c r="K1735" s="68"/>
      <c r="L1735" s="68"/>
      <c r="M1735" s="68"/>
      <c r="N1735" s="358"/>
      <c r="O1735" s="358"/>
      <c r="P1735" s="214">
        <v>0</v>
      </c>
      <c r="Q1735" s="214">
        <v>438</v>
      </c>
      <c r="R1735" s="68" t="s">
        <v>1894</v>
      </c>
      <c r="S1735" s="359"/>
      <c r="T1735" s="275"/>
    </row>
    <row r="1736" spans="1:20" ht="63.75">
      <c r="A1736" s="191" t="s">
        <v>544</v>
      </c>
      <c r="B1736" s="68"/>
      <c r="C1736" s="212" t="s">
        <v>681</v>
      </c>
      <c r="D1736" s="213">
        <v>45408</v>
      </c>
      <c r="E1736" s="191" t="s">
        <v>4169</v>
      </c>
      <c r="F1736" s="191" t="s">
        <v>6</v>
      </c>
      <c r="G1736" s="191">
        <v>2000110</v>
      </c>
      <c r="H1736" s="68"/>
      <c r="I1736" s="197" t="s">
        <v>5219</v>
      </c>
      <c r="J1736" s="68"/>
      <c r="K1736" s="68"/>
      <c r="L1736" s="68"/>
      <c r="M1736" s="68"/>
      <c r="N1736" s="358"/>
      <c r="O1736" s="358"/>
      <c r="P1736" s="214">
        <v>0</v>
      </c>
      <c r="Q1736" s="214">
        <v>2000</v>
      </c>
      <c r="R1736" s="68" t="s">
        <v>1894</v>
      </c>
      <c r="S1736" s="359"/>
      <c r="T1736" s="275"/>
    </row>
    <row r="1737" spans="1:20" ht="102">
      <c r="A1737" s="191">
        <v>293</v>
      </c>
      <c r="B1737" s="68"/>
      <c r="C1737" s="212" t="s">
        <v>121</v>
      </c>
      <c r="D1737" s="213">
        <v>45408</v>
      </c>
      <c r="E1737" s="191" t="s">
        <v>4170</v>
      </c>
      <c r="F1737" s="191" t="s">
        <v>6</v>
      </c>
      <c r="G1737" s="191">
        <v>1091222</v>
      </c>
      <c r="H1737" s="68"/>
      <c r="I1737" s="197" t="s">
        <v>5220</v>
      </c>
      <c r="J1737" s="68"/>
      <c r="K1737" s="68"/>
      <c r="L1737" s="68"/>
      <c r="M1737" s="68"/>
      <c r="N1737" s="358"/>
      <c r="O1737" s="358"/>
      <c r="P1737" s="214">
        <v>0</v>
      </c>
      <c r="Q1737" s="214">
        <v>11390302.34</v>
      </c>
      <c r="R1737" s="68" t="s">
        <v>1894</v>
      </c>
      <c r="S1737" s="359"/>
      <c r="T1737" s="275"/>
    </row>
    <row r="1738" spans="1:20" ht="76.5">
      <c r="A1738" s="191">
        <v>117</v>
      </c>
      <c r="B1738" s="68"/>
      <c r="C1738" s="212" t="s">
        <v>54</v>
      </c>
      <c r="D1738" s="213">
        <v>45408</v>
      </c>
      <c r="E1738" s="191" t="s">
        <v>4171</v>
      </c>
      <c r="F1738" s="191" t="s">
        <v>10</v>
      </c>
      <c r="G1738" s="191">
        <v>1091204</v>
      </c>
      <c r="H1738" s="68"/>
      <c r="I1738" s="197" t="s">
        <v>5221</v>
      </c>
      <c r="J1738" s="68"/>
      <c r="K1738" s="68"/>
      <c r="L1738" s="68"/>
      <c r="M1738" s="68"/>
      <c r="N1738" s="358"/>
      <c r="O1738" s="358"/>
      <c r="P1738" s="214">
        <v>50</v>
      </c>
      <c r="Q1738" s="214">
        <v>0</v>
      </c>
      <c r="R1738" s="68" t="s">
        <v>1894</v>
      </c>
      <c r="S1738" s="359"/>
      <c r="T1738" s="275"/>
    </row>
    <row r="1739" spans="1:20" ht="76.5">
      <c r="A1739" s="191">
        <v>513</v>
      </c>
      <c r="B1739" s="68"/>
      <c r="C1739" s="212" t="s">
        <v>160</v>
      </c>
      <c r="D1739" s="213">
        <v>45408</v>
      </c>
      <c r="E1739" s="191" t="s">
        <v>4172</v>
      </c>
      <c r="F1739" s="191" t="s">
        <v>10</v>
      </c>
      <c r="G1739" s="191">
        <v>1091215</v>
      </c>
      <c r="H1739" s="68"/>
      <c r="I1739" s="197" t="s">
        <v>5222</v>
      </c>
      <c r="J1739" s="68"/>
      <c r="K1739" s="68"/>
      <c r="L1739" s="68"/>
      <c r="M1739" s="68"/>
      <c r="N1739" s="358"/>
      <c r="O1739" s="358"/>
      <c r="P1739" s="214">
        <v>50</v>
      </c>
      <c r="Q1739" s="214">
        <v>0</v>
      </c>
      <c r="R1739" s="68" t="s">
        <v>1894</v>
      </c>
      <c r="S1739" s="359"/>
      <c r="T1739" s="275"/>
    </row>
    <row r="1740" spans="1:20" ht="76.5">
      <c r="A1740" s="191">
        <v>117</v>
      </c>
      <c r="B1740" s="68"/>
      <c r="C1740" s="212" t="s">
        <v>54</v>
      </c>
      <c r="D1740" s="213">
        <v>45408</v>
      </c>
      <c r="E1740" s="191" t="s">
        <v>4173</v>
      </c>
      <c r="F1740" s="191" t="s">
        <v>10</v>
      </c>
      <c r="G1740" s="191">
        <v>1091253</v>
      </c>
      <c r="H1740" s="68"/>
      <c r="I1740" s="197" t="s">
        <v>5223</v>
      </c>
      <c r="J1740" s="68"/>
      <c r="K1740" s="68"/>
      <c r="L1740" s="68"/>
      <c r="M1740" s="68"/>
      <c r="N1740" s="358"/>
      <c r="O1740" s="358"/>
      <c r="P1740" s="214">
        <v>50</v>
      </c>
      <c r="Q1740" s="214">
        <v>0</v>
      </c>
      <c r="R1740" s="68" t="s">
        <v>1894</v>
      </c>
      <c r="S1740" s="359"/>
      <c r="T1740" s="275"/>
    </row>
    <row r="1741" spans="1:20" ht="63.75">
      <c r="A1741" s="191">
        <v>117</v>
      </c>
      <c r="B1741" s="68"/>
      <c r="C1741" s="212" t="s">
        <v>54</v>
      </c>
      <c r="D1741" s="213">
        <v>45408</v>
      </c>
      <c r="E1741" s="191" t="s">
        <v>4174</v>
      </c>
      <c r="F1741" s="191" t="s">
        <v>10</v>
      </c>
      <c r="G1741" s="191">
        <v>1091255</v>
      </c>
      <c r="H1741" s="68"/>
      <c r="I1741" s="197" t="s">
        <v>5224</v>
      </c>
      <c r="J1741" s="68"/>
      <c r="K1741" s="68"/>
      <c r="L1741" s="68"/>
      <c r="M1741" s="68"/>
      <c r="N1741" s="358"/>
      <c r="O1741" s="358"/>
      <c r="P1741" s="214">
        <v>50</v>
      </c>
      <c r="Q1741" s="214">
        <v>0</v>
      </c>
      <c r="R1741" s="68" t="s">
        <v>1894</v>
      </c>
      <c r="S1741" s="359"/>
      <c r="T1741" s="275"/>
    </row>
    <row r="1742" spans="1:20" ht="76.5">
      <c r="A1742" s="191">
        <v>117</v>
      </c>
      <c r="B1742" s="68"/>
      <c r="C1742" s="212" t="s">
        <v>54</v>
      </c>
      <c r="D1742" s="213">
        <v>45408</v>
      </c>
      <c r="E1742" s="191" t="s">
        <v>4175</v>
      </c>
      <c r="F1742" s="191" t="s">
        <v>10</v>
      </c>
      <c r="G1742" s="191">
        <v>1091218</v>
      </c>
      <c r="H1742" s="68"/>
      <c r="I1742" s="197" t="s">
        <v>5225</v>
      </c>
      <c r="J1742" s="68"/>
      <c r="K1742" s="68"/>
      <c r="L1742" s="68"/>
      <c r="M1742" s="68"/>
      <c r="N1742" s="358"/>
      <c r="O1742" s="358"/>
      <c r="P1742" s="214">
        <v>50</v>
      </c>
      <c r="Q1742" s="214">
        <v>0</v>
      </c>
      <c r="R1742" s="68" t="s">
        <v>1894</v>
      </c>
      <c r="S1742" s="359"/>
      <c r="T1742" s="275"/>
    </row>
    <row r="1743" spans="1:20" ht="89.25">
      <c r="A1743" s="191">
        <v>117</v>
      </c>
      <c r="B1743" s="68"/>
      <c r="C1743" s="212" t="s">
        <v>54</v>
      </c>
      <c r="D1743" s="213">
        <v>45408</v>
      </c>
      <c r="E1743" s="191" t="s">
        <v>4176</v>
      </c>
      <c r="F1743" s="191" t="s">
        <v>10</v>
      </c>
      <c r="G1743" s="191">
        <v>1091221</v>
      </c>
      <c r="H1743" s="68"/>
      <c r="I1743" s="197" t="s">
        <v>5226</v>
      </c>
      <c r="J1743" s="68"/>
      <c r="K1743" s="68"/>
      <c r="L1743" s="68"/>
      <c r="M1743" s="68"/>
      <c r="N1743" s="358"/>
      <c r="O1743" s="358"/>
      <c r="P1743" s="214">
        <v>50</v>
      </c>
      <c r="Q1743" s="214">
        <v>0</v>
      </c>
      <c r="R1743" s="68" t="s">
        <v>1894</v>
      </c>
      <c r="S1743" s="359"/>
      <c r="T1743" s="275"/>
    </row>
    <row r="1744" spans="1:20" ht="89.25">
      <c r="A1744" s="191">
        <v>117</v>
      </c>
      <c r="B1744" s="68"/>
      <c r="C1744" s="212" t="s">
        <v>54</v>
      </c>
      <c r="D1744" s="213">
        <v>45408</v>
      </c>
      <c r="E1744" s="191" t="s">
        <v>4177</v>
      </c>
      <c r="F1744" s="191" t="s">
        <v>10</v>
      </c>
      <c r="G1744" s="191">
        <v>1091233</v>
      </c>
      <c r="H1744" s="68"/>
      <c r="I1744" s="197" t="s">
        <v>5227</v>
      </c>
      <c r="J1744" s="68"/>
      <c r="K1744" s="68"/>
      <c r="L1744" s="68"/>
      <c r="M1744" s="68"/>
      <c r="N1744" s="358"/>
      <c r="O1744" s="358"/>
      <c r="P1744" s="214">
        <v>50</v>
      </c>
      <c r="Q1744" s="214">
        <v>0</v>
      </c>
      <c r="R1744" s="68" t="s">
        <v>1894</v>
      </c>
      <c r="S1744" s="359"/>
      <c r="T1744" s="275"/>
    </row>
    <row r="1745" spans="1:20" ht="89.25">
      <c r="A1745" s="191">
        <v>117</v>
      </c>
      <c r="B1745" s="68"/>
      <c r="C1745" s="212" t="s">
        <v>54</v>
      </c>
      <c r="D1745" s="213">
        <v>45408</v>
      </c>
      <c r="E1745" s="191" t="s">
        <v>4178</v>
      </c>
      <c r="F1745" s="191" t="s">
        <v>10</v>
      </c>
      <c r="G1745" s="191">
        <v>1091227</v>
      </c>
      <c r="H1745" s="68"/>
      <c r="I1745" s="197" t="s">
        <v>5228</v>
      </c>
      <c r="J1745" s="68"/>
      <c r="K1745" s="68"/>
      <c r="L1745" s="68"/>
      <c r="M1745" s="68"/>
      <c r="N1745" s="358"/>
      <c r="O1745" s="358"/>
      <c r="P1745" s="214">
        <v>50</v>
      </c>
      <c r="Q1745" s="214">
        <v>0</v>
      </c>
      <c r="R1745" s="68" t="s">
        <v>1894</v>
      </c>
      <c r="S1745" s="359"/>
      <c r="T1745" s="275"/>
    </row>
    <row r="1746" spans="1:20" ht="89.25">
      <c r="A1746" s="191">
        <v>117</v>
      </c>
      <c r="B1746" s="68"/>
      <c r="C1746" s="212" t="s">
        <v>54</v>
      </c>
      <c r="D1746" s="213">
        <v>45408</v>
      </c>
      <c r="E1746" s="191" t="s">
        <v>4179</v>
      </c>
      <c r="F1746" s="191" t="s">
        <v>10</v>
      </c>
      <c r="G1746" s="191">
        <v>1091231</v>
      </c>
      <c r="H1746" s="68"/>
      <c r="I1746" s="197" t="s">
        <v>5229</v>
      </c>
      <c r="J1746" s="68"/>
      <c r="K1746" s="68"/>
      <c r="L1746" s="68"/>
      <c r="M1746" s="68"/>
      <c r="N1746" s="358"/>
      <c r="O1746" s="358"/>
      <c r="P1746" s="214">
        <v>50</v>
      </c>
      <c r="Q1746" s="214">
        <v>0</v>
      </c>
      <c r="R1746" s="68" t="s">
        <v>1894</v>
      </c>
      <c r="S1746" s="359"/>
      <c r="T1746" s="275"/>
    </row>
    <row r="1747" spans="1:20" ht="89.25">
      <c r="A1747" s="191">
        <v>117</v>
      </c>
      <c r="B1747" s="68"/>
      <c r="C1747" s="212" t="s">
        <v>54</v>
      </c>
      <c r="D1747" s="213">
        <v>45408</v>
      </c>
      <c r="E1747" s="191" t="s">
        <v>4180</v>
      </c>
      <c r="F1747" s="191" t="s">
        <v>10</v>
      </c>
      <c r="G1747" s="191">
        <v>1091237</v>
      </c>
      <c r="H1747" s="68"/>
      <c r="I1747" s="197" t="s">
        <v>5230</v>
      </c>
      <c r="J1747" s="68"/>
      <c r="K1747" s="68"/>
      <c r="L1747" s="68"/>
      <c r="M1747" s="68"/>
      <c r="N1747" s="358"/>
      <c r="O1747" s="358"/>
      <c r="P1747" s="214">
        <v>50</v>
      </c>
      <c r="Q1747" s="214">
        <v>0</v>
      </c>
      <c r="R1747" s="68" t="s">
        <v>1894</v>
      </c>
      <c r="S1747" s="359"/>
      <c r="T1747" s="275"/>
    </row>
    <row r="1748" spans="1:20" ht="89.25">
      <c r="A1748" s="191">
        <v>117</v>
      </c>
      <c r="B1748" s="68"/>
      <c r="C1748" s="212" t="s">
        <v>54</v>
      </c>
      <c r="D1748" s="213">
        <v>45408</v>
      </c>
      <c r="E1748" s="191" t="s">
        <v>4181</v>
      </c>
      <c r="F1748" s="191" t="s">
        <v>10</v>
      </c>
      <c r="G1748" s="191">
        <v>1091239</v>
      </c>
      <c r="H1748" s="68"/>
      <c r="I1748" s="197" t="s">
        <v>5231</v>
      </c>
      <c r="J1748" s="68"/>
      <c r="K1748" s="68"/>
      <c r="L1748" s="68"/>
      <c r="M1748" s="68"/>
      <c r="N1748" s="358"/>
      <c r="O1748" s="358"/>
      <c r="P1748" s="214">
        <v>50</v>
      </c>
      <c r="Q1748" s="214">
        <v>0</v>
      </c>
      <c r="R1748" s="68" t="s">
        <v>1894</v>
      </c>
      <c r="S1748" s="359"/>
      <c r="T1748" s="275"/>
    </row>
    <row r="1749" spans="1:20" ht="51">
      <c r="A1749" s="191">
        <v>212</v>
      </c>
      <c r="B1749" s="68"/>
      <c r="C1749" s="212" t="s">
        <v>90</v>
      </c>
      <c r="D1749" s="213">
        <v>45411</v>
      </c>
      <c r="E1749" s="191" t="s">
        <v>4182</v>
      </c>
      <c r="F1749" s="191" t="s">
        <v>3</v>
      </c>
      <c r="G1749" s="191">
        <v>2191260</v>
      </c>
      <c r="H1749" s="68"/>
      <c r="I1749" s="197" t="s">
        <v>5232</v>
      </c>
      <c r="J1749" s="68"/>
      <c r="K1749" s="68"/>
      <c r="L1749" s="68"/>
      <c r="M1749" s="68"/>
      <c r="N1749" s="358"/>
      <c r="O1749" s="358"/>
      <c r="P1749" s="214">
        <v>0</v>
      </c>
      <c r="Q1749" s="214">
        <v>687.6</v>
      </c>
      <c r="R1749" s="68" t="s">
        <v>1894</v>
      </c>
      <c r="S1749" s="359"/>
      <c r="T1749" s="275"/>
    </row>
    <row r="1750" spans="1:20" ht="63.75">
      <c r="A1750" s="191">
        <v>212</v>
      </c>
      <c r="B1750" s="68"/>
      <c r="C1750" s="212" t="s">
        <v>90</v>
      </c>
      <c r="D1750" s="213">
        <v>45411</v>
      </c>
      <c r="E1750" s="191" t="s">
        <v>4183</v>
      </c>
      <c r="F1750" s="191" t="s">
        <v>3</v>
      </c>
      <c r="G1750" s="191">
        <v>2191263</v>
      </c>
      <c r="H1750" s="68"/>
      <c r="I1750" s="197" t="s">
        <v>5233</v>
      </c>
      <c r="J1750" s="68"/>
      <c r="K1750" s="68"/>
      <c r="L1750" s="68"/>
      <c r="M1750" s="68"/>
      <c r="N1750" s="358"/>
      <c r="O1750" s="358"/>
      <c r="P1750" s="214">
        <v>0</v>
      </c>
      <c r="Q1750" s="214">
        <v>2539</v>
      </c>
      <c r="R1750" s="68" t="s">
        <v>1894</v>
      </c>
      <c r="S1750" s="359"/>
      <c r="T1750" s="275"/>
    </row>
    <row r="1751" spans="1:20" ht="63.75">
      <c r="A1751" s="191">
        <v>382</v>
      </c>
      <c r="B1751" s="68"/>
      <c r="C1751" s="212" t="s">
        <v>1243</v>
      </c>
      <c r="D1751" s="213">
        <v>45411</v>
      </c>
      <c r="E1751" s="191" t="s">
        <v>4184</v>
      </c>
      <c r="F1751" s="191" t="s">
        <v>3</v>
      </c>
      <c r="G1751" s="191">
        <v>2191270</v>
      </c>
      <c r="H1751" s="68"/>
      <c r="I1751" s="197" t="s">
        <v>5234</v>
      </c>
      <c r="J1751" s="68"/>
      <c r="K1751" s="68"/>
      <c r="L1751" s="68"/>
      <c r="M1751" s="68"/>
      <c r="N1751" s="358"/>
      <c r="O1751" s="358"/>
      <c r="P1751" s="214">
        <v>0</v>
      </c>
      <c r="Q1751" s="214">
        <v>208</v>
      </c>
      <c r="R1751" s="68" t="s">
        <v>1894</v>
      </c>
      <c r="S1751" s="359"/>
      <c r="T1751" s="275"/>
    </row>
    <row r="1752" spans="1:20" ht="63.75">
      <c r="A1752" s="191">
        <v>683</v>
      </c>
      <c r="B1752" s="68"/>
      <c r="C1752" s="212" t="s">
        <v>1249</v>
      </c>
      <c r="D1752" s="213">
        <v>45411</v>
      </c>
      <c r="E1752" s="191" t="s">
        <v>4185</v>
      </c>
      <c r="F1752" s="191" t="s">
        <v>3</v>
      </c>
      <c r="G1752" s="191">
        <v>2191280</v>
      </c>
      <c r="H1752" s="68"/>
      <c r="I1752" s="197" t="s">
        <v>5235</v>
      </c>
      <c r="J1752" s="68"/>
      <c r="K1752" s="68"/>
      <c r="L1752" s="68"/>
      <c r="M1752" s="68"/>
      <c r="N1752" s="358"/>
      <c r="O1752" s="358"/>
      <c r="P1752" s="214">
        <v>0</v>
      </c>
      <c r="Q1752" s="214">
        <v>3668.48</v>
      </c>
      <c r="R1752" s="68" t="s">
        <v>1894</v>
      </c>
      <c r="S1752" s="359"/>
      <c r="T1752" s="275"/>
    </row>
    <row r="1753" spans="1:20" ht="38.25">
      <c r="A1753" s="191">
        <v>292</v>
      </c>
      <c r="B1753" s="68"/>
      <c r="C1753" s="212" t="s">
        <v>120</v>
      </c>
      <c r="D1753" s="213">
        <v>45411</v>
      </c>
      <c r="E1753" s="191" t="s">
        <v>4186</v>
      </c>
      <c r="F1753" s="191" t="s">
        <v>3</v>
      </c>
      <c r="G1753" s="191">
        <v>2191281</v>
      </c>
      <c r="H1753" s="68"/>
      <c r="I1753" s="197" t="s">
        <v>5236</v>
      </c>
      <c r="J1753" s="68"/>
      <c r="K1753" s="68"/>
      <c r="L1753" s="68"/>
      <c r="M1753" s="68"/>
      <c r="N1753" s="358"/>
      <c r="O1753" s="358"/>
      <c r="P1753" s="214">
        <v>0</v>
      </c>
      <c r="Q1753" s="214">
        <v>64.8</v>
      </c>
      <c r="R1753" s="68" t="s">
        <v>1894</v>
      </c>
      <c r="S1753" s="359"/>
      <c r="T1753" s="275"/>
    </row>
    <row r="1754" spans="1:20" ht="38.25">
      <c r="A1754" s="191">
        <v>292</v>
      </c>
      <c r="B1754" s="68"/>
      <c r="C1754" s="212" t="s">
        <v>120</v>
      </c>
      <c r="D1754" s="213">
        <v>45411</v>
      </c>
      <c r="E1754" s="191" t="s">
        <v>4187</v>
      </c>
      <c r="F1754" s="191" t="s">
        <v>3</v>
      </c>
      <c r="G1754" s="191">
        <v>2191283</v>
      </c>
      <c r="H1754" s="68"/>
      <c r="I1754" s="197" t="s">
        <v>5237</v>
      </c>
      <c r="J1754" s="68"/>
      <c r="K1754" s="68"/>
      <c r="L1754" s="68"/>
      <c r="M1754" s="68"/>
      <c r="N1754" s="358"/>
      <c r="O1754" s="358"/>
      <c r="P1754" s="214">
        <v>0</v>
      </c>
      <c r="Q1754" s="214">
        <v>8</v>
      </c>
      <c r="R1754" s="68" t="s">
        <v>1894</v>
      </c>
      <c r="S1754" s="359"/>
      <c r="T1754" s="275"/>
    </row>
    <row r="1755" spans="1:20" ht="38.25">
      <c r="A1755" s="191">
        <v>46</v>
      </c>
      <c r="B1755" s="68"/>
      <c r="C1755" s="212" t="s">
        <v>1371</v>
      </c>
      <c r="D1755" s="213">
        <v>45411</v>
      </c>
      <c r="E1755" s="191" t="s">
        <v>4188</v>
      </c>
      <c r="F1755" s="191" t="s">
        <v>3</v>
      </c>
      <c r="G1755" s="191">
        <v>2191284</v>
      </c>
      <c r="H1755" s="68"/>
      <c r="I1755" s="197" t="s">
        <v>5238</v>
      </c>
      <c r="J1755" s="68"/>
      <c r="K1755" s="68"/>
      <c r="L1755" s="68"/>
      <c r="M1755" s="68"/>
      <c r="N1755" s="358"/>
      <c r="O1755" s="358"/>
      <c r="P1755" s="214">
        <v>0</v>
      </c>
      <c r="Q1755" s="214">
        <v>1510</v>
      </c>
      <c r="R1755" s="68" t="s">
        <v>1894</v>
      </c>
      <c r="S1755" s="359"/>
      <c r="T1755" s="275"/>
    </row>
    <row r="1756" spans="1:20" ht="51">
      <c r="A1756" s="191" t="s">
        <v>550</v>
      </c>
      <c r="B1756" s="68"/>
      <c r="C1756" s="212" t="s">
        <v>589</v>
      </c>
      <c r="D1756" s="213">
        <v>45411</v>
      </c>
      <c r="E1756" s="191" t="s">
        <v>4189</v>
      </c>
      <c r="F1756" s="191" t="s">
        <v>3</v>
      </c>
      <c r="G1756" s="191">
        <v>2191288</v>
      </c>
      <c r="H1756" s="68"/>
      <c r="I1756" s="197" t="s">
        <v>5239</v>
      </c>
      <c r="J1756" s="68"/>
      <c r="K1756" s="68"/>
      <c r="L1756" s="68"/>
      <c r="M1756" s="68"/>
      <c r="N1756" s="358"/>
      <c r="O1756" s="358"/>
      <c r="P1756" s="214">
        <v>0</v>
      </c>
      <c r="Q1756" s="214">
        <v>609.04</v>
      </c>
      <c r="R1756" s="68" t="s">
        <v>1894</v>
      </c>
      <c r="S1756" s="359"/>
      <c r="T1756" s="275"/>
    </row>
    <row r="1757" spans="1:20" ht="51">
      <c r="A1757" s="191">
        <v>41</v>
      </c>
      <c r="B1757" s="68"/>
      <c r="C1757" s="212" t="s">
        <v>44</v>
      </c>
      <c r="D1757" s="213">
        <v>45411</v>
      </c>
      <c r="E1757" s="191" t="s">
        <v>4190</v>
      </c>
      <c r="F1757" s="191" t="s">
        <v>3</v>
      </c>
      <c r="G1757" s="191">
        <v>2191289</v>
      </c>
      <c r="H1757" s="68"/>
      <c r="I1757" s="197" t="s">
        <v>5240</v>
      </c>
      <c r="J1757" s="68"/>
      <c r="K1757" s="68"/>
      <c r="L1757" s="68"/>
      <c r="M1757" s="68"/>
      <c r="N1757" s="358"/>
      <c r="O1757" s="358"/>
      <c r="P1757" s="214">
        <v>0</v>
      </c>
      <c r="Q1757" s="214">
        <v>160</v>
      </c>
      <c r="R1757" s="68" t="s">
        <v>1894</v>
      </c>
      <c r="S1757" s="359"/>
      <c r="T1757" s="275"/>
    </row>
    <row r="1758" spans="1:20" ht="51">
      <c r="A1758" s="191" t="s">
        <v>550</v>
      </c>
      <c r="B1758" s="68"/>
      <c r="C1758" s="212" t="s">
        <v>589</v>
      </c>
      <c r="D1758" s="213">
        <v>45411</v>
      </c>
      <c r="E1758" s="191" t="s">
        <v>4191</v>
      </c>
      <c r="F1758" s="191" t="s">
        <v>3</v>
      </c>
      <c r="G1758" s="191">
        <v>2191290</v>
      </c>
      <c r="H1758" s="68"/>
      <c r="I1758" s="197" t="s">
        <v>5241</v>
      </c>
      <c r="J1758" s="68"/>
      <c r="K1758" s="68"/>
      <c r="L1758" s="68"/>
      <c r="M1758" s="68"/>
      <c r="N1758" s="358"/>
      <c r="O1758" s="358"/>
      <c r="P1758" s="214">
        <v>0</v>
      </c>
      <c r="Q1758" s="214">
        <v>443.64</v>
      </c>
      <c r="R1758" s="68" t="s">
        <v>1894</v>
      </c>
      <c r="S1758" s="359"/>
      <c r="T1758" s="275"/>
    </row>
    <row r="1759" spans="1:20" ht="63.75">
      <c r="A1759" s="191">
        <v>660</v>
      </c>
      <c r="B1759" s="68"/>
      <c r="C1759" s="212" t="s">
        <v>176</v>
      </c>
      <c r="D1759" s="213">
        <v>45411</v>
      </c>
      <c r="E1759" s="191" t="s">
        <v>4192</v>
      </c>
      <c r="F1759" s="191" t="s">
        <v>3</v>
      </c>
      <c r="G1759" s="191">
        <v>2191302</v>
      </c>
      <c r="H1759" s="68"/>
      <c r="I1759" s="197" t="s">
        <v>5242</v>
      </c>
      <c r="J1759" s="68"/>
      <c r="K1759" s="68"/>
      <c r="L1759" s="68"/>
      <c r="M1759" s="68"/>
      <c r="N1759" s="358"/>
      <c r="O1759" s="358"/>
      <c r="P1759" s="214">
        <v>0</v>
      </c>
      <c r="Q1759" s="214">
        <v>2330</v>
      </c>
      <c r="R1759" s="68" t="s">
        <v>1894</v>
      </c>
      <c r="S1759" s="359"/>
      <c r="T1759" s="275"/>
    </row>
    <row r="1760" spans="1:20" ht="51">
      <c r="A1760" s="191">
        <v>222</v>
      </c>
      <c r="B1760" s="68"/>
      <c r="C1760" s="212" t="s">
        <v>93</v>
      </c>
      <c r="D1760" s="213">
        <v>45411</v>
      </c>
      <c r="E1760" s="191" t="s">
        <v>4193</v>
      </c>
      <c r="F1760" s="191" t="s">
        <v>3</v>
      </c>
      <c r="G1760" s="191">
        <v>2191303</v>
      </c>
      <c r="H1760" s="68"/>
      <c r="I1760" s="197" t="s">
        <v>5243</v>
      </c>
      <c r="J1760" s="68"/>
      <c r="K1760" s="68"/>
      <c r="L1760" s="68"/>
      <c r="M1760" s="68"/>
      <c r="N1760" s="358"/>
      <c r="O1760" s="358"/>
      <c r="P1760" s="214">
        <v>0</v>
      </c>
      <c r="Q1760" s="214">
        <v>1036.27</v>
      </c>
      <c r="R1760" s="68" t="s">
        <v>1894</v>
      </c>
      <c r="S1760" s="359"/>
      <c r="T1760" s="275"/>
    </row>
    <row r="1761" spans="1:20" ht="51">
      <c r="A1761" s="191">
        <v>206</v>
      </c>
      <c r="B1761" s="68"/>
      <c r="C1761" s="212" t="s">
        <v>87</v>
      </c>
      <c r="D1761" s="213">
        <v>45411</v>
      </c>
      <c r="E1761" s="191" t="s">
        <v>4194</v>
      </c>
      <c r="F1761" s="191" t="s">
        <v>3</v>
      </c>
      <c r="G1761" s="191">
        <v>2191305</v>
      </c>
      <c r="H1761" s="68"/>
      <c r="I1761" s="197" t="s">
        <v>5244</v>
      </c>
      <c r="J1761" s="68"/>
      <c r="K1761" s="68"/>
      <c r="L1761" s="68"/>
      <c r="M1761" s="68"/>
      <c r="N1761" s="358"/>
      <c r="O1761" s="358"/>
      <c r="P1761" s="214">
        <v>0</v>
      </c>
      <c r="Q1761" s="214">
        <v>6455040.5</v>
      </c>
      <c r="R1761" s="68" t="s">
        <v>1894</v>
      </c>
      <c r="S1761" s="359"/>
      <c r="T1761" s="275"/>
    </row>
    <row r="1762" spans="1:20" ht="51">
      <c r="A1762" s="191">
        <v>309</v>
      </c>
      <c r="B1762" s="68"/>
      <c r="C1762" s="212" t="s">
        <v>1240</v>
      </c>
      <c r="D1762" s="213">
        <v>45411</v>
      </c>
      <c r="E1762" s="191" t="s">
        <v>4195</v>
      </c>
      <c r="F1762" s="191" t="s">
        <v>3</v>
      </c>
      <c r="G1762" s="191">
        <v>2191316</v>
      </c>
      <c r="H1762" s="68"/>
      <c r="I1762" s="197" t="s">
        <v>5245</v>
      </c>
      <c r="J1762" s="68"/>
      <c r="K1762" s="68"/>
      <c r="L1762" s="68"/>
      <c r="M1762" s="68"/>
      <c r="N1762" s="358"/>
      <c r="O1762" s="358"/>
      <c r="P1762" s="214">
        <v>0</v>
      </c>
      <c r="Q1762" s="214">
        <v>18</v>
      </c>
      <c r="R1762" s="68" t="s">
        <v>1894</v>
      </c>
      <c r="S1762" s="359"/>
      <c r="T1762" s="275"/>
    </row>
    <row r="1763" spans="1:20" ht="63.75">
      <c r="A1763" s="191">
        <v>514</v>
      </c>
      <c r="B1763" s="68"/>
      <c r="C1763" s="212" t="s">
        <v>161</v>
      </c>
      <c r="D1763" s="213">
        <v>45411</v>
      </c>
      <c r="E1763" s="191" t="s">
        <v>4196</v>
      </c>
      <c r="F1763" s="191" t="s">
        <v>3</v>
      </c>
      <c r="G1763" s="191">
        <v>2191317</v>
      </c>
      <c r="H1763" s="68"/>
      <c r="I1763" s="197" t="s">
        <v>5246</v>
      </c>
      <c r="J1763" s="68"/>
      <c r="K1763" s="68"/>
      <c r="L1763" s="68"/>
      <c r="M1763" s="68"/>
      <c r="N1763" s="358"/>
      <c r="O1763" s="358"/>
      <c r="P1763" s="214">
        <v>0</v>
      </c>
      <c r="Q1763" s="214">
        <v>130973941.42</v>
      </c>
      <c r="R1763" s="68" t="s">
        <v>1894</v>
      </c>
      <c r="S1763" s="359"/>
      <c r="T1763" s="275"/>
    </row>
    <row r="1764" spans="1:20" ht="63.75">
      <c r="A1764" s="191">
        <v>514</v>
      </c>
      <c r="B1764" s="68"/>
      <c r="C1764" s="212" t="s">
        <v>161</v>
      </c>
      <c r="D1764" s="213">
        <v>45411</v>
      </c>
      <c r="E1764" s="191" t="s">
        <v>4197</v>
      </c>
      <c r="F1764" s="191" t="s">
        <v>3</v>
      </c>
      <c r="G1764" s="191">
        <v>2191318</v>
      </c>
      <c r="H1764" s="68"/>
      <c r="I1764" s="197" t="s">
        <v>5247</v>
      </c>
      <c r="J1764" s="68"/>
      <c r="K1764" s="68"/>
      <c r="L1764" s="68"/>
      <c r="M1764" s="68"/>
      <c r="N1764" s="358"/>
      <c r="O1764" s="358"/>
      <c r="P1764" s="214">
        <v>0</v>
      </c>
      <c r="Q1764" s="214">
        <v>168622746.94</v>
      </c>
      <c r="R1764" s="68" t="s">
        <v>1894</v>
      </c>
      <c r="S1764" s="359"/>
      <c r="T1764" s="275"/>
    </row>
    <row r="1765" spans="1:20" ht="63.75">
      <c r="A1765" s="191">
        <v>514</v>
      </c>
      <c r="B1765" s="68"/>
      <c r="C1765" s="212" t="s">
        <v>161</v>
      </c>
      <c r="D1765" s="213">
        <v>45411</v>
      </c>
      <c r="E1765" s="191" t="s">
        <v>4198</v>
      </c>
      <c r="F1765" s="191" t="s">
        <v>3</v>
      </c>
      <c r="G1765" s="191">
        <v>2191319</v>
      </c>
      <c r="H1765" s="68"/>
      <c r="I1765" s="197" t="s">
        <v>5248</v>
      </c>
      <c r="J1765" s="68"/>
      <c r="K1765" s="68"/>
      <c r="L1765" s="68"/>
      <c r="M1765" s="68"/>
      <c r="N1765" s="358"/>
      <c r="O1765" s="358"/>
      <c r="P1765" s="214">
        <v>0</v>
      </c>
      <c r="Q1765" s="214">
        <v>150709880.97999999</v>
      </c>
      <c r="R1765" s="68" t="s">
        <v>1894</v>
      </c>
      <c r="S1765" s="359"/>
      <c r="T1765" s="275"/>
    </row>
    <row r="1766" spans="1:20" ht="51">
      <c r="A1766" s="191">
        <v>595</v>
      </c>
      <c r="B1766" s="68"/>
      <c r="C1766" s="212" t="s">
        <v>611</v>
      </c>
      <c r="D1766" s="213">
        <v>45411</v>
      </c>
      <c r="E1766" s="191" t="s">
        <v>4199</v>
      </c>
      <c r="F1766" s="191" t="s">
        <v>3</v>
      </c>
      <c r="G1766" s="191">
        <v>2191326</v>
      </c>
      <c r="H1766" s="68"/>
      <c r="I1766" s="197" t="s">
        <v>5249</v>
      </c>
      <c r="J1766" s="68"/>
      <c r="K1766" s="68"/>
      <c r="L1766" s="68"/>
      <c r="M1766" s="68"/>
      <c r="N1766" s="358"/>
      <c r="O1766" s="358"/>
      <c r="P1766" s="214">
        <v>0</v>
      </c>
      <c r="Q1766" s="214">
        <v>472.26</v>
      </c>
      <c r="R1766" s="68" t="s">
        <v>1894</v>
      </c>
      <c r="S1766" s="359"/>
      <c r="T1766" s="275"/>
    </row>
    <row r="1767" spans="1:20" ht="51">
      <c r="A1767" s="191">
        <v>670</v>
      </c>
      <c r="B1767" s="68"/>
      <c r="C1767" s="212" t="s">
        <v>178</v>
      </c>
      <c r="D1767" s="213">
        <v>45411</v>
      </c>
      <c r="E1767" s="191" t="s">
        <v>4200</v>
      </c>
      <c r="F1767" s="191" t="s">
        <v>3</v>
      </c>
      <c r="G1767" s="191">
        <v>2191327</v>
      </c>
      <c r="H1767" s="68"/>
      <c r="I1767" s="197" t="s">
        <v>5250</v>
      </c>
      <c r="J1767" s="68"/>
      <c r="K1767" s="68"/>
      <c r="L1767" s="68"/>
      <c r="M1767" s="68"/>
      <c r="N1767" s="358"/>
      <c r="O1767" s="358"/>
      <c r="P1767" s="214">
        <v>0</v>
      </c>
      <c r="Q1767" s="214">
        <v>20000</v>
      </c>
      <c r="R1767" s="68" t="s">
        <v>1894</v>
      </c>
      <c r="S1767" s="359"/>
      <c r="T1767" s="275"/>
    </row>
    <row r="1768" spans="1:20" ht="63.75">
      <c r="A1768" s="191">
        <v>595</v>
      </c>
      <c r="B1768" s="68"/>
      <c r="C1768" s="212" t="s">
        <v>611</v>
      </c>
      <c r="D1768" s="213">
        <v>45411</v>
      </c>
      <c r="E1768" s="191" t="s">
        <v>4201</v>
      </c>
      <c r="F1768" s="191" t="s">
        <v>3</v>
      </c>
      <c r="G1768" s="191">
        <v>2191328</v>
      </c>
      <c r="H1768" s="68"/>
      <c r="I1768" s="197" t="s">
        <v>5251</v>
      </c>
      <c r="J1768" s="68"/>
      <c r="K1768" s="68"/>
      <c r="L1768" s="68"/>
      <c r="M1768" s="68"/>
      <c r="N1768" s="358"/>
      <c r="O1768" s="358"/>
      <c r="P1768" s="214">
        <v>0</v>
      </c>
      <c r="Q1768" s="214">
        <v>358.44</v>
      </c>
      <c r="R1768" s="68" t="s">
        <v>1894</v>
      </c>
      <c r="S1768" s="359"/>
      <c r="T1768" s="275"/>
    </row>
    <row r="1769" spans="1:20" ht="63.75">
      <c r="A1769" s="191">
        <v>206</v>
      </c>
      <c r="B1769" s="68"/>
      <c r="C1769" s="212" t="s">
        <v>87</v>
      </c>
      <c r="D1769" s="213">
        <v>45411</v>
      </c>
      <c r="E1769" s="191" t="s">
        <v>4202</v>
      </c>
      <c r="F1769" s="191" t="s">
        <v>3</v>
      </c>
      <c r="G1769" s="191">
        <v>2191329</v>
      </c>
      <c r="H1769" s="68"/>
      <c r="I1769" s="197" t="s">
        <v>5252</v>
      </c>
      <c r="J1769" s="68"/>
      <c r="K1769" s="68"/>
      <c r="L1769" s="68"/>
      <c r="M1769" s="68"/>
      <c r="N1769" s="358"/>
      <c r="O1769" s="358"/>
      <c r="P1769" s="214">
        <v>0</v>
      </c>
      <c r="Q1769" s="214">
        <v>48</v>
      </c>
      <c r="R1769" s="68" t="s">
        <v>1894</v>
      </c>
      <c r="S1769" s="359"/>
      <c r="T1769" s="275"/>
    </row>
    <row r="1770" spans="1:20" ht="63.75">
      <c r="A1770" s="191">
        <v>595</v>
      </c>
      <c r="B1770" s="68"/>
      <c r="C1770" s="212" t="s">
        <v>611</v>
      </c>
      <c r="D1770" s="213">
        <v>45411</v>
      </c>
      <c r="E1770" s="191" t="s">
        <v>4203</v>
      </c>
      <c r="F1770" s="191" t="s">
        <v>3</v>
      </c>
      <c r="G1770" s="191">
        <v>2191331</v>
      </c>
      <c r="H1770" s="68"/>
      <c r="I1770" s="197" t="s">
        <v>5253</v>
      </c>
      <c r="J1770" s="68"/>
      <c r="K1770" s="68"/>
      <c r="L1770" s="68"/>
      <c r="M1770" s="68"/>
      <c r="N1770" s="358"/>
      <c r="O1770" s="358"/>
      <c r="P1770" s="214">
        <v>0</v>
      </c>
      <c r="Q1770" s="214">
        <v>3305.89</v>
      </c>
      <c r="R1770" s="68" t="s">
        <v>1894</v>
      </c>
      <c r="S1770" s="359"/>
      <c r="T1770" s="275"/>
    </row>
    <row r="1771" spans="1:20" ht="63.75">
      <c r="A1771" s="191">
        <v>680</v>
      </c>
      <c r="B1771" s="68"/>
      <c r="C1771" s="212" t="s">
        <v>179</v>
      </c>
      <c r="D1771" s="213">
        <v>45411</v>
      </c>
      <c r="E1771" s="191" t="s">
        <v>4204</v>
      </c>
      <c r="F1771" s="191" t="s">
        <v>3</v>
      </c>
      <c r="G1771" s="191">
        <v>2191332</v>
      </c>
      <c r="H1771" s="68"/>
      <c r="I1771" s="197" t="s">
        <v>5254</v>
      </c>
      <c r="J1771" s="68"/>
      <c r="K1771" s="68"/>
      <c r="L1771" s="68"/>
      <c r="M1771" s="68"/>
      <c r="N1771" s="358"/>
      <c r="O1771" s="358"/>
      <c r="P1771" s="214">
        <v>0</v>
      </c>
      <c r="Q1771" s="214">
        <v>1166.5899999999999</v>
      </c>
      <c r="R1771" s="68" t="s">
        <v>1894</v>
      </c>
      <c r="S1771" s="359"/>
      <c r="T1771" s="275"/>
    </row>
    <row r="1772" spans="1:20" ht="51">
      <c r="A1772" s="191">
        <v>660</v>
      </c>
      <c r="B1772" s="68"/>
      <c r="C1772" s="212" t="s">
        <v>176</v>
      </c>
      <c r="D1772" s="213">
        <v>45411</v>
      </c>
      <c r="E1772" s="191" t="s">
        <v>4205</v>
      </c>
      <c r="F1772" s="191" t="s">
        <v>3</v>
      </c>
      <c r="G1772" s="191">
        <v>2191339</v>
      </c>
      <c r="H1772" s="68"/>
      <c r="I1772" s="197" t="s">
        <v>5255</v>
      </c>
      <c r="J1772" s="68"/>
      <c r="K1772" s="68"/>
      <c r="L1772" s="68"/>
      <c r="M1772" s="68"/>
      <c r="N1772" s="358"/>
      <c r="O1772" s="358"/>
      <c r="P1772" s="214">
        <v>0</v>
      </c>
      <c r="Q1772" s="214">
        <v>2842.16</v>
      </c>
      <c r="R1772" s="68" t="s">
        <v>1895</v>
      </c>
      <c r="S1772" s="359"/>
      <c r="T1772" s="275"/>
    </row>
    <row r="1773" spans="1:20" ht="51">
      <c r="A1773" s="191">
        <v>862</v>
      </c>
      <c r="B1773" s="68"/>
      <c r="C1773" s="212" t="s">
        <v>187</v>
      </c>
      <c r="D1773" s="213">
        <v>45411</v>
      </c>
      <c r="E1773" s="191" t="s">
        <v>4206</v>
      </c>
      <c r="F1773" s="191" t="s">
        <v>3</v>
      </c>
      <c r="G1773" s="191">
        <v>2191358</v>
      </c>
      <c r="H1773" s="68"/>
      <c r="I1773" s="197" t="s">
        <v>5256</v>
      </c>
      <c r="J1773" s="68"/>
      <c r="K1773" s="68"/>
      <c r="L1773" s="68"/>
      <c r="M1773" s="68"/>
      <c r="N1773" s="358"/>
      <c r="O1773" s="358"/>
      <c r="P1773" s="214">
        <v>0</v>
      </c>
      <c r="Q1773" s="214">
        <v>524.85</v>
      </c>
      <c r="R1773" s="68" t="s">
        <v>1894</v>
      </c>
      <c r="S1773" s="359"/>
      <c r="T1773" s="275"/>
    </row>
    <row r="1774" spans="1:20" ht="51">
      <c r="A1774" s="191">
        <v>650</v>
      </c>
      <c r="B1774" s="68"/>
      <c r="C1774" s="212" t="s">
        <v>175</v>
      </c>
      <c r="D1774" s="213">
        <v>45411</v>
      </c>
      <c r="E1774" s="191" t="s">
        <v>4207</v>
      </c>
      <c r="F1774" s="191" t="s">
        <v>3</v>
      </c>
      <c r="G1774" s="191">
        <v>2191359</v>
      </c>
      <c r="H1774" s="68"/>
      <c r="I1774" s="197" t="s">
        <v>5257</v>
      </c>
      <c r="J1774" s="68"/>
      <c r="K1774" s="68"/>
      <c r="L1774" s="68"/>
      <c r="M1774" s="68"/>
      <c r="N1774" s="358"/>
      <c r="O1774" s="358"/>
      <c r="P1774" s="214">
        <v>0</v>
      </c>
      <c r="Q1774" s="214">
        <v>276.5</v>
      </c>
      <c r="R1774" s="68" t="s">
        <v>1894</v>
      </c>
      <c r="S1774" s="359"/>
      <c r="T1774" s="275"/>
    </row>
    <row r="1775" spans="1:20" ht="51">
      <c r="A1775" s="191">
        <v>290</v>
      </c>
      <c r="B1775" s="68"/>
      <c r="C1775" s="212" t="s">
        <v>118</v>
      </c>
      <c r="D1775" s="213">
        <v>45411</v>
      </c>
      <c r="E1775" s="191" t="s">
        <v>4208</v>
      </c>
      <c r="F1775" s="191" t="s">
        <v>3</v>
      </c>
      <c r="G1775" s="191">
        <v>2191361</v>
      </c>
      <c r="H1775" s="68"/>
      <c r="I1775" s="197" t="s">
        <v>5258</v>
      </c>
      <c r="J1775" s="68"/>
      <c r="K1775" s="68"/>
      <c r="L1775" s="68"/>
      <c r="M1775" s="68"/>
      <c r="N1775" s="358"/>
      <c r="O1775" s="358"/>
      <c r="P1775" s="214">
        <v>0</v>
      </c>
      <c r="Q1775" s="214">
        <v>391</v>
      </c>
      <c r="R1775" s="68" t="s">
        <v>1894</v>
      </c>
      <c r="S1775" s="359"/>
      <c r="T1775" s="275"/>
    </row>
    <row r="1776" spans="1:20" ht="51">
      <c r="A1776" s="191">
        <v>86</v>
      </c>
      <c r="B1776" s="68"/>
      <c r="C1776" s="212" t="s">
        <v>50</v>
      </c>
      <c r="D1776" s="213">
        <v>45411</v>
      </c>
      <c r="E1776" s="191" t="s">
        <v>4209</v>
      </c>
      <c r="F1776" s="191" t="s">
        <v>3</v>
      </c>
      <c r="G1776" s="191">
        <v>2191364</v>
      </c>
      <c r="H1776" s="68"/>
      <c r="I1776" s="197" t="s">
        <v>5259</v>
      </c>
      <c r="J1776" s="68"/>
      <c r="K1776" s="68"/>
      <c r="L1776" s="68"/>
      <c r="M1776" s="68"/>
      <c r="N1776" s="358"/>
      <c r="O1776" s="358"/>
      <c r="P1776" s="214">
        <v>0</v>
      </c>
      <c r="Q1776" s="214">
        <v>50</v>
      </c>
      <c r="R1776" s="68" t="s">
        <v>1894</v>
      </c>
      <c r="S1776" s="359"/>
      <c r="T1776" s="275"/>
    </row>
    <row r="1777" spans="1:20" ht="89.25">
      <c r="A1777" s="191">
        <v>66</v>
      </c>
      <c r="B1777" s="68"/>
      <c r="C1777" s="212" t="s">
        <v>46</v>
      </c>
      <c r="D1777" s="213">
        <v>45411</v>
      </c>
      <c r="E1777" s="191" t="s">
        <v>4210</v>
      </c>
      <c r="F1777" s="191" t="s">
        <v>637</v>
      </c>
      <c r="G1777" s="191">
        <v>8111946</v>
      </c>
      <c r="H1777" s="68"/>
      <c r="I1777" s="197" t="s">
        <v>5260</v>
      </c>
      <c r="J1777" s="68"/>
      <c r="K1777" s="68"/>
      <c r="L1777" s="68"/>
      <c r="M1777" s="68"/>
      <c r="N1777" s="358"/>
      <c r="O1777" s="358"/>
      <c r="P1777" s="214">
        <v>0</v>
      </c>
      <c r="Q1777" s="214">
        <v>546737.1</v>
      </c>
      <c r="R1777" s="68" t="s">
        <v>1894</v>
      </c>
      <c r="S1777" s="359"/>
      <c r="T1777" s="275"/>
    </row>
    <row r="1778" spans="1:20" ht="76.5">
      <c r="A1778" s="191">
        <v>862</v>
      </c>
      <c r="B1778" s="68"/>
      <c r="C1778" s="212" t="s">
        <v>187</v>
      </c>
      <c r="D1778" s="213">
        <v>45411</v>
      </c>
      <c r="E1778" s="191" t="s">
        <v>4211</v>
      </c>
      <c r="F1778" s="191" t="s">
        <v>637</v>
      </c>
      <c r="G1778" s="191">
        <v>8111962</v>
      </c>
      <c r="H1778" s="68"/>
      <c r="I1778" s="197" t="s">
        <v>5261</v>
      </c>
      <c r="J1778" s="68"/>
      <c r="K1778" s="68"/>
      <c r="L1778" s="68"/>
      <c r="M1778" s="68"/>
      <c r="N1778" s="358"/>
      <c r="O1778" s="358"/>
      <c r="P1778" s="214">
        <v>0</v>
      </c>
      <c r="Q1778" s="214">
        <v>53260.36</v>
      </c>
      <c r="R1778" s="68" t="s">
        <v>1894</v>
      </c>
      <c r="S1778" s="359"/>
      <c r="T1778" s="275"/>
    </row>
    <row r="1779" spans="1:20" ht="89.25">
      <c r="A1779" s="191">
        <v>66</v>
      </c>
      <c r="B1779" s="68"/>
      <c r="C1779" s="212" t="s">
        <v>46</v>
      </c>
      <c r="D1779" s="213">
        <v>45411</v>
      </c>
      <c r="E1779" s="191" t="s">
        <v>4212</v>
      </c>
      <c r="F1779" s="191" t="s">
        <v>637</v>
      </c>
      <c r="G1779" s="191">
        <v>8111971</v>
      </c>
      <c r="H1779" s="68"/>
      <c r="I1779" s="197" t="s">
        <v>5262</v>
      </c>
      <c r="J1779" s="68"/>
      <c r="K1779" s="68"/>
      <c r="L1779" s="68"/>
      <c r="M1779" s="68"/>
      <c r="N1779" s="358"/>
      <c r="O1779" s="358"/>
      <c r="P1779" s="214">
        <v>0</v>
      </c>
      <c r="Q1779" s="214">
        <v>41189.72</v>
      </c>
      <c r="R1779" s="68" t="s">
        <v>1894</v>
      </c>
      <c r="S1779" s="359"/>
      <c r="T1779" s="275"/>
    </row>
    <row r="1780" spans="1:20" ht="76.5">
      <c r="A1780" s="191">
        <v>862</v>
      </c>
      <c r="B1780" s="68"/>
      <c r="C1780" s="212" t="s">
        <v>187</v>
      </c>
      <c r="D1780" s="213">
        <v>45411</v>
      </c>
      <c r="E1780" s="191" t="s">
        <v>4213</v>
      </c>
      <c r="F1780" s="191" t="s">
        <v>637</v>
      </c>
      <c r="G1780" s="191">
        <v>8111974</v>
      </c>
      <c r="H1780" s="68"/>
      <c r="I1780" s="197" t="s">
        <v>5263</v>
      </c>
      <c r="J1780" s="68"/>
      <c r="K1780" s="68"/>
      <c r="L1780" s="68"/>
      <c r="M1780" s="68"/>
      <c r="N1780" s="358"/>
      <c r="O1780" s="358"/>
      <c r="P1780" s="214">
        <v>0</v>
      </c>
      <c r="Q1780" s="214">
        <v>4012.08</v>
      </c>
      <c r="R1780" s="68" t="s">
        <v>1894</v>
      </c>
      <c r="S1780" s="359"/>
      <c r="T1780" s="275"/>
    </row>
    <row r="1781" spans="1:20" ht="89.25">
      <c r="A1781" s="191">
        <v>66</v>
      </c>
      <c r="B1781" s="68"/>
      <c r="C1781" s="212" t="s">
        <v>46</v>
      </c>
      <c r="D1781" s="213">
        <v>45411</v>
      </c>
      <c r="E1781" s="191" t="s">
        <v>4214</v>
      </c>
      <c r="F1781" s="191" t="s">
        <v>637</v>
      </c>
      <c r="G1781" s="191">
        <v>8112044</v>
      </c>
      <c r="H1781" s="68"/>
      <c r="I1781" s="197" t="s">
        <v>5264</v>
      </c>
      <c r="J1781" s="68"/>
      <c r="K1781" s="68"/>
      <c r="L1781" s="68"/>
      <c r="M1781" s="68"/>
      <c r="N1781" s="358"/>
      <c r="O1781" s="358"/>
      <c r="P1781" s="214">
        <v>0</v>
      </c>
      <c r="Q1781" s="214">
        <v>195953.7</v>
      </c>
      <c r="R1781" s="68" t="s">
        <v>1894</v>
      </c>
      <c r="S1781" s="359"/>
      <c r="T1781" s="275"/>
    </row>
    <row r="1782" spans="1:20" ht="89.25">
      <c r="A1782" s="191">
        <v>66</v>
      </c>
      <c r="B1782" s="68"/>
      <c r="C1782" s="212" t="s">
        <v>46</v>
      </c>
      <c r="D1782" s="213">
        <v>45411</v>
      </c>
      <c r="E1782" s="191" t="s">
        <v>4215</v>
      </c>
      <c r="F1782" s="191" t="s">
        <v>637</v>
      </c>
      <c r="G1782" s="191">
        <v>8111975</v>
      </c>
      <c r="H1782" s="68"/>
      <c r="I1782" s="197" t="s">
        <v>5265</v>
      </c>
      <c r="J1782" s="68"/>
      <c r="K1782" s="68"/>
      <c r="L1782" s="68"/>
      <c r="M1782" s="68"/>
      <c r="N1782" s="358"/>
      <c r="O1782" s="358"/>
      <c r="P1782" s="214">
        <v>0</v>
      </c>
      <c r="Q1782" s="214">
        <v>1767668.81</v>
      </c>
      <c r="R1782" s="68" t="s">
        <v>1894</v>
      </c>
      <c r="S1782" s="359"/>
      <c r="T1782" s="275"/>
    </row>
    <row r="1783" spans="1:20" ht="76.5">
      <c r="A1783" s="191">
        <v>862</v>
      </c>
      <c r="B1783" s="68"/>
      <c r="C1783" s="212" t="s">
        <v>187</v>
      </c>
      <c r="D1783" s="213">
        <v>45411</v>
      </c>
      <c r="E1783" s="191" t="s">
        <v>4216</v>
      </c>
      <c r="F1783" s="191" t="s">
        <v>637</v>
      </c>
      <c r="G1783" s="191">
        <v>8111986</v>
      </c>
      <c r="H1783" s="68"/>
      <c r="I1783" s="197" t="s">
        <v>5266</v>
      </c>
      <c r="J1783" s="68"/>
      <c r="K1783" s="68"/>
      <c r="L1783" s="68"/>
      <c r="M1783" s="68"/>
      <c r="N1783" s="358"/>
      <c r="O1783" s="358"/>
      <c r="P1783" s="214">
        <v>0</v>
      </c>
      <c r="Q1783" s="214">
        <v>163540.26</v>
      </c>
      <c r="R1783" s="68" t="s">
        <v>1894</v>
      </c>
      <c r="S1783" s="359"/>
      <c r="T1783" s="275"/>
    </row>
    <row r="1784" spans="1:20" ht="89.25">
      <c r="A1784" s="191">
        <v>66</v>
      </c>
      <c r="B1784" s="68"/>
      <c r="C1784" s="212" t="s">
        <v>46</v>
      </c>
      <c r="D1784" s="213">
        <v>45411</v>
      </c>
      <c r="E1784" s="191" t="s">
        <v>4217</v>
      </c>
      <c r="F1784" s="191" t="s">
        <v>637</v>
      </c>
      <c r="G1784" s="191">
        <v>8111987</v>
      </c>
      <c r="H1784" s="68"/>
      <c r="I1784" s="197" t="s">
        <v>5265</v>
      </c>
      <c r="J1784" s="68"/>
      <c r="K1784" s="68"/>
      <c r="L1784" s="68"/>
      <c r="M1784" s="68"/>
      <c r="N1784" s="358"/>
      <c r="O1784" s="358"/>
      <c r="P1784" s="214">
        <v>0</v>
      </c>
      <c r="Q1784" s="214">
        <v>1016353.32</v>
      </c>
      <c r="R1784" s="68" t="s">
        <v>1894</v>
      </c>
      <c r="S1784" s="359"/>
      <c r="T1784" s="275"/>
    </row>
    <row r="1785" spans="1:20" ht="76.5">
      <c r="A1785" s="191">
        <v>862</v>
      </c>
      <c r="B1785" s="68"/>
      <c r="C1785" s="212" t="s">
        <v>187</v>
      </c>
      <c r="D1785" s="213">
        <v>45411</v>
      </c>
      <c r="E1785" s="191" t="s">
        <v>4218</v>
      </c>
      <c r="F1785" s="191" t="s">
        <v>637</v>
      </c>
      <c r="G1785" s="191">
        <v>8112005</v>
      </c>
      <c r="H1785" s="68"/>
      <c r="I1785" s="197" t="s">
        <v>5266</v>
      </c>
      <c r="J1785" s="68"/>
      <c r="K1785" s="68"/>
      <c r="L1785" s="68"/>
      <c r="M1785" s="68"/>
      <c r="N1785" s="358"/>
      <c r="O1785" s="358"/>
      <c r="P1785" s="214">
        <v>0</v>
      </c>
      <c r="Q1785" s="214">
        <v>102351.23</v>
      </c>
      <c r="R1785" s="68" t="s">
        <v>1894</v>
      </c>
      <c r="S1785" s="359"/>
      <c r="T1785" s="275"/>
    </row>
    <row r="1786" spans="1:20" ht="76.5">
      <c r="A1786" s="191">
        <v>862</v>
      </c>
      <c r="B1786" s="68"/>
      <c r="C1786" s="212" t="s">
        <v>187</v>
      </c>
      <c r="D1786" s="213">
        <v>45411</v>
      </c>
      <c r="E1786" s="191" t="s">
        <v>4219</v>
      </c>
      <c r="F1786" s="191" t="s">
        <v>637</v>
      </c>
      <c r="G1786" s="191">
        <v>8112013</v>
      </c>
      <c r="H1786" s="68"/>
      <c r="I1786" s="197" t="s">
        <v>5267</v>
      </c>
      <c r="J1786" s="68"/>
      <c r="K1786" s="68"/>
      <c r="L1786" s="68"/>
      <c r="M1786" s="68"/>
      <c r="N1786" s="358"/>
      <c r="O1786" s="358"/>
      <c r="P1786" s="214">
        <v>0</v>
      </c>
      <c r="Q1786" s="214">
        <v>1755.46</v>
      </c>
      <c r="R1786" s="68" t="s">
        <v>1894</v>
      </c>
      <c r="S1786" s="359"/>
      <c r="T1786" s="275"/>
    </row>
    <row r="1787" spans="1:20" ht="76.5">
      <c r="A1787" s="191">
        <v>862</v>
      </c>
      <c r="B1787" s="68"/>
      <c r="C1787" s="212" t="s">
        <v>187</v>
      </c>
      <c r="D1787" s="213">
        <v>45411</v>
      </c>
      <c r="E1787" s="191" t="s">
        <v>4220</v>
      </c>
      <c r="F1787" s="191" t="s">
        <v>637</v>
      </c>
      <c r="G1787" s="191">
        <v>8112082</v>
      </c>
      <c r="H1787" s="68"/>
      <c r="I1787" s="197" t="s">
        <v>5268</v>
      </c>
      <c r="J1787" s="68"/>
      <c r="K1787" s="68"/>
      <c r="L1787" s="68"/>
      <c r="M1787" s="68"/>
      <c r="N1787" s="358"/>
      <c r="O1787" s="358"/>
      <c r="P1787" s="214">
        <v>0</v>
      </c>
      <c r="Q1787" s="214">
        <v>18129.740000000002</v>
      </c>
      <c r="R1787" s="68" t="s">
        <v>1894</v>
      </c>
      <c r="S1787" s="359"/>
      <c r="T1787" s="275"/>
    </row>
    <row r="1788" spans="1:20" ht="76.5">
      <c r="A1788" s="191">
        <v>66</v>
      </c>
      <c r="B1788" s="68"/>
      <c r="C1788" s="212" t="s">
        <v>46</v>
      </c>
      <c r="D1788" s="213">
        <v>45411</v>
      </c>
      <c r="E1788" s="191" t="s">
        <v>4221</v>
      </c>
      <c r="F1788" s="191" t="s">
        <v>637</v>
      </c>
      <c r="G1788" s="191">
        <v>8112006</v>
      </c>
      <c r="H1788" s="68"/>
      <c r="I1788" s="197" t="s">
        <v>5269</v>
      </c>
      <c r="J1788" s="68"/>
      <c r="K1788" s="68"/>
      <c r="L1788" s="68"/>
      <c r="M1788" s="68"/>
      <c r="N1788" s="358"/>
      <c r="O1788" s="358"/>
      <c r="P1788" s="214">
        <v>0</v>
      </c>
      <c r="Q1788" s="214">
        <v>18021.68</v>
      </c>
      <c r="R1788" s="68" t="s">
        <v>1894</v>
      </c>
      <c r="S1788" s="359"/>
      <c r="T1788" s="275"/>
    </row>
    <row r="1789" spans="1:20" ht="76.5">
      <c r="A1789" s="191">
        <v>66</v>
      </c>
      <c r="B1789" s="68"/>
      <c r="C1789" s="212" t="s">
        <v>46</v>
      </c>
      <c r="D1789" s="213">
        <v>45411</v>
      </c>
      <c r="E1789" s="191" t="s">
        <v>4222</v>
      </c>
      <c r="F1789" s="191" t="s">
        <v>637</v>
      </c>
      <c r="G1789" s="191">
        <v>8112083</v>
      </c>
      <c r="H1789" s="68"/>
      <c r="I1789" s="197" t="s">
        <v>5270</v>
      </c>
      <c r="J1789" s="68"/>
      <c r="K1789" s="68"/>
      <c r="L1789" s="68"/>
      <c r="M1789" s="68"/>
      <c r="N1789" s="358"/>
      <c r="O1789" s="358"/>
      <c r="P1789" s="214">
        <v>0</v>
      </c>
      <c r="Q1789" s="214">
        <v>2681788.4900000002</v>
      </c>
      <c r="R1789" s="68" t="s">
        <v>1894</v>
      </c>
      <c r="S1789" s="359"/>
      <c r="T1789" s="275"/>
    </row>
    <row r="1790" spans="1:20" ht="76.5">
      <c r="A1790" s="191">
        <v>862</v>
      </c>
      <c r="B1790" s="68"/>
      <c r="C1790" s="212" t="s">
        <v>187</v>
      </c>
      <c r="D1790" s="213">
        <v>45411</v>
      </c>
      <c r="E1790" s="191" t="s">
        <v>4223</v>
      </c>
      <c r="F1790" s="191" t="s">
        <v>637</v>
      </c>
      <c r="G1790" s="191">
        <v>8112104</v>
      </c>
      <c r="H1790" s="68"/>
      <c r="I1790" s="197" t="s">
        <v>5271</v>
      </c>
      <c r="J1790" s="68"/>
      <c r="K1790" s="68"/>
      <c r="L1790" s="68"/>
      <c r="M1790" s="68"/>
      <c r="N1790" s="358"/>
      <c r="O1790" s="358"/>
      <c r="P1790" s="214">
        <v>0</v>
      </c>
      <c r="Q1790" s="214">
        <v>337349.14</v>
      </c>
      <c r="R1790" s="68" t="s">
        <v>1894</v>
      </c>
      <c r="S1790" s="359"/>
      <c r="T1790" s="275"/>
    </row>
    <row r="1791" spans="1:20" ht="76.5">
      <c r="A1791" s="191">
        <v>66</v>
      </c>
      <c r="B1791" s="68"/>
      <c r="C1791" s="212" t="s">
        <v>46</v>
      </c>
      <c r="D1791" s="213">
        <v>45411</v>
      </c>
      <c r="E1791" s="191" t="s">
        <v>4224</v>
      </c>
      <c r="F1791" s="191" t="s">
        <v>637</v>
      </c>
      <c r="G1791" s="191">
        <v>8112103</v>
      </c>
      <c r="H1791" s="68"/>
      <c r="I1791" s="197" t="s">
        <v>5270</v>
      </c>
      <c r="J1791" s="68"/>
      <c r="K1791" s="68"/>
      <c r="L1791" s="68"/>
      <c r="M1791" s="68"/>
      <c r="N1791" s="358"/>
      <c r="O1791" s="358"/>
      <c r="P1791" s="214">
        <v>0</v>
      </c>
      <c r="Q1791" s="214">
        <v>3646328.71</v>
      </c>
      <c r="R1791" s="68" t="s">
        <v>1894</v>
      </c>
      <c r="S1791" s="359"/>
      <c r="T1791" s="275"/>
    </row>
    <row r="1792" spans="1:20" ht="76.5">
      <c r="A1792" s="191">
        <v>862</v>
      </c>
      <c r="B1792" s="68"/>
      <c r="C1792" s="212" t="s">
        <v>187</v>
      </c>
      <c r="D1792" s="213">
        <v>45411</v>
      </c>
      <c r="E1792" s="191" t="s">
        <v>4225</v>
      </c>
      <c r="F1792" s="191" t="s">
        <v>637</v>
      </c>
      <c r="G1792" s="191">
        <v>8112102</v>
      </c>
      <c r="H1792" s="68"/>
      <c r="I1792" s="197" t="s">
        <v>5271</v>
      </c>
      <c r="J1792" s="68"/>
      <c r="K1792" s="68"/>
      <c r="L1792" s="68"/>
      <c r="M1792" s="68"/>
      <c r="N1792" s="358"/>
      <c r="O1792" s="358"/>
      <c r="P1792" s="214">
        <v>0</v>
      </c>
      <c r="Q1792" s="214">
        <v>261219.46</v>
      </c>
      <c r="R1792" s="68" t="s">
        <v>1894</v>
      </c>
      <c r="S1792" s="359"/>
      <c r="T1792" s="275"/>
    </row>
    <row r="1793" spans="1:20" ht="89.25">
      <c r="A1793" s="191">
        <v>66</v>
      </c>
      <c r="B1793" s="68"/>
      <c r="C1793" s="212" t="s">
        <v>46</v>
      </c>
      <c r="D1793" s="213">
        <v>45411</v>
      </c>
      <c r="E1793" s="191" t="s">
        <v>4226</v>
      </c>
      <c r="F1793" s="191" t="s">
        <v>637</v>
      </c>
      <c r="G1793" s="191">
        <v>8112131</v>
      </c>
      <c r="H1793" s="68"/>
      <c r="I1793" s="197" t="s">
        <v>5272</v>
      </c>
      <c r="J1793" s="68"/>
      <c r="K1793" s="68"/>
      <c r="L1793" s="68"/>
      <c r="M1793" s="68"/>
      <c r="N1793" s="358"/>
      <c r="O1793" s="358"/>
      <c r="P1793" s="214">
        <v>0</v>
      </c>
      <c r="Q1793" s="214">
        <v>13785.82</v>
      </c>
      <c r="R1793" s="68" t="s">
        <v>1894</v>
      </c>
      <c r="S1793" s="359"/>
      <c r="T1793" s="275"/>
    </row>
    <row r="1794" spans="1:20" ht="76.5">
      <c r="A1794" s="191">
        <v>862</v>
      </c>
      <c r="B1794" s="68"/>
      <c r="C1794" s="212" t="s">
        <v>187</v>
      </c>
      <c r="D1794" s="213">
        <v>45411</v>
      </c>
      <c r="E1794" s="191" t="s">
        <v>4227</v>
      </c>
      <c r="F1794" s="191" t="s">
        <v>637</v>
      </c>
      <c r="G1794" s="191">
        <v>8112153</v>
      </c>
      <c r="H1794" s="68"/>
      <c r="I1794" s="197" t="s">
        <v>5273</v>
      </c>
      <c r="J1794" s="68"/>
      <c r="K1794" s="68"/>
      <c r="L1794" s="68"/>
      <c r="M1794" s="68"/>
      <c r="N1794" s="358"/>
      <c r="O1794" s="358"/>
      <c r="P1794" s="214">
        <v>0</v>
      </c>
      <c r="Q1794" s="214">
        <v>8767.59</v>
      </c>
      <c r="R1794" s="68" t="s">
        <v>1894</v>
      </c>
      <c r="S1794" s="359"/>
      <c r="T1794" s="275"/>
    </row>
    <row r="1795" spans="1:20" ht="63.75">
      <c r="A1795" s="191" t="s">
        <v>542</v>
      </c>
      <c r="B1795" s="68"/>
      <c r="C1795" s="212" t="s">
        <v>689</v>
      </c>
      <c r="D1795" s="213">
        <v>45411</v>
      </c>
      <c r="E1795" s="191" t="s">
        <v>4228</v>
      </c>
      <c r="F1795" s="191" t="s">
        <v>10</v>
      </c>
      <c r="G1795" s="191">
        <v>18547</v>
      </c>
      <c r="H1795" s="68"/>
      <c r="I1795" s="197" t="s">
        <v>5274</v>
      </c>
      <c r="J1795" s="68"/>
      <c r="K1795" s="68"/>
      <c r="L1795" s="68"/>
      <c r="M1795" s="68"/>
      <c r="N1795" s="358"/>
      <c r="O1795" s="358"/>
      <c r="P1795" s="214">
        <v>32756.28</v>
      </c>
      <c r="Q1795" s="214">
        <v>0</v>
      </c>
      <c r="R1795" s="68" t="s">
        <v>1894</v>
      </c>
      <c r="S1795" s="359"/>
      <c r="T1795" s="275"/>
    </row>
    <row r="1796" spans="1:20" ht="63.75">
      <c r="A1796" s="191">
        <v>670</v>
      </c>
      <c r="B1796" s="68"/>
      <c r="C1796" s="212" t="s">
        <v>178</v>
      </c>
      <c r="D1796" s="213">
        <v>45411</v>
      </c>
      <c r="E1796" s="191" t="s">
        <v>4229</v>
      </c>
      <c r="F1796" s="191" t="s">
        <v>6</v>
      </c>
      <c r="G1796" s="191">
        <v>2000880</v>
      </c>
      <c r="H1796" s="68"/>
      <c r="I1796" s="197" t="s">
        <v>5275</v>
      </c>
      <c r="J1796" s="68"/>
      <c r="K1796" s="68"/>
      <c r="L1796" s="68"/>
      <c r="M1796" s="68"/>
      <c r="N1796" s="358"/>
      <c r="O1796" s="358"/>
      <c r="P1796" s="214">
        <v>0</v>
      </c>
      <c r="Q1796" s="214">
        <v>26666</v>
      </c>
      <c r="R1796" s="68" t="s">
        <v>1894</v>
      </c>
      <c r="S1796" s="359"/>
      <c r="T1796" s="275"/>
    </row>
    <row r="1797" spans="1:20" ht="76.5">
      <c r="A1797" s="191">
        <v>513</v>
      </c>
      <c r="B1797" s="68"/>
      <c r="C1797" s="212" t="s">
        <v>160</v>
      </c>
      <c r="D1797" s="213">
        <v>45411</v>
      </c>
      <c r="E1797" s="191" t="s">
        <v>4230</v>
      </c>
      <c r="F1797" s="191" t="s">
        <v>10</v>
      </c>
      <c r="G1797" s="191">
        <v>1091392</v>
      </c>
      <c r="H1797" s="68"/>
      <c r="I1797" s="197" t="s">
        <v>5276</v>
      </c>
      <c r="J1797" s="68"/>
      <c r="K1797" s="68"/>
      <c r="L1797" s="68"/>
      <c r="M1797" s="68"/>
      <c r="N1797" s="358"/>
      <c r="O1797" s="358"/>
      <c r="P1797" s="214">
        <v>50</v>
      </c>
      <c r="Q1797" s="214">
        <v>0</v>
      </c>
      <c r="R1797" s="68" t="s">
        <v>1894</v>
      </c>
      <c r="S1797" s="359"/>
      <c r="T1797" s="275"/>
    </row>
    <row r="1798" spans="1:20" ht="63.75">
      <c r="A1798" s="191">
        <v>117</v>
      </c>
      <c r="B1798" s="68"/>
      <c r="C1798" s="212" t="s">
        <v>54</v>
      </c>
      <c r="D1798" s="213">
        <v>45411</v>
      </c>
      <c r="E1798" s="191" t="s">
        <v>4231</v>
      </c>
      <c r="F1798" s="191" t="s">
        <v>10</v>
      </c>
      <c r="G1798" s="191">
        <v>1091390</v>
      </c>
      <c r="H1798" s="68"/>
      <c r="I1798" s="197" t="s">
        <v>5277</v>
      </c>
      <c r="J1798" s="68"/>
      <c r="K1798" s="68"/>
      <c r="L1798" s="68"/>
      <c r="M1798" s="68"/>
      <c r="N1798" s="358"/>
      <c r="O1798" s="358"/>
      <c r="P1798" s="214">
        <v>50</v>
      </c>
      <c r="Q1798" s="214">
        <v>0</v>
      </c>
      <c r="R1798" s="68" t="s">
        <v>1894</v>
      </c>
      <c r="S1798" s="359"/>
      <c r="T1798" s="275"/>
    </row>
    <row r="1799" spans="1:20" ht="76.5">
      <c r="A1799" s="191">
        <v>10</v>
      </c>
      <c r="B1799" s="68"/>
      <c r="C1799" s="212" t="s">
        <v>38</v>
      </c>
      <c r="D1799" s="213">
        <v>45411</v>
      </c>
      <c r="E1799" s="191" t="s">
        <v>4232</v>
      </c>
      <c r="F1799" s="191" t="s">
        <v>14</v>
      </c>
      <c r="G1799" s="191">
        <v>2677142</v>
      </c>
      <c r="H1799" s="68"/>
      <c r="I1799" s="197" t="s">
        <v>5278</v>
      </c>
      <c r="J1799" s="68"/>
      <c r="K1799" s="68"/>
      <c r="L1799" s="68"/>
      <c r="M1799" s="68"/>
      <c r="N1799" s="358"/>
      <c r="O1799" s="358"/>
      <c r="P1799" s="214">
        <v>50</v>
      </c>
      <c r="Q1799" s="214">
        <v>0</v>
      </c>
      <c r="R1799" s="68" t="s">
        <v>1894</v>
      </c>
      <c r="S1799" s="359"/>
      <c r="T1799" s="275"/>
    </row>
    <row r="1800" spans="1:20" ht="63.75">
      <c r="A1800" s="191">
        <v>290</v>
      </c>
      <c r="B1800" s="68"/>
      <c r="C1800" s="212" t="s">
        <v>118</v>
      </c>
      <c r="D1800" s="213">
        <v>45412</v>
      </c>
      <c r="E1800" s="191" t="s">
        <v>4233</v>
      </c>
      <c r="F1800" s="191" t="s">
        <v>3</v>
      </c>
      <c r="G1800" s="191">
        <v>2191574</v>
      </c>
      <c r="H1800" s="68"/>
      <c r="I1800" s="197" t="s">
        <v>5279</v>
      </c>
      <c r="J1800" s="68"/>
      <c r="K1800" s="68"/>
      <c r="L1800" s="68"/>
      <c r="M1800" s="68"/>
      <c r="N1800" s="358"/>
      <c r="O1800" s="358"/>
      <c r="P1800" s="214">
        <v>0</v>
      </c>
      <c r="Q1800" s="214">
        <v>1844.2</v>
      </c>
      <c r="R1800" s="68" t="s">
        <v>1894</v>
      </c>
      <c r="S1800" s="359"/>
      <c r="T1800" s="275"/>
    </row>
    <row r="1801" spans="1:20" ht="63.75">
      <c r="A1801" s="191">
        <v>290</v>
      </c>
      <c r="B1801" s="68"/>
      <c r="C1801" s="212" t="s">
        <v>118</v>
      </c>
      <c r="D1801" s="213">
        <v>45412</v>
      </c>
      <c r="E1801" s="191" t="s">
        <v>4234</v>
      </c>
      <c r="F1801" s="191" t="s">
        <v>3</v>
      </c>
      <c r="G1801" s="191">
        <v>2191575</v>
      </c>
      <c r="H1801" s="68"/>
      <c r="I1801" s="197" t="s">
        <v>5280</v>
      </c>
      <c r="J1801" s="68"/>
      <c r="K1801" s="68"/>
      <c r="L1801" s="68"/>
      <c r="M1801" s="68"/>
      <c r="N1801" s="358"/>
      <c r="O1801" s="358"/>
      <c r="P1801" s="214">
        <v>0</v>
      </c>
      <c r="Q1801" s="214">
        <v>500</v>
      </c>
      <c r="R1801" s="68" t="s">
        <v>1894</v>
      </c>
      <c r="S1801" s="359"/>
      <c r="T1801" s="275"/>
    </row>
    <row r="1802" spans="1:20" ht="63.75">
      <c r="A1802" s="191">
        <v>35</v>
      </c>
      <c r="B1802" s="68"/>
      <c r="C1802" s="212" t="s">
        <v>43</v>
      </c>
      <c r="D1802" s="213">
        <v>45412</v>
      </c>
      <c r="E1802" s="191" t="s">
        <v>4235</v>
      </c>
      <c r="F1802" s="191" t="s">
        <v>3</v>
      </c>
      <c r="G1802" s="191">
        <v>2191576</v>
      </c>
      <c r="H1802" s="68"/>
      <c r="I1802" s="197" t="s">
        <v>5281</v>
      </c>
      <c r="J1802" s="68"/>
      <c r="K1802" s="68"/>
      <c r="L1802" s="68"/>
      <c r="M1802" s="68"/>
      <c r="N1802" s="358"/>
      <c r="O1802" s="358"/>
      <c r="P1802" s="214">
        <v>0</v>
      </c>
      <c r="Q1802" s="214">
        <v>696</v>
      </c>
      <c r="R1802" s="68" t="s">
        <v>1894</v>
      </c>
      <c r="S1802" s="359"/>
      <c r="T1802" s="275"/>
    </row>
    <row r="1803" spans="1:20" ht="51">
      <c r="A1803" s="191">
        <v>35</v>
      </c>
      <c r="B1803" s="68"/>
      <c r="C1803" s="212" t="s">
        <v>43</v>
      </c>
      <c r="D1803" s="213">
        <v>45412</v>
      </c>
      <c r="E1803" s="191" t="s">
        <v>4236</v>
      </c>
      <c r="F1803" s="191" t="s">
        <v>3</v>
      </c>
      <c r="G1803" s="191">
        <v>2191580</v>
      </c>
      <c r="H1803" s="68"/>
      <c r="I1803" s="197" t="s">
        <v>5282</v>
      </c>
      <c r="J1803" s="68"/>
      <c r="K1803" s="68"/>
      <c r="L1803" s="68"/>
      <c r="M1803" s="68"/>
      <c r="N1803" s="358"/>
      <c r="O1803" s="358"/>
      <c r="P1803" s="214">
        <v>0</v>
      </c>
      <c r="Q1803" s="214">
        <v>696</v>
      </c>
      <c r="R1803" s="68" t="s">
        <v>1894</v>
      </c>
      <c r="S1803" s="359"/>
      <c r="T1803" s="275"/>
    </row>
    <row r="1804" spans="1:20" ht="63.75">
      <c r="A1804" s="191">
        <v>290</v>
      </c>
      <c r="B1804" s="68"/>
      <c r="C1804" s="212" t="s">
        <v>118</v>
      </c>
      <c r="D1804" s="213">
        <v>45412</v>
      </c>
      <c r="E1804" s="191" t="s">
        <v>4237</v>
      </c>
      <c r="F1804" s="191" t="s">
        <v>3</v>
      </c>
      <c r="G1804" s="191">
        <v>2191583</v>
      </c>
      <c r="H1804" s="68"/>
      <c r="I1804" s="197" t="s">
        <v>5283</v>
      </c>
      <c r="J1804" s="68"/>
      <c r="K1804" s="68"/>
      <c r="L1804" s="68"/>
      <c r="M1804" s="68"/>
      <c r="N1804" s="358"/>
      <c r="O1804" s="358"/>
      <c r="P1804" s="214">
        <v>0</v>
      </c>
      <c r="Q1804" s="214">
        <v>1250</v>
      </c>
      <c r="R1804" s="68" t="s">
        <v>1894</v>
      </c>
      <c r="S1804" s="359"/>
      <c r="T1804" s="275"/>
    </row>
    <row r="1805" spans="1:20" ht="63.75">
      <c r="A1805" s="191">
        <v>290</v>
      </c>
      <c r="B1805" s="68"/>
      <c r="C1805" s="212" t="s">
        <v>118</v>
      </c>
      <c r="D1805" s="213">
        <v>45412</v>
      </c>
      <c r="E1805" s="191" t="s">
        <v>4238</v>
      </c>
      <c r="F1805" s="191" t="s">
        <v>3</v>
      </c>
      <c r="G1805" s="191">
        <v>2191587</v>
      </c>
      <c r="H1805" s="68"/>
      <c r="I1805" s="197" t="s">
        <v>5284</v>
      </c>
      <c r="J1805" s="68"/>
      <c r="K1805" s="68"/>
      <c r="L1805" s="68"/>
      <c r="M1805" s="68"/>
      <c r="N1805" s="358"/>
      <c r="O1805" s="358"/>
      <c r="P1805" s="214">
        <v>0</v>
      </c>
      <c r="Q1805" s="214">
        <v>18</v>
      </c>
      <c r="R1805" s="68" t="s">
        <v>1894</v>
      </c>
      <c r="S1805" s="359"/>
      <c r="T1805" s="275"/>
    </row>
    <row r="1806" spans="1:20" ht="51">
      <c r="A1806" s="191">
        <v>41</v>
      </c>
      <c r="B1806" s="68"/>
      <c r="C1806" s="212" t="s">
        <v>44</v>
      </c>
      <c r="D1806" s="213">
        <v>45412</v>
      </c>
      <c r="E1806" s="191" t="s">
        <v>4239</v>
      </c>
      <c r="F1806" s="191" t="s">
        <v>3</v>
      </c>
      <c r="G1806" s="191">
        <v>2191588</v>
      </c>
      <c r="H1806" s="68"/>
      <c r="I1806" s="197" t="s">
        <v>5285</v>
      </c>
      <c r="J1806" s="68"/>
      <c r="K1806" s="68"/>
      <c r="L1806" s="68"/>
      <c r="M1806" s="68"/>
      <c r="N1806" s="358"/>
      <c r="O1806" s="358"/>
      <c r="P1806" s="214">
        <v>0</v>
      </c>
      <c r="Q1806" s="214">
        <v>4</v>
      </c>
      <c r="R1806" s="68" t="s">
        <v>1894</v>
      </c>
      <c r="S1806" s="359"/>
      <c r="T1806" s="275"/>
    </row>
    <row r="1807" spans="1:20" ht="51">
      <c r="A1807" s="191">
        <v>41</v>
      </c>
      <c r="B1807" s="68"/>
      <c r="C1807" s="212" t="s">
        <v>44</v>
      </c>
      <c r="D1807" s="213">
        <v>45412</v>
      </c>
      <c r="E1807" s="191" t="s">
        <v>4240</v>
      </c>
      <c r="F1807" s="191" t="s">
        <v>3</v>
      </c>
      <c r="G1807" s="191">
        <v>2191590</v>
      </c>
      <c r="H1807" s="68"/>
      <c r="I1807" s="197" t="s">
        <v>5286</v>
      </c>
      <c r="J1807" s="68"/>
      <c r="K1807" s="68"/>
      <c r="L1807" s="68"/>
      <c r="M1807" s="68"/>
      <c r="N1807" s="358"/>
      <c r="O1807" s="358"/>
      <c r="P1807" s="214">
        <v>0</v>
      </c>
      <c r="Q1807" s="214">
        <v>580</v>
      </c>
      <c r="R1807" s="68" t="s">
        <v>1894</v>
      </c>
      <c r="S1807" s="359"/>
      <c r="T1807" s="275"/>
    </row>
    <row r="1808" spans="1:20" ht="51">
      <c r="A1808" s="191">
        <v>41</v>
      </c>
      <c r="B1808" s="68"/>
      <c r="C1808" s="212" t="s">
        <v>44</v>
      </c>
      <c r="D1808" s="213">
        <v>45412</v>
      </c>
      <c r="E1808" s="191" t="s">
        <v>4241</v>
      </c>
      <c r="F1808" s="191" t="s">
        <v>3</v>
      </c>
      <c r="G1808" s="191">
        <v>2191591</v>
      </c>
      <c r="H1808" s="68"/>
      <c r="I1808" s="197" t="s">
        <v>5285</v>
      </c>
      <c r="J1808" s="68"/>
      <c r="K1808" s="68"/>
      <c r="L1808" s="68"/>
      <c r="M1808" s="68"/>
      <c r="N1808" s="358"/>
      <c r="O1808" s="358"/>
      <c r="P1808" s="214">
        <v>0</v>
      </c>
      <c r="Q1808" s="214">
        <v>83</v>
      </c>
      <c r="R1808" s="68" t="s">
        <v>1894</v>
      </c>
      <c r="S1808" s="359"/>
      <c r="T1808" s="275"/>
    </row>
    <row r="1809" spans="1:20" ht="51">
      <c r="A1809" s="191">
        <v>41</v>
      </c>
      <c r="B1809" s="68"/>
      <c r="C1809" s="212" t="s">
        <v>44</v>
      </c>
      <c r="D1809" s="213">
        <v>45412</v>
      </c>
      <c r="E1809" s="191" t="s">
        <v>4242</v>
      </c>
      <c r="F1809" s="191" t="s">
        <v>3</v>
      </c>
      <c r="G1809" s="191">
        <v>2191592</v>
      </c>
      <c r="H1809" s="68"/>
      <c r="I1809" s="197" t="s">
        <v>5287</v>
      </c>
      <c r="J1809" s="68"/>
      <c r="K1809" s="68"/>
      <c r="L1809" s="68"/>
      <c r="M1809" s="68"/>
      <c r="N1809" s="358"/>
      <c r="O1809" s="358"/>
      <c r="P1809" s="214">
        <v>0</v>
      </c>
      <c r="Q1809" s="214">
        <v>80</v>
      </c>
      <c r="R1809" s="68" t="s">
        <v>1894</v>
      </c>
      <c r="S1809" s="359"/>
      <c r="T1809" s="275"/>
    </row>
    <row r="1810" spans="1:20" ht="51">
      <c r="A1810" s="191">
        <v>513</v>
      </c>
      <c r="B1810" s="68"/>
      <c r="C1810" s="212" t="s">
        <v>160</v>
      </c>
      <c r="D1810" s="213">
        <v>45412</v>
      </c>
      <c r="E1810" s="191" t="s">
        <v>4243</v>
      </c>
      <c r="F1810" s="191" t="s">
        <v>3</v>
      </c>
      <c r="G1810" s="191">
        <v>2191596</v>
      </c>
      <c r="H1810" s="68"/>
      <c r="I1810" s="197" t="s">
        <v>5288</v>
      </c>
      <c r="J1810" s="68"/>
      <c r="K1810" s="68"/>
      <c r="L1810" s="68"/>
      <c r="M1810" s="68"/>
      <c r="N1810" s="358"/>
      <c r="O1810" s="358"/>
      <c r="P1810" s="214">
        <v>0</v>
      </c>
      <c r="Q1810" s="214">
        <v>19000</v>
      </c>
      <c r="R1810" s="68" t="s">
        <v>1894</v>
      </c>
      <c r="S1810" s="359"/>
      <c r="T1810" s="275"/>
    </row>
    <row r="1811" spans="1:20" ht="63.75">
      <c r="A1811" s="191">
        <v>580</v>
      </c>
      <c r="B1811" s="68"/>
      <c r="C1811" s="212" t="s">
        <v>169</v>
      </c>
      <c r="D1811" s="213">
        <v>45412</v>
      </c>
      <c r="E1811" s="191" t="s">
        <v>4244</v>
      </c>
      <c r="F1811" s="191" t="s">
        <v>3</v>
      </c>
      <c r="G1811" s="191">
        <v>2191597</v>
      </c>
      <c r="H1811" s="68"/>
      <c r="I1811" s="197" t="s">
        <v>5289</v>
      </c>
      <c r="J1811" s="68"/>
      <c r="K1811" s="68"/>
      <c r="L1811" s="68"/>
      <c r="M1811" s="68"/>
      <c r="N1811" s="358"/>
      <c r="O1811" s="358"/>
      <c r="P1811" s="214">
        <v>0</v>
      </c>
      <c r="Q1811" s="214">
        <v>249.07</v>
      </c>
      <c r="R1811" s="68" t="s">
        <v>1894</v>
      </c>
      <c r="S1811" s="359"/>
      <c r="T1811" s="275"/>
    </row>
    <row r="1812" spans="1:20" ht="63.75">
      <c r="A1812" s="191">
        <v>580</v>
      </c>
      <c r="B1812" s="68"/>
      <c r="C1812" s="212" t="s">
        <v>169</v>
      </c>
      <c r="D1812" s="213">
        <v>45412</v>
      </c>
      <c r="E1812" s="191" t="s">
        <v>4245</v>
      </c>
      <c r="F1812" s="191" t="s">
        <v>3</v>
      </c>
      <c r="G1812" s="191">
        <v>2191599</v>
      </c>
      <c r="H1812" s="68"/>
      <c r="I1812" s="197" t="s">
        <v>5290</v>
      </c>
      <c r="J1812" s="68"/>
      <c r="K1812" s="68"/>
      <c r="L1812" s="68"/>
      <c r="M1812" s="68"/>
      <c r="N1812" s="358"/>
      <c r="O1812" s="358"/>
      <c r="P1812" s="214">
        <v>0</v>
      </c>
      <c r="Q1812" s="214">
        <v>23934.240000000002</v>
      </c>
      <c r="R1812" s="68" t="s">
        <v>1894</v>
      </c>
      <c r="S1812" s="359"/>
      <c r="T1812" s="275"/>
    </row>
    <row r="1813" spans="1:20" ht="63.75">
      <c r="A1813" s="191">
        <v>580</v>
      </c>
      <c r="B1813" s="68"/>
      <c r="C1813" s="212" t="s">
        <v>169</v>
      </c>
      <c r="D1813" s="213">
        <v>45412</v>
      </c>
      <c r="E1813" s="191" t="s">
        <v>4246</v>
      </c>
      <c r="F1813" s="191" t="s">
        <v>3</v>
      </c>
      <c r="G1813" s="191">
        <v>2191601</v>
      </c>
      <c r="H1813" s="68"/>
      <c r="I1813" s="197" t="s">
        <v>5291</v>
      </c>
      <c r="J1813" s="68"/>
      <c r="K1813" s="68"/>
      <c r="L1813" s="68"/>
      <c r="M1813" s="68"/>
      <c r="N1813" s="358"/>
      <c r="O1813" s="358"/>
      <c r="P1813" s="214">
        <v>0</v>
      </c>
      <c r="Q1813" s="214">
        <v>130.55000000000001</v>
      </c>
      <c r="R1813" s="68" t="s">
        <v>1894</v>
      </c>
      <c r="S1813" s="359"/>
      <c r="T1813" s="275"/>
    </row>
    <row r="1814" spans="1:20" ht="63.75">
      <c r="A1814" s="191">
        <v>580</v>
      </c>
      <c r="B1814" s="68"/>
      <c r="C1814" s="212" t="s">
        <v>169</v>
      </c>
      <c r="D1814" s="213">
        <v>45412</v>
      </c>
      <c r="E1814" s="191" t="s">
        <v>4247</v>
      </c>
      <c r="F1814" s="191" t="s">
        <v>3</v>
      </c>
      <c r="G1814" s="191">
        <v>2191603</v>
      </c>
      <c r="H1814" s="68"/>
      <c r="I1814" s="197" t="s">
        <v>5292</v>
      </c>
      <c r="J1814" s="68"/>
      <c r="K1814" s="68"/>
      <c r="L1814" s="68"/>
      <c r="M1814" s="68"/>
      <c r="N1814" s="358"/>
      <c r="O1814" s="358"/>
      <c r="P1814" s="214">
        <v>0</v>
      </c>
      <c r="Q1814" s="214">
        <v>3064.57</v>
      </c>
      <c r="R1814" s="68" t="s">
        <v>1894</v>
      </c>
      <c r="S1814" s="359"/>
      <c r="T1814" s="275"/>
    </row>
    <row r="1815" spans="1:20" ht="63.75">
      <c r="A1815" s="191">
        <v>580</v>
      </c>
      <c r="B1815" s="68"/>
      <c r="C1815" s="212" t="s">
        <v>169</v>
      </c>
      <c r="D1815" s="213">
        <v>45412</v>
      </c>
      <c r="E1815" s="191" t="s">
        <v>4248</v>
      </c>
      <c r="F1815" s="191" t="s">
        <v>3</v>
      </c>
      <c r="G1815" s="191">
        <v>2191604</v>
      </c>
      <c r="H1815" s="68"/>
      <c r="I1815" s="197" t="s">
        <v>5293</v>
      </c>
      <c r="J1815" s="68"/>
      <c r="K1815" s="68"/>
      <c r="L1815" s="68"/>
      <c r="M1815" s="68"/>
      <c r="N1815" s="358"/>
      <c r="O1815" s="358"/>
      <c r="P1815" s="214">
        <v>0</v>
      </c>
      <c r="Q1815" s="214">
        <v>808.1</v>
      </c>
      <c r="R1815" s="68" t="s">
        <v>1894</v>
      </c>
      <c r="S1815" s="359"/>
      <c r="T1815" s="275"/>
    </row>
    <row r="1816" spans="1:20" ht="51">
      <c r="A1816" s="191">
        <v>373</v>
      </c>
      <c r="B1816" s="68"/>
      <c r="C1816" s="212" t="s">
        <v>607</v>
      </c>
      <c r="D1816" s="213">
        <v>45412</v>
      </c>
      <c r="E1816" s="191" t="s">
        <v>4249</v>
      </c>
      <c r="F1816" s="191" t="s">
        <v>3</v>
      </c>
      <c r="G1816" s="191">
        <v>2191619</v>
      </c>
      <c r="H1816" s="68"/>
      <c r="I1816" s="197" t="s">
        <v>5294</v>
      </c>
      <c r="J1816" s="68"/>
      <c r="K1816" s="68"/>
      <c r="L1816" s="68"/>
      <c r="M1816" s="68"/>
      <c r="N1816" s="358"/>
      <c r="O1816" s="358"/>
      <c r="P1816" s="214">
        <v>0</v>
      </c>
      <c r="Q1816" s="214">
        <v>17625.73</v>
      </c>
      <c r="R1816" s="68" t="s">
        <v>1894</v>
      </c>
      <c r="S1816" s="359"/>
      <c r="T1816" s="275"/>
    </row>
    <row r="1817" spans="1:20" ht="51">
      <c r="A1817" s="191" t="s">
        <v>550</v>
      </c>
      <c r="B1817" s="68"/>
      <c r="C1817" s="212" t="s">
        <v>589</v>
      </c>
      <c r="D1817" s="213">
        <v>45412</v>
      </c>
      <c r="E1817" s="191" t="s">
        <v>4250</v>
      </c>
      <c r="F1817" s="191" t="s">
        <v>3</v>
      </c>
      <c r="G1817" s="191">
        <v>2191620</v>
      </c>
      <c r="H1817" s="68"/>
      <c r="I1817" s="197" t="s">
        <v>5295</v>
      </c>
      <c r="J1817" s="68"/>
      <c r="K1817" s="68"/>
      <c r="L1817" s="68"/>
      <c r="M1817" s="68"/>
      <c r="N1817" s="358"/>
      <c r="O1817" s="358"/>
      <c r="P1817" s="214">
        <v>0</v>
      </c>
      <c r="Q1817" s="214">
        <v>16043.92</v>
      </c>
      <c r="R1817" s="68" t="s">
        <v>1894</v>
      </c>
      <c r="S1817" s="359"/>
      <c r="T1817" s="275"/>
    </row>
    <row r="1818" spans="1:20" ht="63.75">
      <c r="A1818" s="191">
        <v>206</v>
      </c>
      <c r="B1818" s="68"/>
      <c r="C1818" s="212" t="s">
        <v>87</v>
      </c>
      <c r="D1818" s="213">
        <v>45412</v>
      </c>
      <c r="E1818" s="191" t="s">
        <v>4251</v>
      </c>
      <c r="F1818" s="191" t="s">
        <v>3</v>
      </c>
      <c r="G1818" s="191">
        <v>2191622</v>
      </c>
      <c r="H1818" s="68"/>
      <c r="I1818" s="197" t="s">
        <v>5296</v>
      </c>
      <c r="J1818" s="68"/>
      <c r="K1818" s="68"/>
      <c r="L1818" s="68"/>
      <c r="M1818" s="68"/>
      <c r="N1818" s="358"/>
      <c r="O1818" s="358"/>
      <c r="P1818" s="214">
        <v>0</v>
      </c>
      <c r="Q1818" s="214">
        <v>146022</v>
      </c>
      <c r="R1818" s="68" t="s">
        <v>1894</v>
      </c>
      <c r="S1818" s="359"/>
      <c r="T1818" s="275"/>
    </row>
    <row r="1819" spans="1:20" ht="51">
      <c r="A1819" s="191">
        <v>206</v>
      </c>
      <c r="B1819" s="68"/>
      <c r="C1819" s="212" t="s">
        <v>87</v>
      </c>
      <c r="D1819" s="213">
        <v>45412</v>
      </c>
      <c r="E1819" s="191" t="s">
        <v>4252</v>
      </c>
      <c r="F1819" s="191" t="s">
        <v>3</v>
      </c>
      <c r="G1819" s="191">
        <v>2191624</v>
      </c>
      <c r="H1819" s="68"/>
      <c r="I1819" s="197" t="s">
        <v>5297</v>
      </c>
      <c r="J1819" s="68"/>
      <c r="K1819" s="68"/>
      <c r="L1819" s="68"/>
      <c r="M1819" s="68"/>
      <c r="N1819" s="358"/>
      <c r="O1819" s="358"/>
      <c r="P1819" s="214">
        <v>0</v>
      </c>
      <c r="Q1819" s="214">
        <v>5</v>
      </c>
      <c r="R1819" s="68" t="s">
        <v>1894</v>
      </c>
      <c r="S1819" s="359"/>
      <c r="T1819" s="275"/>
    </row>
    <row r="1820" spans="1:20" ht="51">
      <c r="A1820" s="191">
        <v>206</v>
      </c>
      <c r="B1820" s="68"/>
      <c r="C1820" s="212" t="s">
        <v>87</v>
      </c>
      <c r="D1820" s="213">
        <v>45412</v>
      </c>
      <c r="E1820" s="191" t="s">
        <v>4253</v>
      </c>
      <c r="F1820" s="191" t="s">
        <v>3</v>
      </c>
      <c r="G1820" s="191">
        <v>2191625</v>
      </c>
      <c r="H1820" s="68"/>
      <c r="I1820" s="197" t="s">
        <v>5298</v>
      </c>
      <c r="J1820" s="68"/>
      <c r="K1820" s="68"/>
      <c r="L1820" s="68"/>
      <c r="M1820" s="68"/>
      <c r="N1820" s="358"/>
      <c r="O1820" s="358"/>
      <c r="P1820" s="214">
        <v>0</v>
      </c>
      <c r="Q1820" s="214">
        <v>18.03</v>
      </c>
      <c r="R1820" s="68" t="s">
        <v>1894</v>
      </c>
      <c r="S1820" s="359"/>
      <c r="T1820" s="275"/>
    </row>
    <row r="1821" spans="1:20" ht="63.75">
      <c r="A1821" s="191">
        <v>206</v>
      </c>
      <c r="B1821" s="68"/>
      <c r="C1821" s="212" t="s">
        <v>87</v>
      </c>
      <c r="D1821" s="213">
        <v>45412</v>
      </c>
      <c r="E1821" s="191" t="s">
        <v>4254</v>
      </c>
      <c r="F1821" s="191" t="s">
        <v>3</v>
      </c>
      <c r="G1821" s="191">
        <v>2191627</v>
      </c>
      <c r="H1821" s="68"/>
      <c r="I1821" s="197" t="s">
        <v>5299</v>
      </c>
      <c r="J1821" s="68"/>
      <c r="K1821" s="68"/>
      <c r="L1821" s="68"/>
      <c r="M1821" s="68"/>
      <c r="N1821" s="358"/>
      <c r="O1821" s="358"/>
      <c r="P1821" s="214">
        <v>0</v>
      </c>
      <c r="Q1821" s="214">
        <v>15</v>
      </c>
      <c r="R1821" s="68" t="s">
        <v>1894</v>
      </c>
      <c r="S1821" s="359"/>
      <c r="T1821" s="275"/>
    </row>
    <row r="1822" spans="1:20" ht="63.75">
      <c r="A1822" s="191">
        <v>16</v>
      </c>
      <c r="B1822" s="68"/>
      <c r="C1822" s="212" t="s">
        <v>40</v>
      </c>
      <c r="D1822" s="213">
        <v>45412</v>
      </c>
      <c r="E1822" s="191" t="s">
        <v>4255</v>
      </c>
      <c r="F1822" s="191" t="s">
        <v>3</v>
      </c>
      <c r="G1822" s="191">
        <v>2191631</v>
      </c>
      <c r="H1822" s="68"/>
      <c r="I1822" s="197" t="s">
        <v>5300</v>
      </c>
      <c r="J1822" s="68"/>
      <c r="K1822" s="68"/>
      <c r="L1822" s="68"/>
      <c r="M1822" s="68"/>
      <c r="N1822" s="358"/>
      <c r="O1822" s="358"/>
      <c r="P1822" s="214">
        <v>0</v>
      </c>
      <c r="Q1822" s="214">
        <v>3000</v>
      </c>
      <c r="R1822" s="68" t="s">
        <v>1894</v>
      </c>
      <c r="S1822" s="359"/>
      <c r="T1822" s="275"/>
    </row>
    <row r="1823" spans="1:20" ht="63.75">
      <c r="A1823" s="191">
        <v>660</v>
      </c>
      <c r="B1823" s="68"/>
      <c r="C1823" s="212" t="s">
        <v>176</v>
      </c>
      <c r="D1823" s="213">
        <v>45412</v>
      </c>
      <c r="E1823" s="191" t="s">
        <v>4256</v>
      </c>
      <c r="F1823" s="191" t="s">
        <v>3</v>
      </c>
      <c r="G1823" s="191">
        <v>2191634</v>
      </c>
      <c r="H1823" s="68"/>
      <c r="I1823" s="197" t="s">
        <v>5301</v>
      </c>
      <c r="J1823" s="68"/>
      <c r="K1823" s="68"/>
      <c r="L1823" s="68"/>
      <c r="M1823" s="68"/>
      <c r="N1823" s="358"/>
      <c r="O1823" s="358"/>
      <c r="P1823" s="214">
        <v>0</v>
      </c>
      <c r="Q1823" s="214">
        <v>2544</v>
      </c>
      <c r="R1823" s="68" t="s">
        <v>1894</v>
      </c>
      <c r="S1823" s="359"/>
      <c r="T1823" s="275"/>
    </row>
    <row r="1824" spans="1:20" ht="63.75">
      <c r="A1824" s="191">
        <v>660</v>
      </c>
      <c r="B1824" s="68"/>
      <c r="C1824" s="212" t="s">
        <v>176</v>
      </c>
      <c r="D1824" s="213">
        <v>45412</v>
      </c>
      <c r="E1824" s="191" t="s">
        <v>4257</v>
      </c>
      <c r="F1824" s="191" t="s">
        <v>3</v>
      </c>
      <c r="G1824" s="191">
        <v>2191636</v>
      </c>
      <c r="H1824" s="68"/>
      <c r="I1824" s="197" t="s">
        <v>5302</v>
      </c>
      <c r="J1824" s="68"/>
      <c r="K1824" s="68"/>
      <c r="L1824" s="68"/>
      <c r="M1824" s="68"/>
      <c r="N1824" s="358"/>
      <c r="O1824" s="358"/>
      <c r="P1824" s="214">
        <v>0</v>
      </c>
      <c r="Q1824" s="214">
        <v>607</v>
      </c>
      <c r="R1824" s="68" t="s">
        <v>1894</v>
      </c>
      <c r="S1824" s="359"/>
      <c r="T1824" s="275"/>
    </row>
    <row r="1825" spans="1:20" ht="51">
      <c r="A1825" s="191">
        <v>81</v>
      </c>
      <c r="B1825" s="68"/>
      <c r="C1825" s="212" t="s">
        <v>49</v>
      </c>
      <c r="D1825" s="213">
        <v>45412</v>
      </c>
      <c r="E1825" s="191" t="s">
        <v>4258</v>
      </c>
      <c r="F1825" s="191" t="s">
        <v>3</v>
      </c>
      <c r="G1825" s="191">
        <v>2191637</v>
      </c>
      <c r="H1825" s="68"/>
      <c r="I1825" s="197" t="s">
        <v>5303</v>
      </c>
      <c r="J1825" s="68"/>
      <c r="K1825" s="68"/>
      <c r="L1825" s="68"/>
      <c r="M1825" s="68"/>
      <c r="N1825" s="358"/>
      <c r="O1825" s="358"/>
      <c r="P1825" s="214">
        <v>0</v>
      </c>
      <c r="Q1825" s="214">
        <v>3486</v>
      </c>
      <c r="R1825" s="68" t="s">
        <v>1894</v>
      </c>
      <c r="S1825" s="359"/>
      <c r="T1825" s="275"/>
    </row>
    <row r="1826" spans="1:20" ht="89.25">
      <c r="A1826" s="191">
        <v>587</v>
      </c>
      <c r="B1826" s="68"/>
      <c r="C1826" s="212" t="s">
        <v>671</v>
      </c>
      <c r="D1826" s="213">
        <v>45412</v>
      </c>
      <c r="E1826" s="191" t="s">
        <v>4259</v>
      </c>
      <c r="F1826" s="191" t="s">
        <v>3</v>
      </c>
      <c r="G1826" s="191">
        <v>2191641</v>
      </c>
      <c r="H1826" s="68"/>
      <c r="I1826" s="197" t="s">
        <v>5304</v>
      </c>
      <c r="J1826" s="68"/>
      <c r="K1826" s="68"/>
      <c r="L1826" s="68"/>
      <c r="M1826" s="68"/>
      <c r="N1826" s="358"/>
      <c r="O1826" s="358"/>
      <c r="P1826" s="214">
        <v>0</v>
      </c>
      <c r="Q1826" s="214">
        <v>1666125.4</v>
      </c>
      <c r="R1826" s="68" t="s">
        <v>1894</v>
      </c>
      <c r="S1826" s="359"/>
      <c r="T1826" s="275"/>
    </row>
    <row r="1827" spans="1:20" ht="63.75">
      <c r="A1827" s="191">
        <v>595</v>
      </c>
      <c r="B1827" s="68"/>
      <c r="C1827" s="212" t="s">
        <v>611</v>
      </c>
      <c r="D1827" s="213">
        <v>45412</v>
      </c>
      <c r="E1827" s="191" t="s">
        <v>4260</v>
      </c>
      <c r="F1827" s="191" t="s">
        <v>3</v>
      </c>
      <c r="G1827" s="191">
        <v>2191642</v>
      </c>
      <c r="H1827" s="68"/>
      <c r="I1827" s="197" t="s">
        <v>5305</v>
      </c>
      <c r="J1827" s="68"/>
      <c r="K1827" s="68"/>
      <c r="L1827" s="68"/>
      <c r="M1827" s="68"/>
      <c r="N1827" s="358"/>
      <c r="O1827" s="358"/>
      <c r="P1827" s="214">
        <v>0</v>
      </c>
      <c r="Q1827" s="214">
        <v>222</v>
      </c>
      <c r="R1827" s="68" t="s">
        <v>1894</v>
      </c>
      <c r="S1827" s="359"/>
      <c r="T1827" s="275"/>
    </row>
    <row r="1828" spans="1:20" ht="89.25">
      <c r="A1828" s="191">
        <v>587</v>
      </c>
      <c r="B1828" s="68"/>
      <c r="C1828" s="212" t="s">
        <v>671</v>
      </c>
      <c r="D1828" s="213">
        <v>45412</v>
      </c>
      <c r="E1828" s="191" t="s">
        <v>4261</v>
      </c>
      <c r="F1828" s="191" t="s">
        <v>3</v>
      </c>
      <c r="G1828" s="191">
        <v>2191643</v>
      </c>
      <c r="H1828" s="68"/>
      <c r="I1828" s="197" t="s">
        <v>5306</v>
      </c>
      <c r="J1828" s="68"/>
      <c r="K1828" s="68"/>
      <c r="L1828" s="68"/>
      <c r="M1828" s="68"/>
      <c r="N1828" s="358"/>
      <c r="O1828" s="358"/>
      <c r="P1828" s="214">
        <v>0</v>
      </c>
      <c r="Q1828" s="214">
        <v>1116022.1299999999</v>
      </c>
      <c r="R1828" s="68" t="s">
        <v>1894</v>
      </c>
      <c r="S1828" s="359"/>
      <c r="T1828" s="275"/>
    </row>
    <row r="1829" spans="1:20" ht="63.75">
      <c r="A1829" s="191">
        <v>595</v>
      </c>
      <c r="B1829" s="68"/>
      <c r="C1829" s="212" t="s">
        <v>611</v>
      </c>
      <c r="D1829" s="213">
        <v>45412</v>
      </c>
      <c r="E1829" s="191" t="s">
        <v>4262</v>
      </c>
      <c r="F1829" s="191" t="s">
        <v>3</v>
      </c>
      <c r="G1829" s="191">
        <v>2191644</v>
      </c>
      <c r="H1829" s="68"/>
      <c r="I1829" s="197" t="s">
        <v>5307</v>
      </c>
      <c r="J1829" s="68"/>
      <c r="K1829" s="68"/>
      <c r="L1829" s="68"/>
      <c r="M1829" s="68"/>
      <c r="N1829" s="358"/>
      <c r="O1829" s="358"/>
      <c r="P1829" s="214">
        <v>0</v>
      </c>
      <c r="Q1829" s="214">
        <v>777</v>
      </c>
      <c r="R1829" s="68" t="s">
        <v>1894</v>
      </c>
      <c r="S1829" s="359"/>
      <c r="T1829" s="275"/>
    </row>
    <row r="1830" spans="1:20" ht="51">
      <c r="A1830" s="191">
        <v>595</v>
      </c>
      <c r="B1830" s="68"/>
      <c r="C1830" s="212" t="s">
        <v>611</v>
      </c>
      <c r="D1830" s="213">
        <v>45412</v>
      </c>
      <c r="E1830" s="191" t="s">
        <v>4263</v>
      </c>
      <c r="F1830" s="191" t="s">
        <v>3</v>
      </c>
      <c r="G1830" s="191">
        <v>2191645</v>
      </c>
      <c r="H1830" s="68"/>
      <c r="I1830" s="197" t="s">
        <v>5308</v>
      </c>
      <c r="J1830" s="68"/>
      <c r="K1830" s="68"/>
      <c r="L1830" s="68"/>
      <c r="M1830" s="68"/>
      <c r="N1830" s="358"/>
      <c r="O1830" s="358"/>
      <c r="P1830" s="214">
        <v>0</v>
      </c>
      <c r="Q1830" s="214">
        <v>2376</v>
      </c>
      <c r="R1830" s="68" t="s">
        <v>1894</v>
      </c>
      <c r="S1830" s="359"/>
      <c r="T1830" s="275"/>
    </row>
    <row r="1831" spans="1:20" ht="89.25">
      <c r="A1831" s="191">
        <v>587</v>
      </c>
      <c r="B1831" s="68"/>
      <c r="C1831" s="212" t="s">
        <v>671</v>
      </c>
      <c r="D1831" s="213">
        <v>45412</v>
      </c>
      <c r="E1831" s="191" t="s">
        <v>4264</v>
      </c>
      <c r="F1831" s="191" t="s">
        <v>3</v>
      </c>
      <c r="G1831" s="191">
        <v>2191646</v>
      </c>
      <c r="H1831" s="68"/>
      <c r="I1831" s="197" t="s">
        <v>5309</v>
      </c>
      <c r="J1831" s="68"/>
      <c r="K1831" s="68"/>
      <c r="L1831" s="68"/>
      <c r="M1831" s="68"/>
      <c r="N1831" s="358"/>
      <c r="O1831" s="358"/>
      <c r="P1831" s="214">
        <v>0</v>
      </c>
      <c r="Q1831" s="214">
        <v>1876594.89</v>
      </c>
      <c r="R1831" s="68" t="s">
        <v>1894</v>
      </c>
      <c r="S1831" s="359"/>
      <c r="T1831" s="275"/>
    </row>
    <row r="1832" spans="1:20" ht="89.25">
      <c r="A1832" s="191">
        <v>587</v>
      </c>
      <c r="B1832" s="68"/>
      <c r="C1832" s="212" t="s">
        <v>671</v>
      </c>
      <c r="D1832" s="213">
        <v>45412</v>
      </c>
      <c r="E1832" s="191" t="s">
        <v>4265</v>
      </c>
      <c r="F1832" s="191" t="s">
        <v>3</v>
      </c>
      <c r="G1832" s="191">
        <v>2191647</v>
      </c>
      <c r="H1832" s="68"/>
      <c r="I1832" s="197" t="s">
        <v>5310</v>
      </c>
      <c r="J1832" s="68"/>
      <c r="K1832" s="68"/>
      <c r="L1832" s="68"/>
      <c r="M1832" s="68"/>
      <c r="N1832" s="358"/>
      <c r="O1832" s="358"/>
      <c r="P1832" s="214">
        <v>0</v>
      </c>
      <c r="Q1832" s="214">
        <v>340539.89</v>
      </c>
      <c r="R1832" s="68" t="s">
        <v>1894</v>
      </c>
      <c r="S1832" s="359"/>
      <c r="T1832" s="275"/>
    </row>
    <row r="1833" spans="1:20" ht="63.75">
      <c r="A1833" s="191">
        <v>590</v>
      </c>
      <c r="B1833" s="68"/>
      <c r="C1833" s="212" t="s">
        <v>1284</v>
      </c>
      <c r="D1833" s="213">
        <v>45412</v>
      </c>
      <c r="E1833" s="191" t="s">
        <v>4266</v>
      </c>
      <c r="F1833" s="191" t="s">
        <v>3</v>
      </c>
      <c r="G1833" s="191">
        <v>2191649</v>
      </c>
      <c r="H1833" s="68"/>
      <c r="I1833" s="197" t="s">
        <v>5311</v>
      </c>
      <c r="J1833" s="68"/>
      <c r="K1833" s="68"/>
      <c r="L1833" s="68"/>
      <c r="M1833" s="68"/>
      <c r="N1833" s="358"/>
      <c r="O1833" s="358"/>
      <c r="P1833" s="214">
        <v>0</v>
      </c>
      <c r="Q1833" s="214">
        <v>18000</v>
      </c>
      <c r="R1833" s="68" t="s">
        <v>1894</v>
      </c>
      <c r="S1833" s="359"/>
      <c r="T1833" s="275"/>
    </row>
    <row r="1834" spans="1:20" ht="51">
      <c r="A1834" s="191">
        <v>283</v>
      </c>
      <c r="B1834" s="68"/>
      <c r="C1834" s="212" t="s">
        <v>115</v>
      </c>
      <c r="D1834" s="213">
        <v>45412</v>
      </c>
      <c r="E1834" s="191" t="s">
        <v>4267</v>
      </c>
      <c r="F1834" s="191" t="s">
        <v>3</v>
      </c>
      <c r="G1834" s="191">
        <v>2191650</v>
      </c>
      <c r="H1834" s="68"/>
      <c r="I1834" s="197" t="s">
        <v>5312</v>
      </c>
      <c r="J1834" s="68"/>
      <c r="K1834" s="68"/>
      <c r="L1834" s="68"/>
      <c r="M1834" s="68"/>
      <c r="N1834" s="358"/>
      <c r="O1834" s="358"/>
      <c r="P1834" s="214">
        <v>0</v>
      </c>
      <c r="Q1834" s="214">
        <v>1500</v>
      </c>
      <c r="R1834" s="68" t="s">
        <v>1894</v>
      </c>
      <c r="S1834" s="359"/>
      <c r="T1834" s="275"/>
    </row>
    <row r="1835" spans="1:20" ht="51">
      <c r="A1835" s="191">
        <v>16</v>
      </c>
      <c r="B1835" s="68"/>
      <c r="C1835" s="212" t="s">
        <v>40</v>
      </c>
      <c r="D1835" s="213">
        <v>45412</v>
      </c>
      <c r="E1835" s="191" t="s">
        <v>4268</v>
      </c>
      <c r="F1835" s="191" t="s">
        <v>3</v>
      </c>
      <c r="G1835" s="191">
        <v>2191656</v>
      </c>
      <c r="H1835" s="68"/>
      <c r="I1835" s="197" t="s">
        <v>5313</v>
      </c>
      <c r="J1835" s="68"/>
      <c r="K1835" s="68"/>
      <c r="L1835" s="68"/>
      <c r="M1835" s="68"/>
      <c r="N1835" s="358"/>
      <c r="O1835" s="358"/>
      <c r="P1835" s="214">
        <v>0</v>
      </c>
      <c r="Q1835" s="214">
        <v>548</v>
      </c>
      <c r="R1835" s="68" t="s">
        <v>1894</v>
      </c>
      <c r="S1835" s="359"/>
      <c r="T1835" s="275"/>
    </row>
    <row r="1836" spans="1:20" ht="63.75">
      <c r="A1836" s="191">
        <v>16</v>
      </c>
      <c r="B1836" s="68"/>
      <c r="C1836" s="212" t="s">
        <v>40</v>
      </c>
      <c r="D1836" s="213">
        <v>45412</v>
      </c>
      <c r="E1836" s="191" t="s">
        <v>4269</v>
      </c>
      <c r="F1836" s="191" t="s">
        <v>3</v>
      </c>
      <c r="G1836" s="191">
        <v>2191658</v>
      </c>
      <c r="H1836" s="68"/>
      <c r="I1836" s="197" t="s">
        <v>5314</v>
      </c>
      <c r="J1836" s="68"/>
      <c r="K1836" s="68"/>
      <c r="L1836" s="68"/>
      <c r="M1836" s="68"/>
      <c r="N1836" s="358"/>
      <c r="O1836" s="358"/>
      <c r="P1836" s="214">
        <v>0</v>
      </c>
      <c r="Q1836" s="214">
        <v>531400</v>
      </c>
      <c r="R1836" s="68" t="s">
        <v>1894</v>
      </c>
      <c r="S1836" s="359"/>
      <c r="T1836" s="275"/>
    </row>
    <row r="1837" spans="1:20" ht="63.75">
      <c r="A1837" s="191">
        <v>16</v>
      </c>
      <c r="B1837" s="68"/>
      <c r="C1837" s="212" t="s">
        <v>40</v>
      </c>
      <c r="D1837" s="213">
        <v>45412</v>
      </c>
      <c r="E1837" s="191" t="s">
        <v>4270</v>
      </c>
      <c r="F1837" s="191" t="s">
        <v>3</v>
      </c>
      <c r="G1837" s="191">
        <v>2191659</v>
      </c>
      <c r="H1837" s="68"/>
      <c r="I1837" s="197" t="s">
        <v>5315</v>
      </c>
      <c r="J1837" s="68"/>
      <c r="K1837" s="68"/>
      <c r="L1837" s="68"/>
      <c r="M1837" s="68"/>
      <c r="N1837" s="358"/>
      <c r="O1837" s="358"/>
      <c r="P1837" s="214">
        <v>0</v>
      </c>
      <c r="Q1837" s="214">
        <v>564950</v>
      </c>
      <c r="R1837" s="68" t="s">
        <v>1894</v>
      </c>
      <c r="S1837" s="359"/>
      <c r="T1837" s="275"/>
    </row>
    <row r="1838" spans="1:20" ht="51">
      <c r="A1838" s="191">
        <v>290</v>
      </c>
      <c r="B1838" s="68"/>
      <c r="C1838" s="212" t="s">
        <v>118</v>
      </c>
      <c r="D1838" s="213">
        <v>45412</v>
      </c>
      <c r="E1838" s="191" t="s">
        <v>4271</v>
      </c>
      <c r="F1838" s="191" t="s">
        <v>3</v>
      </c>
      <c r="G1838" s="191">
        <v>2191670</v>
      </c>
      <c r="H1838" s="68"/>
      <c r="I1838" s="197" t="s">
        <v>5316</v>
      </c>
      <c r="J1838" s="68"/>
      <c r="K1838" s="68"/>
      <c r="L1838" s="68"/>
      <c r="M1838" s="68"/>
      <c r="N1838" s="358"/>
      <c r="O1838" s="358"/>
      <c r="P1838" s="214">
        <v>0</v>
      </c>
      <c r="Q1838" s="214">
        <v>259.7</v>
      </c>
      <c r="R1838" s="68" t="s">
        <v>1894</v>
      </c>
      <c r="S1838" s="359"/>
      <c r="T1838" s="275"/>
    </row>
    <row r="1839" spans="1:20" ht="51">
      <c r="A1839" s="191">
        <v>290</v>
      </c>
      <c r="B1839" s="68"/>
      <c r="C1839" s="212" t="s">
        <v>118</v>
      </c>
      <c r="D1839" s="213">
        <v>45412</v>
      </c>
      <c r="E1839" s="191" t="s">
        <v>4272</v>
      </c>
      <c r="F1839" s="191" t="s">
        <v>3</v>
      </c>
      <c r="G1839" s="191">
        <v>2191672</v>
      </c>
      <c r="H1839" s="68"/>
      <c r="I1839" s="197" t="s">
        <v>5317</v>
      </c>
      <c r="J1839" s="68"/>
      <c r="K1839" s="68"/>
      <c r="L1839" s="68"/>
      <c r="M1839" s="68"/>
      <c r="N1839" s="358"/>
      <c r="O1839" s="358"/>
      <c r="P1839" s="214">
        <v>0</v>
      </c>
      <c r="Q1839" s="214">
        <v>259.7</v>
      </c>
      <c r="R1839" s="68" t="s">
        <v>1894</v>
      </c>
      <c r="S1839" s="359"/>
      <c r="T1839" s="275"/>
    </row>
    <row r="1840" spans="1:20" ht="51">
      <c r="A1840" s="191">
        <v>20</v>
      </c>
      <c r="B1840" s="68"/>
      <c r="C1840" s="212" t="s">
        <v>41</v>
      </c>
      <c r="D1840" s="213">
        <v>45412</v>
      </c>
      <c r="E1840" s="191" t="s">
        <v>4273</v>
      </c>
      <c r="F1840" s="191" t="s">
        <v>3</v>
      </c>
      <c r="G1840" s="191">
        <v>2191674</v>
      </c>
      <c r="H1840" s="68"/>
      <c r="I1840" s="197" t="s">
        <v>5318</v>
      </c>
      <c r="J1840" s="68"/>
      <c r="K1840" s="68"/>
      <c r="L1840" s="68"/>
      <c r="M1840" s="68"/>
      <c r="N1840" s="358"/>
      <c r="O1840" s="358"/>
      <c r="P1840" s="214">
        <v>0</v>
      </c>
      <c r="Q1840" s="214">
        <v>6506.45</v>
      </c>
      <c r="R1840" s="68" t="s">
        <v>1894</v>
      </c>
      <c r="S1840" s="359"/>
      <c r="T1840" s="275"/>
    </row>
    <row r="1841" spans="1:20" ht="51">
      <c r="A1841" s="191">
        <v>41</v>
      </c>
      <c r="B1841" s="68"/>
      <c r="C1841" s="212" t="s">
        <v>44</v>
      </c>
      <c r="D1841" s="213">
        <v>45412</v>
      </c>
      <c r="E1841" s="191" t="s">
        <v>4274</v>
      </c>
      <c r="F1841" s="191" t="s">
        <v>3</v>
      </c>
      <c r="G1841" s="191">
        <v>2191676</v>
      </c>
      <c r="H1841" s="68"/>
      <c r="I1841" s="197" t="s">
        <v>5319</v>
      </c>
      <c r="J1841" s="68"/>
      <c r="K1841" s="68"/>
      <c r="L1841" s="68"/>
      <c r="M1841" s="68"/>
      <c r="N1841" s="358"/>
      <c r="O1841" s="358"/>
      <c r="P1841" s="214">
        <v>0</v>
      </c>
      <c r="Q1841" s="214">
        <v>2</v>
      </c>
      <c r="R1841" s="68" t="s">
        <v>1894</v>
      </c>
      <c r="S1841" s="359"/>
      <c r="T1841" s="275"/>
    </row>
    <row r="1842" spans="1:20" ht="51">
      <c r="A1842" s="191">
        <v>41</v>
      </c>
      <c r="B1842" s="68"/>
      <c r="C1842" s="212" t="s">
        <v>44</v>
      </c>
      <c r="D1842" s="213">
        <v>45412</v>
      </c>
      <c r="E1842" s="191" t="s">
        <v>4275</v>
      </c>
      <c r="F1842" s="191" t="s">
        <v>3</v>
      </c>
      <c r="G1842" s="191">
        <v>2191677</v>
      </c>
      <c r="H1842" s="68"/>
      <c r="I1842" s="197" t="s">
        <v>5320</v>
      </c>
      <c r="J1842" s="68"/>
      <c r="K1842" s="68"/>
      <c r="L1842" s="68"/>
      <c r="M1842" s="68"/>
      <c r="N1842" s="358"/>
      <c r="O1842" s="358"/>
      <c r="P1842" s="214">
        <v>0</v>
      </c>
      <c r="Q1842" s="214">
        <v>444</v>
      </c>
      <c r="R1842" s="68" t="s">
        <v>1894</v>
      </c>
      <c r="S1842" s="359"/>
      <c r="T1842" s="275"/>
    </row>
    <row r="1843" spans="1:20" ht="51">
      <c r="A1843" s="191">
        <v>41</v>
      </c>
      <c r="B1843" s="68"/>
      <c r="C1843" s="212" t="s">
        <v>44</v>
      </c>
      <c r="D1843" s="213">
        <v>45412</v>
      </c>
      <c r="E1843" s="191" t="s">
        <v>4276</v>
      </c>
      <c r="F1843" s="191" t="s">
        <v>3</v>
      </c>
      <c r="G1843" s="191">
        <v>2191678</v>
      </c>
      <c r="H1843" s="68"/>
      <c r="I1843" s="197" t="s">
        <v>2958</v>
      </c>
      <c r="J1843" s="68"/>
      <c r="K1843" s="68"/>
      <c r="L1843" s="68"/>
      <c r="M1843" s="68"/>
      <c r="N1843" s="358"/>
      <c r="O1843" s="358"/>
      <c r="P1843" s="214">
        <v>0</v>
      </c>
      <c r="Q1843" s="214">
        <v>150</v>
      </c>
      <c r="R1843" s="68" t="s">
        <v>1894</v>
      </c>
      <c r="S1843" s="359"/>
      <c r="T1843" s="275"/>
    </row>
    <row r="1844" spans="1:20" ht="63.75">
      <c r="A1844" s="191">
        <v>81</v>
      </c>
      <c r="B1844" s="68"/>
      <c r="C1844" s="212" t="s">
        <v>49</v>
      </c>
      <c r="D1844" s="213">
        <v>45412</v>
      </c>
      <c r="E1844" s="191" t="s">
        <v>4277</v>
      </c>
      <c r="F1844" s="191" t="s">
        <v>3</v>
      </c>
      <c r="G1844" s="191">
        <v>2191681</v>
      </c>
      <c r="H1844" s="68"/>
      <c r="I1844" s="197" t="s">
        <v>5321</v>
      </c>
      <c r="J1844" s="68"/>
      <c r="K1844" s="68"/>
      <c r="L1844" s="68"/>
      <c r="M1844" s="68"/>
      <c r="N1844" s="358"/>
      <c r="O1844" s="358"/>
      <c r="P1844" s="214">
        <v>0</v>
      </c>
      <c r="Q1844" s="214">
        <v>265</v>
      </c>
      <c r="R1844" s="68" t="s">
        <v>1894</v>
      </c>
      <c r="S1844" s="359"/>
      <c r="T1844" s="275"/>
    </row>
    <row r="1845" spans="1:20" ht="51">
      <c r="A1845" s="191">
        <v>25</v>
      </c>
      <c r="B1845" s="68"/>
      <c r="C1845" s="212" t="s">
        <v>42</v>
      </c>
      <c r="D1845" s="213">
        <v>45412</v>
      </c>
      <c r="E1845" s="191" t="s">
        <v>4278</v>
      </c>
      <c r="F1845" s="191" t="s">
        <v>3</v>
      </c>
      <c r="G1845" s="191">
        <v>2191682</v>
      </c>
      <c r="H1845" s="68"/>
      <c r="I1845" s="197" t="s">
        <v>5322</v>
      </c>
      <c r="J1845" s="68"/>
      <c r="K1845" s="68"/>
      <c r="L1845" s="68"/>
      <c r="M1845" s="68"/>
      <c r="N1845" s="358"/>
      <c r="O1845" s="358"/>
      <c r="P1845" s="214">
        <v>0</v>
      </c>
      <c r="Q1845" s="214">
        <v>1610.03</v>
      </c>
      <c r="R1845" s="68" t="s">
        <v>1894</v>
      </c>
      <c r="S1845" s="359"/>
      <c r="T1845" s="275"/>
    </row>
    <row r="1846" spans="1:20" ht="51">
      <c r="A1846" s="191">
        <v>373</v>
      </c>
      <c r="B1846" s="68"/>
      <c r="C1846" s="212" t="s">
        <v>607</v>
      </c>
      <c r="D1846" s="213">
        <v>45412</v>
      </c>
      <c r="E1846" s="191" t="s">
        <v>4279</v>
      </c>
      <c r="F1846" s="191" t="s">
        <v>3</v>
      </c>
      <c r="G1846" s="191">
        <v>2191684</v>
      </c>
      <c r="H1846" s="68"/>
      <c r="I1846" s="197" t="s">
        <v>5323</v>
      </c>
      <c r="J1846" s="68"/>
      <c r="K1846" s="68"/>
      <c r="L1846" s="68"/>
      <c r="M1846" s="68"/>
      <c r="N1846" s="358"/>
      <c r="O1846" s="358"/>
      <c r="P1846" s="214">
        <v>0</v>
      </c>
      <c r="Q1846" s="214">
        <v>101150</v>
      </c>
      <c r="R1846" s="68" t="s">
        <v>1894</v>
      </c>
      <c r="S1846" s="359"/>
      <c r="T1846" s="275"/>
    </row>
    <row r="1847" spans="1:20" ht="51">
      <c r="A1847" s="191">
        <v>15</v>
      </c>
      <c r="B1847" s="68"/>
      <c r="C1847" s="212" t="s">
        <v>39</v>
      </c>
      <c r="D1847" s="213">
        <v>45412</v>
      </c>
      <c r="E1847" s="191" t="s">
        <v>4280</v>
      </c>
      <c r="F1847" s="191" t="s">
        <v>3</v>
      </c>
      <c r="G1847" s="191">
        <v>2191696</v>
      </c>
      <c r="H1847" s="68"/>
      <c r="I1847" s="197" t="s">
        <v>5324</v>
      </c>
      <c r="J1847" s="68"/>
      <c r="K1847" s="68"/>
      <c r="L1847" s="68"/>
      <c r="M1847" s="68"/>
      <c r="N1847" s="358"/>
      <c r="O1847" s="358"/>
      <c r="P1847" s="214">
        <v>0</v>
      </c>
      <c r="Q1847" s="214">
        <v>225.7</v>
      </c>
      <c r="R1847" s="68" t="s">
        <v>1894</v>
      </c>
      <c r="S1847" s="359"/>
      <c r="T1847" s="275"/>
    </row>
    <row r="1848" spans="1:20" ht="63.75">
      <c r="A1848" s="191">
        <v>597</v>
      </c>
      <c r="B1848" s="68"/>
      <c r="C1848" s="212" t="s">
        <v>675</v>
      </c>
      <c r="D1848" s="213">
        <v>45412</v>
      </c>
      <c r="E1848" s="191" t="s">
        <v>4281</v>
      </c>
      <c r="F1848" s="191" t="s">
        <v>3</v>
      </c>
      <c r="G1848" s="191">
        <v>2191697</v>
      </c>
      <c r="H1848" s="68"/>
      <c r="I1848" s="197" t="s">
        <v>5325</v>
      </c>
      <c r="J1848" s="68"/>
      <c r="K1848" s="68"/>
      <c r="L1848" s="68"/>
      <c r="M1848" s="68"/>
      <c r="N1848" s="358"/>
      <c r="O1848" s="358"/>
      <c r="P1848" s="214">
        <v>0</v>
      </c>
      <c r="Q1848" s="214">
        <v>177.33</v>
      </c>
      <c r="R1848" s="68" t="s">
        <v>1894</v>
      </c>
      <c r="S1848" s="359"/>
      <c r="T1848" s="275"/>
    </row>
    <row r="1849" spans="1:20" ht="51">
      <c r="A1849" s="191">
        <v>16</v>
      </c>
      <c r="B1849" s="68"/>
      <c r="C1849" s="212" t="s">
        <v>40</v>
      </c>
      <c r="D1849" s="213">
        <v>45412</v>
      </c>
      <c r="E1849" s="191" t="s">
        <v>4282</v>
      </c>
      <c r="F1849" s="191" t="s">
        <v>3</v>
      </c>
      <c r="G1849" s="191">
        <v>2191703</v>
      </c>
      <c r="H1849" s="68"/>
      <c r="I1849" s="197" t="s">
        <v>5326</v>
      </c>
      <c r="J1849" s="68"/>
      <c r="K1849" s="68"/>
      <c r="L1849" s="68"/>
      <c r="M1849" s="68"/>
      <c r="N1849" s="358"/>
      <c r="O1849" s="358"/>
      <c r="P1849" s="214">
        <v>0</v>
      </c>
      <c r="Q1849" s="214">
        <v>6400</v>
      </c>
      <c r="R1849" s="68" t="s">
        <v>1894</v>
      </c>
      <c r="S1849" s="359"/>
      <c r="T1849" s="275"/>
    </row>
    <row r="1850" spans="1:20" ht="51">
      <c r="A1850" s="191">
        <v>41</v>
      </c>
      <c r="B1850" s="68"/>
      <c r="C1850" s="212" t="s">
        <v>44</v>
      </c>
      <c r="D1850" s="213">
        <v>45412</v>
      </c>
      <c r="E1850" s="191" t="s">
        <v>4283</v>
      </c>
      <c r="F1850" s="191" t="s">
        <v>3</v>
      </c>
      <c r="G1850" s="191">
        <v>2191707</v>
      </c>
      <c r="H1850" s="68"/>
      <c r="I1850" s="197" t="s">
        <v>5327</v>
      </c>
      <c r="J1850" s="68"/>
      <c r="K1850" s="68"/>
      <c r="L1850" s="68"/>
      <c r="M1850" s="68"/>
      <c r="N1850" s="358"/>
      <c r="O1850" s="358"/>
      <c r="P1850" s="214">
        <v>0</v>
      </c>
      <c r="Q1850" s="214">
        <v>925</v>
      </c>
      <c r="R1850" s="68" t="s">
        <v>1894</v>
      </c>
      <c r="S1850" s="359"/>
      <c r="T1850" s="275"/>
    </row>
    <row r="1851" spans="1:20" ht="51">
      <c r="A1851" s="191">
        <v>423</v>
      </c>
      <c r="B1851" s="68"/>
      <c r="C1851" s="212" t="s">
        <v>150</v>
      </c>
      <c r="D1851" s="213">
        <v>45412</v>
      </c>
      <c r="E1851" s="191" t="s">
        <v>4284</v>
      </c>
      <c r="F1851" s="191" t="s">
        <v>3</v>
      </c>
      <c r="G1851" s="191">
        <v>2191710</v>
      </c>
      <c r="H1851" s="68"/>
      <c r="I1851" s="197" t="s">
        <v>5328</v>
      </c>
      <c r="J1851" s="68"/>
      <c r="K1851" s="68"/>
      <c r="L1851" s="68"/>
      <c r="M1851" s="68"/>
      <c r="N1851" s="358"/>
      <c r="O1851" s="358"/>
      <c r="P1851" s="214">
        <v>0</v>
      </c>
      <c r="Q1851" s="214">
        <v>250</v>
      </c>
      <c r="R1851" s="68" t="s">
        <v>1894</v>
      </c>
      <c r="S1851" s="359"/>
      <c r="T1851" s="275"/>
    </row>
    <row r="1852" spans="1:20" ht="63.75">
      <c r="A1852" s="191">
        <v>16</v>
      </c>
      <c r="B1852" s="68"/>
      <c r="C1852" s="212" t="s">
        <v>40</v>
      </c>
      <c r="D1852" s="213">
        <v>45412</v>
      </c>
      <c r="E1852" s="191" t="s">
        <v>4285</v>
      </c>
      <c r="F1852" s="191" t="s">
        <v>3</v>
      </c>
      <c r="G1852" s="191">
        <v>2191711</v>
      </c>
      <c r="H1852" s="68"/>
      <c r="I1852" s="197" t="s">
        <v>5329</v>
      </c>
      <c r="J1852" s="68"/>
      <c r="K1852" s="68"/>
      <c r="L1852" s="68"/>
      <c r="M1852" s="68"/>
      <c r="N1852" s="358"/>
      <c r="O1852" s="358"/>
      <c r="P1852" s="214">
        <v>0</v>
      </c>
      <c r="Q1852" s="214">
        <v>66.5</v>
      </c>
      <c r="R1852" s="68" t="s">
        <v>1894</v>
      </c>
      <c r="S1852" s="359"/>
      <c r="T1852" s="275"/>
    </row>
    <row r="1853" spans="1:20" ht="63.75">
      <c r="A1853" s="191">
        <v>16</v>
      </c>
      <c r="B1853" s="68"/>
      <c r="C1853" s="212" t="s">
        <v>40</v>
      </c>
      <c r="D1853" s="213">
        <v>45412</v>
      </c>
      <c r="E1853" s="191" t="s">
        <v>4286</v>
      </c>
      <c r="F1853" s="191" t="s">
        <v>3</v>
      </c>
      <c r="G1853" s="191">
        <v>2191712</v>
      </c>
      <c r="H1853" s="68"/>
      <c r="I1853" s="197" t="s">
        <v>1762</v>
      </c>
      <c r="J1853" s="68"/>
      <c r="K1853" s="68"/>
      <c r="L1853" s="68"/>
      <c r="M1853" s="68"/>
      <c r="N1853" s="358"/>
      <c r="O1853" s="358"/>
      <c r="P1853" s="214">
        <v>0</v>
      </c>
      <c r="Q1853" s="214">
        <v>89.5</v>
      </c>
      <c r="R1853" s="68" t="s">
        <v>1894</v>
      </c>
      <c r="S1853" s="359"/>
      <c r="T1853" s="275"/>
    </row>
    <row r="1854" spans="1:20" ht="63.75">
      <c r="A1854" s="191">
        <v>86</v>
      </c>
      <c r="B1854" s="68"/>
      <c r="C1854" s="212" t="s">
        <v>50</v>
      </c>
      <c r="D1854" s="213">
        <v>45412</v>
      </c>
      <c r="E1854" s="191" t="s">
        <v>4287</v>
      </c>
      <c r="F1854" s="191" t="s">
        <v>3</v>
      </c>
      <c r="G1854" s="191">
        <v>2191728</v>
      </c>
      <c r="H1854" s="68"/>
      <c r="I1854" s="197" t="s">
        <v>5330</v>
      </c>
      <c r="J1854" s="68"/>
      <c r="K1854" s="68"/>
      <c r="L1854" s="68"/>
      <c r="M1854" s="68"/>
      <c r="N1854" s="358"/>
      <c r="O1854" s="358"/>
      <c r="P1854" s="214">
        <v>0</v>
      </c>
      <c r="Q1854" s="214">
        <v>15837.9</v>
      </c>
      <c r="R1854" s="68" t="s">
        <v>1894</v>
      </c>
      <c r="S1854" s="359"/>
      <c r="T1854" s="275"/>
    </row>
    <row r="1855" spans="1:20" ht="63.75">
      <c r="A1855" s="191">
        <v>513</v>
      </c>
      <c r="B1855" s="68"/>
      <c r="C1855" s="212" t="s">
        <v>160</v>
      </c>
      <c r="D1855" s="213">
        <v>45412</v>
      </c>
      <c r="E1855" s="191" t="s">
        <v>4289</v>
      </c>
      <c r="F1855" s="191" t="s">
        <v>14</v>
      </c>
      <c r="G1855" s="191">
        <v>2678112</v>
      </c>
      <c r="H1855" s="68"/>
      <c r="I1855" s="197" t="s">
        <v>5332</v>
      </c>
      <c r="J1855" s="68"/>
      <c r="K1855" s="68"/>
      <c r="L1855" s="68"/>
      <c r="M1855" s="68"/>
      <c r="N1855" s="358"/>
      <c r="O1855" s="358"/>
      <c r="P1855" s="214">
        <v>50</v>
      </c>
      <c r="Q1855" s="214">
        <v>0</v>
      </c>
      <c r="R1855" s="68" t="s">
        <v>1894</v>
      </c>
      <c r="S1855" s="359"/>
      <c r="T1855" s="275"/>
    </row>
    <row r="1856" spans="1:20" ht="63.75">
      <c r="A1856" s="191">
        <v>86</v>
      </c>
      <c r="B1856" s="68"/>
      <c r="C1856" s="212" t="s">
        <v>50</v>
      </c>
      <c r="D1856" s="213">
        <v>45412</v>
      </c>
      <c r="E1856" s="191" t="s">
        <v>4290</v>
      </c>
      <c r="F1856" s="191" t="s">
        <v>6</v>
      </c>
      <c r="G1856" s="191">
        <v>2001794</v>
      </c>
      <c r="H1856" s="68"/>
      <c r="I1856" s="197" t="s">
        <v>5333</v>
      </c>
      <c r="J1856" s="68"/>
      <c r="K1856" s="68"/>
      <c r="L1856" s="68"/>
      <c r="M1856" s="68"/>
      <c r="N1856" s="358"/>
      <c r="O1856" s="358"/>
      <c r="P1856" s="214">
        <v>0</v>
      </c>
      <c r="Q1856" s="214">
        <v>45885.64</v>
      </c>
      <c r="R1856" s="68" t="s">
        <v>1894</v>
      </c>
      <c r="S1856" s="359"/>
      <c r="T1856" s="275"/>
    </row>
    <row r="1857" spans="1:20" ht="63.75">
      <c r="A1857" s="191">
        <v>86</v>
      </c>
      <c r="B1857" s="68"/>
      <c r="C1857" s="212" t="s">
        <v>50</v>
      </c>
      <c r="D1857" s="213">
        <v>45412</v>
      </c>
      <c r="E1857" s="191" t="s">
        <v>4291</v>
      </c>
      <c r="F1857" s="191" t="s">
        <v>6</v>
      </c>
      <c r="G1857" s="191">
        <v>2001800</v>
      </c>
      <c r="H1857" s="68"/>
      <c r="I1857" s="197" t="s">
        <v>5334</v>
      </c>
      <c r="J1857" s="68"/>
      <c r="K1857" s="68"/>
      <c r="L1857" s="68"/>
      <c r="M1857" s="68"/>
      <c r="N1857" s="358"/>
      <c r="O1857" s="358"/>
      <c r="P1857" s="214">
        <v>0</v>
      </c>
      <c r="Q1857" s="214">
        <v>1474.19</v>
      </c>
      <c r="R1857" s="68" t="s">
        <v>1894</v>
      </c>
      <c r="S1857" s="359"/>
      <c r="T1857" s="275"/>
    </row>
    <row r="1858" spans="1:20" ht="63.75">
      <c r="A1858" s="191">
        <v>86</v>
      </c>
      <c r="B1858" s="68"/>
      <c r="C1858" s="212" t="s">
        <v>50</v>
      </c>
      <c r="D1858" s="213">
        <v>45412</v>
      </c>
      <c r="E1858" s="191" t="s">
        <v>4292</v>
      </c>
      <c r="F1858" s="191" t="s">
        <v>6</v>
      </c>
      <c r="G1858" s="191">
        <v>2001795</v>
      </c>
      <c r="H1858" s="68"/>
      <c r="I1858" s="197" t="s">
        <v>5335</v>
      </c>
      <c r="J1858" s="68"/>
      <c r="K1858" s="68"/>
      <c r="L1858" s="68"/>
      <c r="M1858" s="68"/>
      <c r="N1858" s="358"/>
      <c r="O1858" s="358"/>
      <c r="P1858" s="214">
        <v>0</v>
      </c>
      <c r="Q1858" s="214">
        <v>513607.9</v>
      </c>
      <c r="R1858" s="68" t="s">
        <v>1894</v>
      </c>
      <c r="S1858" s="359"/>
      <c r="T1858" s="275"/>
    </row>
    <row r="1859" spans="1:20" ht="63.75">
      <c r="A1859" s="191">
        <v>86</v>
      </c>
      <c r="B1859" s="68"/>
      <c r="C1859" s="212" t="s">
        <v>50</v>
      </c>
      <c r="D1859" s="213">
        <v>45412</v>
      </c>
      <c r="E1859" s="191" t="s">
        <v>4293</v>
      </c>
      <c r="F1859" s="191" t="s">
        <v>6</v>
      </c>
      <c r="G1859" s="191">
        <v>2001796</v>
      </c>
      <c r="H1859" s="68"/>
      <c r="I1859" s="197" t="s">
        <v>5336</v>
      </c>
      <c r="J1859" s="68"/>
      <c r="K1859" s="68"/>
      <c r="L1859" s="68"/>
      <c r="M1859" s="68"/>
      <c r="N1859" s="358"/>
      <c r="O1859" s="358"/>
      <c r="P1859" s="214">
        <v>0</v>
      </c>
      <c r="Q1859" s="214">
        <v>123</v>
      </c>
      <c r="R1859" s="68" t="s">
        <v>1894</v>
      </c>
      <c r="S1859" s="359"/>
      <c r="T1859" s="275"/>
    </row>
    <row r="1860" spans="1:20" ht="63.75">
      <c r="A1860" s="191">
        <v>86</v>
      </c>
      <c r="B1860" s="68"/>
      <c r="C1860" s="212" t="s">
        <v>50</v>
      </c>
      <c r="D1860" s="213">
        <v>45412</v>
      </c>
      <c r="E1860" s="191" t="s">
        <v>4294</v>
      </c>
      <c r="F1860" s="191" t="s">
        <v>6</v>
      </c>
      <c r="G1860" s="191">
        <v>2001798</v>
      </c>
      <c r="H1860" s="68"/>
      <c r="I1860" s="197" t="s">
        <v>5337</v>
      </c>
      <c r="J1860" s="68"/>
      <c r="K1860" s="68"/>
      <c r="L1860" s="68"/>
      <c r="M1860" s="68"/>
      <c r="N1860" s="358"/>
      <c r="O1860" s="358"/>
      <c r="P1860" s="214">
        <v>0</v>
      </c>
      <c r="Q1860" s="214">
        <v>3.58</v>
      </c>
      <c r="R1860" s="68" t="s">
        <v>1894</v>
      </c>
      <c r="S1860" s="359"/>
      <c r="T1860" s="275"/>
    </row>
    <row r="1861" spans="1:20" ht="51">
      <c r="A1861" s="191">
        <v>572</v>
      </c>
      <c r="B1861" s="68"/>
      <c r="C1861" s="212" t="s">
        <v>166</v>
      </c>
      <c r="D1861" s="213">
        <v>45412</v>
      </c>
      <c r="E1861" s="191" t="s">
        <v>4295</v>
      </c>
      <c r="F1861" s="191" t="s">
        <v>6</v>
      </c>
      <c r="G1861" s="191">
        <v>2001944</v>
      </c>
      <c r="H1861" s="68"/>
      <c r="I1861" s="197" t="s">
        <v>5338</v>
      </c>
      <c r="J1861" s="68"/>
      <c r="K1861" s="68"/>
      <c r="L1861" s="68"/>
      <c r="M1861" s="68"/>
      <c r="N1861" s="358"/>
      <c r="O1861" s="358"/>
      <c r="P1861" s="214">
        <v>0</v>
      </c>
      <c r="Q1861" s="214">
        <v>3189407.14</v>
      </c>
      <c r="R1861" s="68" t="s">
        <v>1894</v>
      </c>
      <c r="S1861" s="359"/>
      <c r="T1861" s="275"/>
    </row>
    <row r="1862" spans="1:20" ht="51">
      <c r="A1862" s="191">
        <v>572</v>
      </c>
      <c r="B1862" s="68"/>
      <c r="C1862" s="212" t="s">
        <v>166</v>
      </c>
      <c r="D1862" s="213">
        <v>45412</v>
      </c>
      <c r="E1862" s="191" t="s">
        <v>4296</v>
      </c>
      <c r="F1862" s="191" t="s">
        <v>6</v>
      </c>
      <c r="G1862" s="191">
        <v>2001914</v>
      </c>
      <c r="H1862" s="68"/>
      <c r="I1862" s="197" t="s">
        <v>5339</v>
      </c>
      <c r="J1862" s="68"/>
      <c r="K1862" s="68"/>
      <c r="L1862" s="68"/>
      <c r="M1862" s="68"/>
      <c r="N1862" s="358"/>
      <c r="O1862" s="358"/>
      <c r="P1862" s="214">
        <v>0</v>
      </c>
      <c r="Q1862" s="214">
        <v>1231597.27</v>
      </c>
      <c r="R1862" s="68" t="s">
        <v>1894</v>
      </c>
      <c r="S1862" s="359"/>
      <c r="T1862" s="275"/>
    </row>
    <row r="1863" spans="1:20" ht="51">
      <c r="A1863" s="191">
        <v>572</v>
      </c>
      <c r="B1863" s="68"/>
      <c r="C1863" s="212" t="s">
        <v>166</v>
      </c>
      <c r="D1863" s="213">
        <v>45412</v>
      </c>
      <c r="E1863" s="191" t="s">
        <v>4297</v>
      </c>
      <c r="F1863" s="191" t="s">
        <v>6</v>
      </c>
      <c r="G1863" s="191">
        <v>2001938</v>
      </c>
      <c r="H1863" s="68"/>
      <c r="I1863" s="197" t="s">
        <v>5340</v>
      </c>
      <c r="J1863" s="68"/>
      <c r="K1863" s="68"/>
      <c r="L1863" s="68"/>
      <c r="M1863" s="68"/>
      <c r="N1863" s="358"/>
      <c r="O1863" s="358"/>
      <c r="P1863" s="214">
        <v>0</v>
      </c>
      <c r="Q1863" s="214">
        <v>7580833.6600000001</v>
      </c>
      <c r="R1863" s="68" t="s">
        <v>1894</v>
      </c>
      <c r="S1863" s="359"/>
      <c r="T1863" s="275"/>
    </row>
    <row r="1864" spans="1:20" ht="51">
      <c r="A1864" s="191">
        <v>572</v>
      </c>
      <c r="B1864" s="68"/>
      <c r="C1864" s="212" t="s">
        <v>166</v>
      </c>
      <c r="D1864" s="213">
        <v>45412</v>
      </c>
      <c r="E1864" s="191" t="s">
        <v>4298</v>
      </c>
      <c r="F1864" s="191" t="s">
        <v>6</v>
      </c>
      <c r="G1864" s="191">
        <v>2001941</v>
      </c>
      <c r="H1864" s="68"/>
      <c r="I1864" s="197" t="s">
        <v>5341</v>
      </c>
      <c r="J1864" s="68"/>
      <c r="K1864" s="68"/>
      <c r="L1864" s="68"/>
      <c r="M1864" s="68"/>
      <c r="N1864" s="358"/>
      <c r="O1864" s="358"/>
      <c r="P1864" s="214">
        <v>0</v>
      </c>
      <c r="Q1864" s="214">
        <v>1765907.1</v>
      </c>
      <c r="R1864" s="68" t="s">
        <v>1894</v>
      </c>
      <c r="S1864" s="359"/>
      <c r="T1864" s="275"/>
    </row>
    <row r="1865" spans="1:20" ht="63.75">
      <c r="A1865" s="191">
        <v>291</v>
      </c>
      <c r="B1865" s="68"/>
      <c r="C1865" s="212" t="s">
        <v>119</v>
      </c>
      <c r="D1865" s="213">
        <v>45412</v>
      </c>
      <c r="E1865" s="191" t="s">
        <v>4299</v>
      </c>
      <c r="F1865" s="191" t="s">
        <v>10</v>
      </c>
      <c r="G1865" s="191">
        <v>2678565</v>
      </c>
      <c r="H1865" s="68"/>
      <c r="I1865" s="197" t="s">
        <v>5342</v>
      </c>
      <c r="J1865" s="68"/>
      <c r="K1865" s="68"/>
      <c r="L1865" s="68"/>
      <c r="M1865" s="68"/>
      <c r="N1865" s="358"/>
      <c r="O1865" s="358"/>
      <c r="P1865" s="214">
        <v>50</v>
      </c>
      <c r="Q1865" s="214">
        <v>0</v>
      </c>
      <c r="R1865" s="68" t="s">
        <v>1894</v>
      </c>
      <c r="S1865" s="359"/>
      <c r="T1865" s="275"/>
    </row>
    <row r="1866" spans="1:20" ht="51">
      <c r="A1866" s="191">
        <v>132</v>
      </c>
      <c r="B1866" s="68"/>
      <c r="C1866" s="212" t="s">
        <v>59</v>
      </c>
      <c r="D1866" s="213">
        <v>45412</v>
      </c>
      <c r="E1866" s="191" t="s">
        <v>4300</v>
      </c>
      <c r="F1866" s="191" t="s">
        <v>6</v>
      </c>
      <c r="G1866" s="191">
        <v>2002102</v>
      </c>
      <c r="H1866" s="68"/>
      <c r="I1866" s="197" t="s">
        <v>5343</v>
      </c>
      <c r="J1866" s="68"/>
      <c r="K1866" s="68"/>
      <c r="L1866" s="68"/>
      <c r="M1866" s="68"/>
      <c r="N1866" s="358"/>
      <c r="O1866" s="358"/>
      <c r="P1866" s="214">
        <v>0</v>
      </c>
      <c r="Q1866" s="214">
        <v>229500133.53999999</v>
      </c>
      <c r="R1866" s="68" t="s">
        <v>1894</v>
      </c>
      <c r="S1866" s="359"/>
      <c r="T1866" s="275"/>
    </row>
    <row r="1867" spans="1:20" ht="63.75">
      <c r="A1867" s="191">
        <v>117</v>
      </c>
      <c r="B1867" s="68"/>
      <c r="C1867" s="212" t="s">
        <v>54</v>
      </c>
      <c r="D1867" s="213">
        <v>45412</v>
      </c>
      <c r="E1867" s="191" t="s">
        <v>4301</v>
      </c>
      <c r="F1867" s="191" t="s">
        <v>10</v>
      </c>
      <c r="G1867" s="191">
        <v>1091465</v>
      </c>
      <c r="H1867" s="68"/>
      <c r="I1867" s="197" t="s">
        <v>5344</v>
      </c>
      <c r="J1867" s="68"/>
      <c r="K1867" s="68"/>
      <c r="L1867" s="68"/>
      <c r="M1867" s="68"/>
      <c r="N1867" s="358"/>
      <c r="O1867" s="358"/>
      <c r="P1867" s="214">
        <v>50</v>
      </c>
      <c r="Q1867" s="214">
        <v>0</v>
      </c>
      <c r="R1867" s="68" t="s">
        <v>1894</v>
      </c>
      <c r="S1867" s="359"/>
      <c r="T1867" s="275"/>
    </row>
    <row r="1868" spans="1:20" ht="63.75">
      <c r="A1868" s="191">
        <v>117</v>
      </c>
      <c r="B1868" s="68"/>
      <c r="C1868" s="212" t="s">
        <v>54</v>
      </c>
      <c r="D1868" s="213">
        <v>45412</v>
      </c>
      <c r="E1868" s="191" t="s">
        <v>4302</v>
      </c>
      <c r="F1868" s="191" t="s">
        <v>10</v>
      </c>
      <c r="G1868" s="191">
        <v>1091480</v>
      </c>
      <c r="H1868" s="68"/>
      <c r="I1868" s="197" t="s">
        <v>5345</v>
      </c>
      <c r="J1868" s="68"/>
      <c r="K1868" s="68"/>
      <c r="L1868" s="68"/>
      <c r="M1868" s="68"/>
      <c r="N1868" s="358"/>
      <c r="O1868" s="358"/>
      <c r="P1868" s="214">
        <v>50</v>
      </c>
      <c r="Q1868" s="214">
        <v>0</v>
      </c>
      <c r="R1868" s="68" t="s">
        <v>1894</v>
      </c>
      <c r="S1868" s="359"/>
      <c r="T1868" s="275"/>
    </row>
    <row r="1869" spans="1:20" ht="38.25">
      <c r="A1869" s="191" t="s">
        <v>665</v>
      </c>
      <c r="B1869" s="68"/>
      <c r="C1869" s="212" t="s">
        <v>1254</v>
      </c>
      <c r="D1869" s="213">
        <v>45412</v>
      </c>
      <c r="E1869" s="191" t="s">
        <v>4303</v>
      </c>
      <c r="F1869" s="191" t="s">
        <v>12</v>
      </c>
      <c r="G1869" s="191">
        <v>457421</v>
      </c>
      <c r="H1869" s="68"/>
      <c r="I1869" s="197" t="s">
        <v>1886</v>
      </c>
      <c r="J1869" s="68"/>
      <c r="K1869" s="68"/>
      <c r="L1869" s="68"/>
      <c r="M1869" s="68"/>
      <c r="N1869" s="358"/>
      <c r="O1869" s="358"/>
      <c r="P1869" s="214">
        <v>1595398.58</v>
      </c>
      <c r="Q1869" s="214">
        <v>0</v>
      </c>
      <c r="R1869" s="68" t="s">
        <v>1894</v>
      </c>
      <c r="S1869" s="359"/>
      <c r="T1869" s="275"/>
    </row>
    <row r="1870" spans="1:20" ht="38.25">
      <c r="A1870" s="191" t="s">
        <v>665</v>
      </c>
      <c r="B1870" s="68"/>
      <c r="C1870" s="212" t="s">
        <v>1254</v>
      </c>
      <c r="D1870" s="213">
        <v>45412</v>
      </c>
      <c r="E1870" s="191" t="s">
        <v>4304</v>
      </c>
      <c r="F1870" s="191" t="s">
        <v>12</v>
      </c>
      <c r="G1870" s="191">
        <v>457423</v>
      </c>
      <c r="H1870" s="68"/>
      <c r="I1870" s="197" t="s">
        <v>1886</v>
      </c>
      <c r="J1870" s="68"/>
      <c r="K1870" s="68"/>
      <c r="L1870" s="68"/>
      <c r="M1870" s="68"/>
      <c r="N1870" s="358"/>
      <c r="O1870" s="358"/>
      <c r="P1870" s="214">
        <v>4381949.6500000004</v>
      </c>
      <c r="Q1870" s="214">
        <v>0</v>
      </c>
      <c r="R1870" s="68" t="s">
        <v>1894</v>
      </c>
      <c r="S1870" s="359"/>
      <c r="T1870" s="275"/>
    </row>
    <row r="1871" spans="1:20" ht="38.25">
      <c r="A1871" s="191" t="s">
        <v>665</v>
      </c>
      <c r="B1871" s="68"/>
      <c r="C1871" s="212" t="s">
        <v>1254</v>
      </c>
      <c r="D1871" s="213">
        <v>45412</v>
      </c>
      <c r="E1871" s="191" t="s">
        <v>4305</v>
      </c>
      <c r="F1871" s="191" t="s">
        <v>12</v>
      </c>
      <c r="G1871" s="191">
        <v>457425</v>
      </c>
      <c r="H1871" s="68"/>
      <c r="I1871" s="197" t="s">
        <v>1886</v>
      </c>
      <c r="J1871" s="68"/>
      <c r="K1871" s="68"/>
      <c r="L1871" s="68"/>
      <c r="M1871" s="68"/>
      <c r="N1871" s="358"/>
      <c r="O1871" s="358"/>
      <c r="P1871" s="214">
        <v>3711960.68</v>
      </c>
      <c r="Q1871" s="214">
        <v>0</v>
      </c>
      <c r="R1871" s="68" t="s">
        <v>1894</v>
      </c>
      <c r="S1871" s="359"/>
      <c r="T1871" s="275"/>
    </row>
    <row r="1872" spans="1:20" ht="38.25">
      <c r="A1872" s="191" t="s">
        <v>665</v>
      </c>
      <c r="B1872" s="68"/>
      <c r="C1872" s="212" t="s">
        <v>1254</v>
      </c>
      <c r="D1872" s="213">
        <v>45412</v>
      </c>
      <c r="E1872" s="191" t="s">
        <v>4306</v>
      </c>
      <c r="F1872" s="191" t="s">
        <v>12</v>
      </c>
      <c r="G1872" s="191">
        <v>457427</v>
      </c>
      <c r="H1872" s="68"/>
      <c r="I1872" s="197" t="s">
        <v>1886</v>
      </c>
      <c r="J1872" s="68"/>
      <c r="K1872" s="68"/>
      <c r="L1872" s="68"/>
      <c r="M1872" s="68"/>
      <c r="N1872" s="358"/>
      <c r="O1872" s="358"/>
      <c r="P1872" s="214">
        <v>10195336.119999999</v>
      </c>
      <c r="Q1872" s="214">
        <v>0</v>
      </c>
      <c r="R1872" s="68" t="s">
        <v>1894</v>
      </c>
      <c r="S1872" s="359"/>
      <c r="T1872" s="275"/>
    </row>
    <row r="1873" spans="1:20" ht="38.25">
      <c r="A1873" s="191" t="s">
        <v>665</v>
      </c>
      <c r="B1873" s="68"/>
      <c r="C1873" s="212" t="s">
        <v>1254</v>
      </c>
      <c r="D1873" s="213">
        <v>45412</v>
      </c>
      <c r="E1873" s="191" t="s">
        <v>4307</v>
      </c>
      <c r="F1873" s="191" t="s">
        <v>12</v>
      </c>
      <c r="G1873" s="191">
        <v>457429</v>
      </c>
      <c r="H1873" s="68"/>
      <c r="I1873" s="197" t="s">
        <v>1886</v>
      </c>
      <c r="J1873" s="68"/>
      <c r="K1873" s="68"/>
      <c r="L1873" s="68"/>
      <c r="M1873" s="68"/>
      <c r="N1873" s="358"/>
      <c r="O1873" s="358"/>
      <c r="P1873" s="214">
        <v>1875745.65</v>
      </c>
      <c r="Q1873" s="214">
        <v>0</v>
      </c>
      <c r="R1873" s="68" t="s">
        <v>1894</v>
      </c>
      <c r="S1873" s="359"/>
      <c r="T1873" s="275"/>
    </row>
    <row r="1874" spans="1:20" ht="38.25">
      <c r="A1874" s="191" t="s">
        <v>665</v>
      </c>
      <c r="B1874" s="68"/>
      <c r="C1874" s="212" t="s">
        <v>1254</v>
      </c>
      <c r="D1874" s="213">
        <v>45412</v>
      </c>
      <c r="E1874" s="191" t="s">
        <v>4308</v>
      </c>
      <c r="F1874" s="191" t="s">
        <v>12</v>
      </c>
      <c r="G1874" s="191">
        <v>457431</v>
      </c>
      <c r="H1874" s="68"/>
      <c r="I1874" s="197" t="s">
        <v>1886</v>
      </c>
      <c r="J1874" s="68"/>
      <c r="K1874" s="68"/>
      <c r="L1874" s="68"/>
      <c r="M1874" s="68"/>
      <c r="N1874" s="358"/>
      <c r="O1874" s="358"/>
      <c r="P1874" s="214">
        <v>1237240.1000000001</v>
      </c>
      <c r="Q1874" s="214">
        <v>0</v>
      </c>
      <c r="R1874" s="68" t="s">
        <v>1894</v>
      </c>
      <c r="S1874" s="359"/>
      <c r="T1874" s="275"/>
    </row>
    <row r="1875" spans="1:20" ht="38.25">
      <c r="A1875" s="191" t="s">
        <v>665</v>
      </c>
      <c r="B1875" s="68"/>
      <c r="C1875" s="212" t="s">
        <v>1254</v>
      </c>
      <c r="D1875" s="213">
        <v>45412</v>
      </c>
      <c r="E1875" s="191" t="s">
        <v>4309</v>
      </c>
      <c r="F1875" s="191" t="s">
        <v>12</v>
      </c>
      <c r="G1875" s="191">
        <v>457433</v>
      </c>
      <c r="H1875" s="68"/>
      <c r="I1875" s="197" t="s">
        <v>1886</v>
      </c>
      <c r="J1875" s="68"/>
      <c r="K1875" s="68"/>
      <c r="L1875" s="68"/>
      <c r="M1875" s="68"/>
      <c r="N1875" s="358"/>
      <c r="O1875" s="358"/>
      <c r="P1875" s="214">
        <v>3398225.37</v>
      </c>
      <c r="Q1875" s="214">
        <v>0</v>
      </c>
      <c r="R1875" s="68" t="s">
        <v>1894</v>
      </c>
      <c r="S1875" s="359"/>
      <c r="T1875" s="275"/>
    </row>
    <row r="1876" spans="1:20" ht="38.25">
      <c r="A1876" s="191" t="s">
        <v>665</v>
      </c>
      <c r="B1876" s="68"/>
      <c r="C1876" s="212" t="s">
        <v>1254</v>
      </c>
      <c r="D1876" s="213">
        <v>45412</v>
      </c>
      <c r="E1876" s="191" t="s">
        <v>4310</v>
      </c>
      <c r="F1876" s="191" t="s">
        <v>12</v>
      </c>
      <c r="G1876" s="191">
        <v>457435</v>
      </c>
      <c r="H1876" s="68"/>
      <c r="I1876" s="197" t="s">
        <v>1886</v>
      </c>
      <c r="J1876" s="68"/>
      <c r="K1876" s="68"/>
      <c r="L1876" s="68"/>
      <c r="M1876" s="68"/>
      <c r="N1876" s="358"/>
      <c r="O1876" s="358"/>
      <c r="P1876" s="214">
        <v>199650.28</v>
      </c>
      <c r="Q1876" s="214">
        <v>0</v>
      </c>
      <c r="R1876" s="68" t="s">
        <v>1894</v>
      </c>
      <c r="S1876" s="359"/>
      <c r="T1876" s="275"/>
    </row>
    <row r="1877" spans="1:20" ht="38.25">
      <c r="A1877" s="191" t="s">
        <v>665</v>
      </c>
      <c r="B1877" s="68"/>
      <c r="C1877" s="212" t="s">
        <v>1254</v>
      </c>
      <c r="D1877" s="213">
        <v>45412</v>
      </c>
      <c r="E1877" s="191" t="s">
        <v>4311</v>
      </c>
      <c r="F1877" s="191" t="s">
        <v>12</v>
      </c>
      <c r="G1877" s="191">
        <v>457437</v>
      </c>
      <c r="H1877" s="68"/>
      <c r="I1877" s="197" t="s">
        <v>1886</v>
      </c>
      <c r="J1877" s="68"/>
      <c r="K1877" s="68"/>
      <c r="L1877" s="68"/>
      <c r="M1877" s="68"/>
      <c r="N1877" s="358"/>
      <c r="O1877" s="358"/>
      <c r="P1877" s="214">
        <v>169124.24</v>
      </c>
      <c r="Q1877" s="214">
        <v>0</v>
      </c>
      <c r="R1877" s="68" t="s">
        <v>1894</v>
      </c>
      <c r="S1877" s="359"/>
      <c r="T1877" s="275"/>
    </row>
    <row r="1878" spans="1:20" ht="38.25">
      <c r="A1878" s="191" t="s">
        <v>665</v>
      </c>
      <c r="B1878" s="68"/>
      <c r="C1878" s="212" t="s">
        <v>1254</v>
      </c>
      <c r="D1878" s="213">
        <v>45412</v>
      </c>
      <c r="E1878" s="191" t="s">
        <v>4312</v>
      </c>
      <c r="F1878" s="191" t="s">
        <v>12</v>
      </c>
      <c r="G1878" s="191">
        <v>457439</v>
      </c>
      <c r="H1878" s="68"/>
      <c r="I1878" s="197" t="s">
        <v>1886</v>
      </c>
      <c r="J1878" s="68"/>
      <c r="K1878" s="68"/>
      <c r="L1878" s="68"/>
      <c r="M1878" s="68"/>
      <c r="N1878" s="358"/>
      <c r="O1878" s="358"/>
      <c r="P1878" s="214">
        <v>7906537.6600000001</v>
      </c>
      <c r="Q1878" s="214">
        <v>0</v>
      </c>
      <c r="R1878" s="68" t="s">
        <v>1894</v>
      </c>
      <c r="S1878" s="359"/>
      <c r="T1878" s="275"/>
    </row>
    <row r="1879" spans="1:20" ht="38.25">
      <c r="A1879" s="191" t="s">
        <v>665</v>
      </c>
      <c r="B1879" s="68"/>
      <c r="C1879" s="212" t="s">
        <v>1254</v>
      </c>
      <c r="D1879" s="213">
        <v>45412</v>
      </c>
      <c r="E1879" s="191" t="s">
        <v>4313</v>
      </c>
      <c r="F1879" s="191" t="s">
        <v>12</v>
      </c>
      <c r="G1879" s="191">
        <v>457447</v>
      </c>
      <c r="H1879" s="68"/>
      <c r="I1879" s="197" t="s">
        <v>1886</v>
      </c>
      <c r="J1879" s="68"/>
      <c r="K1879" s="68"/>
      <c r="L1879" s="68"/>
      <c r="M1879" s="68"/>
      <c r="N1879" s="358"/>
      <c r="O1879" s="358"/>
      <c r="P1879" s="214">
        <v>9730816.5700000003</v>
      </c>
      <c r="Q1879" s="214">
        <v>0</v>
      </c>
      <c r="R1879" s="68" t="s">
        <v>1894</v>
      </c>
      <c r="S1879" s="359"/>
      <c r="T1879" s="275"/>
    </row>
    <row r="1880" spans="1:20" ht="38.25">
      <c r="A1880" s="191" t="s">
        <v>665</v>
      </c>
      <c r="B1880" s="68"/>
      <c r="C1880" s="212" t="s">
        <v>1254</v>
      </c>
      <c r="D1880" s="213">
        <v>45412</v>
      </c>
      <c r="E1880" s="191" t="s">
        <v>4314</v>
      </c>
      <c r="F1880" s="191" t="s">
        <v>12</v>
      </c>
      <c r="G1880" s="191">
        <v>457441</v>
      </c>
      <c r="H1880" s="68"/>
      <c r="I1880" s="197" t="s">
        <v>1886</v>
      </c>
      <c r="J1880" s="68"/>
      <c r="K1880" s="68"/>
      <c r="L1880" s="68"/>
      <c r="M1880" s="68"/>
      <c r="N1880" s="358"/>
      <c r="O1880" s="358"/>
      <c r="P1880" s="214">
        <v>85462.63</v>
      </c>
      <c r="Q1880" s="214">
        <v>0</v>
      </c>
      <c r="R1880" s="68" t="s">
        <v>1894</v>
      </c>
      <c r="S1880" s="359"/>
      <c r="T1880" s="275"/>
    </row>
    <row r="1881" spans="1:20" ht="38.25">
      <c r="A1881" s="191" t="s">
        <v>665</v>
      </c>
      <c r="B1881" s="68"/>
      <c r="C1881" s="212" t="s">
        <v>1254</v>
      </c>
      <c r="D1881" s="213">
        <v>45412</v>
      </c>
      <c r="E1881" s="191" t="s">
        <v>4315</v>
      </c>
      <c r="F1881" s="191" t="s">
        <v>12</v>
      </c>
      <c r="G1881" s="191">
        <v>457443</v>
      </c>
      <c r="H1881" s="68"/>
      <c r="I1881" s="197" t="s">
        <v>1886</v>
      </c>
      <c r="J1881" s="68"/>
      <c r="K1881" s="68"/>
      <c r="L1881" s="68"/>
      <c r="M1881" s="68"/>
      <c r="N1881" s="358"/>
      <c r="O1881" s="358"/>
      <c r="P1881" s="214">
        <v>1522991.82</v>
      </c>
      <c r="Q1881" s="214">
        <v>0</v>
      </c>
      <c r="R1881" s="68" t="s">
        <v>1894</v>
      </c>
      <c r="S1881" s="359"/>
      <c r="T1881" s="275"/>
    </row>
    <row r="1882" spans="1:20" ht="38.25">
      <c r="A1882" s="191" t="s">
        <v>665</v>
      </c>
      <c r="B1882" s="68"/>
      <c r="C1882" s="212" t="s">
        <v>1254</v>
      </c>
      <c r="D1882" s="213">
        <v>45412</v>
      </c>
      <c r="E1882" s="191" t="s">
        <v>4316</v>
      </c>
      <c r="F1882" s="191" t="s">
        <v>12</v>
      </c>
      <c r="G1882" s="191">
        <v>457445</v>
      </c>
      <c r="H1882" s="68"/>
      <c r="I1882" s="197" t="s">
        <v>1886</v>
      </c>
      <c r="J1882" s="68"/>
      <c r="K1882" s="68"/>
      <c r="L1882" s="68"/>
      <c r="M1882" s="68"/>
      <c r="N1882" s="358"/>
      <c r="O1882" s="358"/>
      <c r="P1882" s="214">
        <v>4182299.36</v>
      </c>
      <c r="Q1882" s="214">
        <v>0</v>
      </c>
      <c r="R1882" s="68" t="s">
        <v>1894</v>
      </c>
      <c r="S1882" s="359"/>
      <c r="T1882" s="275"/>
    </row>
    <row r="1883" spans="1:20" ht="38.25">
      <c r="A1883" s="191" t="s">
        <v>665</v>
      </c>
      <c r="B1883" s="68"/>
      <c r="C1883" s="212" t="s">
        <v>1254</v>
      </c>
      <c r="D1883" s="213">
        <v>45412</v>
      </c>
      <c r="E1883" s="191" t="s">
        <v>4317</v>
      </c>
      <c r="F1883" s="191" t="s">
        <v>12</v>
      </c>
      <c r="G1883" s="191">
        <v>457449</v>
      </c>
      <c r="H1883" s="68"/>
      <c r="I1883" s="197" t="s">
        <v>1886</v>
      </c>
      <c r="J1883" s="68"/>
      <c r="K1883" s="68"/>
      <c r="L1883" s="68"/>
      <c r="M1883" s="68"/>
      <c r="N1883" s="358"/>
      <c r="O1883" s="358"/>
      <c r="P1883" s="214">
        <v>1790615.45</v>
      </c>
      <c r="Q1883" s="214">
        <v>0</v>
      </c>
      <c r="R1883" s="68" t="s">
        <v>1894</v>
      </c>
      <c r="S1883" s="359"/>
      <c r="T1883" s="275"/>
    </row>
    <row r="1884" spans="1:20" ht="38.25">
      <c r="A1884" s="191" t="s">
        <v>665</v>
      </c>
      <c r="B1884" s="68"/>
      <c r="C1884" s="212" t="s">
        <v>1254</v>
      </c>
      <c r="D1884" s="213">
        <v>45412</v>
      </c>
      <c r="E1884" s="191" t="s">
        <v>4318</v>
      </c>
      <c r="F1884" s="191" t="s">
        <v>12</v>
      </c>
      <c r="G1884" s="191">
        <v>457451</v>
      </c>
      <c r="H1884" s="68"/>
      <c r="I1884" s="197" t="s">
        <v>1886</v>
      </c>
      <c r="J1884" s="68"/>
      <c r="K1884" s="68"/>
      <c r="L1884" s="68"/>
      <c r="M1884" s="68"/>
      <c r="N1884" s="358"/>
      <c r="O1884" s="358"/>
      <c r="P1884" s="214">
        <v>11937776.529999999</v>
      </c>
      <c r="Q1884" s="214">
        <v>0</v>
      </c>
      <c r="R1884" s="68" t="s">
        <v>1894</v>
      </c>
      <c r="S1884" s="359"/>
      <c r="T1884" s="275"/>
    </row>
    <row r="1885" spans="1:20" ht="38.25">
      <c r="A1885" s="191" t="s">
        <v>665</v>
      </c>
      <c r="B1885" s="68"/>
      <c r="C1885" s="212" t="s">
        <v>1254</v>
      </c>
      <c r="D1885" s="213">
        <v>45412</v>
      </c>
      <c r="E1885" s="191" t="s">
        <v>4319</v>
      </c>
      <c r="F1885" s="191" t="s">
        <v>12</v>
      </c>
      <c r="G1885" s="191">
        <v>457453</v>
      </c>
      <c r="H1885" s="68"/>
      <c r="I1885" s="197" t="s">
        <v>1886</v>
      </c>
      <c r="J1885" s="68"/>
      <c r="K1885" s="68"/>
      <c r="L1885" s="68"/>
      <c r="M1885" s="68"/>
      <c r="N1885" s="358"/>
      <c r="O1885" s="358"/>
      <c r="P1885" s="214">
        <v>29739250.489999998</v>
      </c>
      <c r="Q1885" s="214">
        <v>0</v>
      </c>
      <c r="R1885" s="68" t="s">
        <v>1894</v>
      </c>
      <c r="S1885" s="359"/>
      <c r="T1885" s="275"/>
    </row>
    <row r="1886" spans="1:20" ht="38.25">
      <c r="A1886" s="191" t="s">
        <v>665</v>
      </c>
      <c r="B1886" s="68"/>
      <c r="C1886" s="212" t="s">
        <v>1254</v>
      </c>
      <c r="D1886" s="213">
        <v>45412</v>
      </c>
      <c r="E1886" s="191" t="s">
        <v>4320</v>
      </c>
      <c r="F1886" s="191" t="s">
        <v>12</v>
      </c>
      <c r="G1886" s="191">
        <v>457455</v>
      </c>
      <c r="H1886" s="68"/>
      <c r="I1886" s="197" t="s">
        <v>1886</v>
      </c>
      <c r="J1886" s="68"/>
      <c r="K1886" s="68"/>
      <c r="L1886" s="68"/>
      <c r="M1886" s="68"/>
      <c r="N1886" s="358"/>
      <c r="O1886" s="358"/>
      <c r="P1886" s="214">
        <v>8248.26</v>
      </c>
      <c r="Q1886" s="214">
        <v>0</v>
      </c>
      <c r="R1886" s="68" t="s">
        <v>1894</v>
      </c>
      <c r="S1886" s="359"/>
      <c r="T1886" s="275"/>
    </row>
    <row r="1887" spans="1:20" ht="38.25">
      <c r="A1887" s="191" t="s">
        <v>665</v>
      </c>
      <c r="B1887" s="68"/>
      <c r="C1887" s="212" t="s">
        <v>1254</v>
      </c>
      <c r="D1887" s="213">
        <v>45412</v>
      </c>
      <c r="E1887" s="191" t="s">
        <v>4321</v>
      </c>
      <c r="F1887" s="191" t="s">
        <v>12</v>
      </c>
      <c r="G1887" s="191">
        <v>457457</v>
      </c>
      <c r="H1887" s="68"/>
      <c r="I1887" s="197" t="s">
        <v>1886</v>
      </c>
      <c r="J1887" s="68"/>
      <c r="K1887" s="68"/>
      <c r="L1887" s="68"/>
      <c r="M1887" s="68"/>
      <c r="N1887" s="358"/>
      <c r="O1887" s="358"/>
      <c r="P1887" s="214">
        <v>12056.38</v>
      </c>
      <c r="Q1887" s="214">
        <v>0</v>
      </c>
      <c r="R1887" s="68" t="s">
        <v>1894</v>
      </c>
      <c r="S1887" s="359"/>
      <c r="T1887" s="275"/>
    </row>
    <row r="1888" spans="1:20" ht="38.25">
      <c r="A1888" s="191" t="s">
        <v>665</v>
      </c>
      <c r="B1888" s="68"/>
      <c r="C1888" s="212" t="s">
        <v>1254</v>
      </c>
      <c r="D1888" s="213">
        <v>45412</v>
      </c>
      <c r="E1888" s="191" t="s">
        <v>4322</v>
      </c>
      <c r="F1888" s="191" t="s">
        <v>12</v>
      </c>
      <c r="G1888" s="191">
        <v>457459</v>
      </c>
      <c r="H1888" s="68"/>
      <c r="I1888" s="197" t="s">
        <v>1886</v>
      </c>
      <c r="J1888" s="68"/>
      <c r="K1888" s="68"/>
      <c r="L1888" s="68"/>
      <c r="M1888" s="68"/>
      <c r="N1888" s="358"/>
      <c r="O1888" s="358"/>
      <c r="P1888" s="214">
        <v>10636.02</v>
      </c>
      <c r="Q1888" s="214">
        <v>0</v>
      </c>
      <c r="R1888" s="68" t="s">
        <v>1894</v>
      </c>
      <c r="S1888" s="359"/>
      <c r="T1888" s="275"/>
    </row>
    <row r="1889" spans="1:20" ht="38.25">
      <c r="A1889" s="191" t="s">
        <v>665</v>
      </c>
      <c r="B1889" s="68"/>
      <c r="C1889" s="212" t="s">
        <v>1254</v>
      </c>
      <c r="D1889" s="213">
        <v>45412</v>
      </c>
      <c r="E1889" s="191" t="s">
        <v>4323</v>
      </c>
      <c r="F1889" s="191" t="s">
        <v>12</v>
      </c>
      <c r="G1889" s="191">
        <v>457461</v>
      </c>
      <c r="H1889" s="68"/>
      <c r="I1889" s="197" t="s">
        <v>1886</v>
      </c>
      <c r="J1889" s="68"/>
      <c r="K1889" s="68"/>
      <c r="L1889" s="68"/>
      <c r="M1889" s="68"/>
      <c r="N1889" s="358"/>
      <c r="O1889" s="358"/>
      <c r="P1889" s="214">
        <v>198261.68</v>
      </c>
      <c r="Q1889" s="214">
        <v>0</v>
      </c>
      <c r="R1889" s="68" t="s">
        <v>1894</v>
      </c>
      <c r="S1889" s="359"/>
      <c r="T1889" s="275"/>
    </row>
    <row r="1890" spans="1:20" ht="38.25">
      <c r="A1890" s="191" t="s">
        <v>665</v>
      </c>
      <c r="B1890" s="68"/>
      <c r="C1890" s="212" t="s">
        <v>1254</v>
      </c>
      <c r="D1890" s="213">
        <v>45412</v>
      </c>
      <c r="E1890" s="191" t="s">
        <v>4324</v>
      </c>
      <c r="F1890" s="191" t="s">
        <v>12</v>
      </c>
      <c r="G1890" s="191">
        <v>457463</v>
      </c>
      <c r="H1890" s="68"/>
      <c r="I1890" s="197" t="s">
        <v>1886</v>
      </c>
      <c r="J1890" s="68"/>
      <c r="K1890" s="68"/>
      <c r="L1890" s="68"/>
      <c r="M1890" s="68"/>
      <c r="N1890" s="358"/>
      <c r="O1890" s="358"/>
      <c r="P1890" s="214">
        <v>170.61</v>
      </c>
      <c r="Q1890" s="214">
        <v>0</v>
      </c>
      <c r="R1890" s="68" t="s">
        <v>1894</v>
      </c>
      <c r="S1890" s="359"/>
      <c r="T1890" s="275"/>
    </row>
    <row r="1891" spans="1:20" ht="38.25">
      <c r="A1891" s="191" t="s">
        <v>665</v>
      </c>
      <c r="B1891" s="68"/>
      <c r="C1891" s="212" t="s">
        <v>1254</v>
      </c>
      <c r="D1891" s="213">
        <v>45412</v>
      </c>
      <c r="E1891" s="191" t="s">
        <v>4325</v>
      </c>
      <c r="F1891" s="191" t="s">
        <v>12</v>
      </c>
      <c r="G1891" s="191">
        <v>457465</v>
      </c>
      <c r="H1891" s="68"/>
      <c r="I1891" s="197" t="s">
        <v>1886</v>
      </c>
      <c r="J1891" s="68"/>
      <c r="K1891" s="68"/>
      <c r="L1891" s="68"/>
      <c r="M1891" s="68"/>
      <c r="N1891" s="358"/>
      <c r="O1891" s="358"/>
      <c r="P1891" s="214">
        <v>3759.01</v>
      </c>
      <c r="Q1891" s="214">
        <v>0</v>
      </c>
      <c r="R1891" s="68" t="s">
        <v>1894</v>
      </c>
      <c r="S1891" s="359"/>
      <c r="T1891" s="275"/>
    </row>
    <row r="1892" spans="1:20" ht="38.25">
      <c r="A1892" s="191" t="s">
        <v>665</v>
      </c>
      <c r="B1892" s="68"/>
      <c r="C1892" s="212" t="s">
        <v>1254</v>
      </c>
      <c r="D1892" s="213">
        <v>45412</v>
      </c>
      <c r="E1892" s="191" t="s">
        <v>4326</v>
      </c>
      <c r="F1892" s="191" t="s">
        <v>12</v>
      </c>
      <c r="G1892" s="191">
        <v>457467</v>
      </c>
      <c r="H1892" s="68"/>
      <c r="I1892" s="197" t="s">
        <v>1886</v>
      </c>
      <c r="J1892" s="68"/>
      <c r="K1892" s="68"/>
      <c r="L1892" s="68"/>
      <c r="M1892" s="68"/>
      <c r="N1892" s="358"/>
      <c r="O1892" s="358"/>
      <c r="P1892" s="214">
        <v>3759.01</v>
      </c>
      <c r="Q1892" s="214">
        <v>0</v>
      </c>
      <c r="R1892" s="68" t="s">
        <v>1894</v>
      </c>
      <c r="S1892" s="359"/>
      <c r="T1892" s="275"/>
    </row>
    <row r="1893" spans="1:20" ht="38.25">
      <c r="A1893" s="191" t="s">
        <v>665</v>
      </c>
      <c r="B1893" s="68"/>
      <c r="C1893" s="212" t="s">
        <v>1254</v>
      </c>
      <c r="D1893" s="213">
        <v>45412</v>
      </c>
      <c r="E1893" s="191" t="s">
        <v>4327</v>
      </c>
      <c r="F1893" s="191" t="s">
        <v>12</v>
      </c>
      <c r="G1893" s="191">
        <v>457469</v>
      </c>
      <c r="H1893" s="68"/>
      <c r="I1893" s="197" t="s">
        <v>1886</v>
      </c>
      <c r="J1893" s="68"/>
      <c r="K1893" s="68"/>
      <c r="L1893" s="68"/>
      <c r="M1893" s="68"/>
      <c r="N1893" s="358"/>
      <c r="O1893" s="358"/>
      <c r="P1893" s="214">
        <v>33114.32</v>
      </c>
      <c r="Q1893" s="214">
        <v>0</v>
      </c>
      <c r="R1893" s="68" t="s">
        <v>1894</v>
      </c>
      <c r="S1893" s="359"/>
      <c r="T1893" s="275"/>
    </row>
    <row r="1894" spans="1:20" ht="38.25">
      <c r="A1894" s="191" t="s">
        <v>665</v>
      </c>
      <c r="B1894" s="68"/>
      <c r="C1894" s="212" t="s">
        <v>1254</v>
      </c>
      <c r="D1894" s="213">
        <v>45412</v>
      </c>
      <c r="E1894" s="191" t="s">
        <v>4328</v>
      </c>
      <c r="F1894" s="191" t="s">
        <v>12</v>
      </c>
      <c r="G1894" s="191">
        <v>457471</v>
      </c>
      <c r="H1894" s="68"/>
      <c r="I1894" s="197" t="s">
        <v>1886</v>
      </c>
      <c r="J1894" s="68"/>
      <c r="K1894" s="68"/>
      <c r="L1894" s="68"/>
      <c r="M1894" s="68"/>
      <c r="N1894" s="358"/>
      <c r="O1894" s="358"/>
      <c r="P1894" s="214">
        <v>22654.81</v>
      </c>
      <c r="Q1894" s="214">
        <v>0</v>
      </c>
      <c r="R1894" s="68" t="s">
        <v>1894</v>
      </c>
      <c r="S1894" s="359"/>
      <c r="T1894" s="275"/>
    </row>
    <row r="1895" spans="1:20" ht="38.25">
      <c r="A1895" s="191" t="s">
        <v>665</v>
      </c>
      <c r="B1895" s="68"/>
      <c r="C1895" s="212" t="s">
        <v>1254</v>
      </c>
      <c r="D1895" s="213">
        <v>45412</v>
      </c>
      <c r="E1895" s="191" t="s">
        <v>4329</v>
      </c>
      <c r="F1895" s="191" t="s">
        <v>12</v>
      </c>
      <c r="G1895" s="191">
        <v>457473</v>
      </c>
      <c r="H1895" s="68"/>
      <c r="I1895" s="197" t="s">
        <v>1886</v>
      </c>
      <c r="J1895" s="68"/>
      <c r="K1895" s="68"/>
      <c r="L1895" s="68"/>
      <c r="M1895" s="68"/>
      <c r="N1895" s="358"/>
      <c r="O1895" s="358"/>
      <c r="P1895" s="214">
        <v>1330.98</v>
      </c>
      <c r="Q1895" s="214">
        <v>0</v>
      </c>
      <c r="R1895" s="68" t="s">
        <v>1894</v>
      </c>
      <c r="S1895" s="359"/>
      <c r="T1895" s="275"/>
    </row>
    <row r="1896" spans="1:20" ht="38.25">
      <c r="A1896" s="191" t="s">
        <v>665</v>
      </c>
      <c r="B1896" s="68"/>
      <c r="C1896" s="212" t="s">
        <v>1254</v>
      </c>
      <c r="D1896" s="213">
        <v>45412</v>
      </c>
      <c r="E1896" s="191" t="s">
        <v>4330</v>
      </c>
      <c r="F1896" s="191" t="s">
        <v>12</v>
      </c>
      <c r="G1896" s="191">
        <v>457475</v>
      </c>
      <c r="H1896" s="68"/>
      <c r="I1896" s="197" t="s">
        <v>1886</v>
      </c>
      <c r="J1896" s="68"/>
      <c r="K1896" s="68"/>
      <c r="L1896" s="68"/>
      <c r="M1896" s="68"/>
      <c r="N1896" s="358"/>
      <c r="O1896" s="358"/>
      <c r="P1896" s="214">
        <v>29212.97</v>
      </c>
      <c r="Q1896" s="214">
        <v>0</v>
      </c>
      <c r="R1896" s="68" t="s">
        <v>1894</v>
      </c>
      <c r="S1896" s="359"/>
      <c r="T1896" s="275"/>
    </row>
    <row r="1897" spans="1:20" ht="38.25">
      <c r="A1897" s="191" t="s">
        <v>665</v>
      </c>
      <c r="B1897" s="68"/>
      <c r="C1897" s="212" t="s">
        <v>1254</v>
      </c>
      <c r="D1897" s="213">
        <v>45412</v>
      </c>
      <c r="E1897" s="191" t="s">
        <v>4331</v>
      </c>
      <c r="F1897" s="191" t="s">
        <v>12</v>
      </c>
      <c r="G1897" s="191">
        <v>457477</v>
      </c>
      <c r="H1897" s="68"/>
      <c r="I1897" s="197" t="s">
        <v>1886</v>
      </c>
      <c r="J1897" s="68"/>
      <c r="K1897" s="68"/>
      <c r="L1897" s="68"/>
      <c r="M1897" s="68"/>
      <c r="N1897" s="358"/>
      <c r="O1897" s="358"/>
      <c r="P1897" s="214">
        <v>29212.97</v>
      </c>
      <c r="Q1897" s="214">
        <v>0</v>
      </c>
      <c r="R1897" s="68" t="s">
        <v>1894</v>
      </c>
      <c r="S1897" s="359"/>
      <c r="T1897" s="275"/>
    </row>
    <row r="1898" spans="1:20" ht="38.25">
      <c r="A1898" s="191" t="s">
        <v>665</v>
      </c>
      <c r="B1898" s="68"/>
      <c r="C1898" s="212" t="s">
        <v>1254</v>
      </c>
      <c r="D1898" s="213">
        <v>45412</v>
      </c>
      <c r="E1898" s="191" t="s">
        <v>4332</v>
      </c>
      <c r="F1898" s="191" t="s">
        <v>12</v>
      </c>
      <c r="G1898" s="191">
        <v>457479</v>
      </c>
      <c r="H1898" s="68"/>
      <c r="I1898" s="197" t="s">
        <v>1886</v>
      </c>
      <c r="J1898" s="68"/>
      <c r="K1898" s="68"/>
      <c r="L1898" s="68"/>
      <c r="M1898" s="68"/>
      <c r="N1898" s="358"/>
      <c r="O1898" s="358"/>
      <c r="P1898" s="214">
        <v>29212.97</v>
      </c>
      <c r="Q1898" s="214">
        <v>0</v>
      </c>
      <c r="R1898" s="68" t="s">
        <v>1894</v>
      </c>
      <c r="S1898" s="359"/>
      <c r="T1898" s="275"/>
    </row>
    <row r="1899" spans="1:20" ht="38.25">
      <c r="A1899" s="191" t="s">
        <v>665</v>
      </c>
      <c r="B1899" s="68"/>
      <c r="C1899" s="212" t="s">
        <v>1254</v>
      </c>
      <c r="D1899" s="213">
        <v>45412</v>
      </c>
      <c r="E1899" s="191" t="s">
        <v>4333</v>
      </c>
      <c r="F1899" s="191" t="s">
        <v>12</v>
      </c>
      <c r="G1899" s="191">
        <v>457481</v>
      </c>
      <c r="H1899" s="68"/>
      <c r="I1899" s="197" t="s">
        <v>1886</v>
      </c>
      <c r="J1899" s="68"/>
      <c r="K1899" s="68"/>
      <c r="L1899" s="68"/>
      <c r="M1899" s="68"/>
      <c r="N1899" s="358"/>
      <c r="O1899" s="358"/>
      <c r="P1899" s="214">
        <v>29212.97</v>
      </c>
      <c r="Q1899" s="214">
        <v>0</v>
      </c>
      <c r="R1899" s="68" t="s">
        <v>1894</v>
      </c>
      <c r="S1899" s="359"/>
      <c r="T1899" s="275"/>
    </row>
    <row r="1900" spans="1:20" ht="38.25">
      <c r="A1900" s="191" t="s">
        <v>665</v>
      </c>
      <c r="B1900" s="68"/>
      <c r="C1900" s="212" t="s">
        <v>1254</v>
      </c>
      <c r="D1900" s="213">
        <v>45412</v>
      </c>
      <c r="E1900" s="191" t="s">
        <v>4334</v>
      </c>
      <c r="F1900" s="191" t="s">
        <v>12</v>
      </c>
      <c r="G1900" s="191">
        <v>457483</v>
      </c>
      <c r="H1900" s="68"/>
      <c r="I1900" s="197" t="s">
        <v>1886</v>
      </c>
      <c r="J1900" s="68"/>
      <c r="K1900" s="68"/>
      <c r="L1900" s="68"/>
      <c r="M1900" s="68"/>
      <c r="N1900" s="358"/>
      <c r="O1900" s="358"/>
      <c r="P1900" s="214">
        <v>29212.97</v>
      </c>
      <c r="Q1900" s="214">
        <v>0</v>
      </c>
      <c r="R1900" s="68" t="s">
        <v>1894</v>
      </c>
      <c r="S1900" s="359"/>
      <c r="T1900" s="275"/>
    </row>
    <row r="1901" spans="1:20" ht="38.25">
      <c r="A1901" s="191" t="s">
        <v>665</v>
      </c>
      <c r="B1901" s="68"/>
      <c r="C1901" s="212" t="s">
        <v>1254</v>
      </c>
      <c r="D1901" s="213">
        <v>45412</v>
      </c>
      <c r="E1901" s="191" t="s">
        <v>4335</v>
      </c>
      <c r="F1901" s="191" t="s">
        <v>12</v>
      </c>
      <c r="G1901" s="191">
        <v>457485</v>
      </c>
      <c r="H1901" s="68"/>
      <c r="I1901" s="197" t="s">
        <v>1886</v>
      </c>
      <c r="J1901" s="68"/>
      <c r="K1901" s="68"/>
      <c r="L1901" s="68"/>
      <c r="M1901" s="68"/>
      <c r="N1901" s="358"/>
      <c r="O1901" s="358"/>
      <c r="P1901" s="214">
        <v>34886.39</v>
      </c>
      <c r="Q1901" s="214">
        <v>0</v>
      </c>
      <c r="R1901" s="68" t="s">
        <v>1894</v>
      </c>
      <c r="S1901" s="359"/>
      <c r="T1901" s="275"/>
    </row>
    <row r="1902" spans="1:20" ht="38.25">
      <c r="A1902" s="191" t="s">
        <v>665</v>
      </c>
      <c r="B1902" s="68"/>
      <c r="C1902" s="212" t="s">
        <v>1254</v>
      </c>
      <c r="D1902" s="213">
        <v>45412</v>
      </c>
      <c r="E1902" s="191" t="s">
        <v>4336</v>
      </c>
      <c r="F1902" s="191" t="s">
        <v>12</v>
      </c>
      <c r="G1902" s="191">
        <v>457487</v>
      </c>
      <c r="H1902" s="68"/>
      <c r="I1902" s="197" t="s">
        <v>1886</v>
      </c>
      <c r="J1902" s="68"/>
      <c r="K1902" s="68"/>
      <c r="L1902" s="68"/>
      <c r="M1902" s="68"/>
      <c r="N1902" s="358"/>
      <c r="O1902" s="358"/>
      <c r="P1902" s="214">
        <v>3588.4</v>
      </c>
      <c r="Q1902" s="214">
        <v>0</v>
      </c>
      <c r="R1902" s="68" t="s">
        <v>1894</v>
      </c>
      <c r="S1902" s="359"/>
      <c r="T1902" s="275"/>
    </row>
    <row r="1903" spans="1:20" ht="38.25">
      <c r="A1903" s="191" t="s">
        <v>665</v>
      </c>
      <c r="B1903" s="68"/>
      <c r="C1903" s="212" t="s">
        <v>1254</v>
      </c>
      <c r="D1903" s="213">
        <v>45412</v>
      </c>
      <c r="E1903" s="191" t="s">
        <v>4337</v>
      </c>
      <c r="F1903" s="191" t="s">
        <v>12</v>
      </c>
      <c r="G1903" s="191">
        <v>457489</v>
      </c>
      <c r="H1903" s="68"/>
      <c r="I1903" s="197" t="s">
        <v>1886</v>
      </c>
      <c r="J1903" s="68"/>
      <c r="K1903" s="68"/>
      <c r="L1903" s="68"/>
      <c r="M1903" s="68"/>
      <c r="N1903" s="358"/>
      <c r="O1903" s="358"/>
      <c r="P1903" s="214">
        <v>3587.71</v>
      </c>
      <c r="Q1903" s="214">
        <v>0</v>
      </c>
      <c r="R1903" s="68" t="s">
        <v>1894</v>
      </c>
      <c r="S1903" s="359"/>
      <c r="T1903" s="275"/>
    </row>
    <row r="1904" spans="1:20" ht="38.25">
      <c r="A1904" s="191" t="s">
        <v>665</v>
      </c>
      <c r="B1904" s="68"/>
      <c r="C1904" s="212" t="s">
        <v>1254</v>
      </c>
      <c r="D1904" s="213">
        <v>45412</v>
      </c>
      <c r="E1904" s="191" t="s">
        <v>4338</v>
      </c>
      <c r="F1904" s="191" t="s">
        <v>12</v>
      </c>
      <c r="G1904" s="191">
        <v>457491</v>
      </c>
      <c r="H1904" s="68"/>
      <c r="I1904" s="197" t="s">
        <v>1886</v>
      </c>
      <c r="J1904" s="68"/>
      <c r="K1904" s="68"/>
      <c r="L1904" s="68"/>
      <c r="M1904" s="68"/>
      <c r="N1904" s="358"/>
      <c r="O1904" s="358"/>
      <c r="P1904" s="214">
        <v>843.85</v>
      </c>
      <c r="Q1904" s="214">
        <v>0</v>
      </c>
      <c r="R1904" s="68" t="s">
        <v>1894</v>
      </c>
      <c r="S1904" s="359"/>
      <c r="T1904" s="275"/>
    </row>
    <row r="1905" spans="1:20" ht="38.25">
      <c r="A1905" s="191" t="s">
        <v>665</v>
      </c>
      <c r="B1905" s="68"/>
      <c r="C1905" s="212" t="s">
        <v>1254</v>
      </c>
      <c r="D1905" s="213">
        <v>45412</v>
      </c>
      <c r="E1905" s="191" t="s">
        <v>4339</v>
      </c>
      <c r="F1905" s="191" t="s">
        <v>12</v>
      </c>
      <c r="G1905" s="191">
        <v>457493</v>
      </c>
      <c r="H1905" s="68"/>
      <c r="I1905" s="197" t="s">
        <v>1886</v>
      </c>
      <c r="J1905" s="68"/>
      <c r="K1905" s="68"/>
      <c r="L1905" s="68"/>
      <c r="M1905" s="68"/>
      <c r="N1905" s="358"/>
      <c r="O1905" s="358"/>
      <c r="P1905" s="214">
        <v>10151.43</v>
      </c>
      <c r="Q1905" s="214">
        <v>0</v>
      </c>
      <c r="R1905" s="68" t="s">
        <v>1894</v>
      </c>
      <c r="S1905" s="359"/>
      <c r="T1905" s="275"/>
    </row>
    <row r="1906" spans="1:20" ht="38.25">
      <c r="A1906" s="191" t="s">
        <v>665</v>
      </c>
      <c r="B1906" s="68"/>
      <c r="C1906" s="212" t="s">
        <v>1254</v>
      </c>
      <c r="D1906" s="213">
        <v>45412</v>
      </c>
      <c r="E1906" s="191" t="s">
        <v>4340</v>
      </c>
      <c r="F1906" s="191" t="s">
        <v>12</v>
      </c>
      <c r="G1906" s="191">
        <v>457495</v>
      </c>
      <c r="H1906" s="68"/>
      <c r="I1906" s="197" t="s">
        <v>1886</v>
      </c>
      <c r="J1906" s="68"/>
      <c r="K1906" s="68"/>
      <c r="L1906" s="68"/>
      <c r="M1906" s="68"/>
      <c r="N1906" s="358"/>
      <c r="O1906" s="358"/>
      <c r="P1906" s="214">
        <v>2387.69</v>
      </c>
      <c r="Q1906" s="214">
        <v>0</v>
      </c>
      <c r="R1906" s="68" t="s">
        <v>1894</v>
      </c>
      <c r="S1906" s="359"/>
      <c r="T1906" s="275"/>
    </row>
    <row r="1907" spans="1:20" ht="38.25">
      <c r="A1907" s="191" t="s">
        <v>665</v>
      </c>
      <c r="B1907" s="68"/>
      <c r="C1907" s="212" t="s">
        <v>1254</v>
      </c>
      <c r="D1907" s="213">
        <v>45412</v>
      </c>
      <c r="E1907" s="191" t="s">
        <v>4341</v>
      </c>
      <c r="F1907" s="191" t="s">
        <v>12</v>
      </c>
      <c r="G1907" s="191">
        <v>457497</v>
      </c>
      <c r="H1907" s="68"/>
      <c r="I1907" s="197" t="s">
        <v>1886</v>
      </c>
      <c r="J1907" s="68"/>
      <c r="K1907" s="68"/>
      <c r="L1907" s="68"/>
      <c r="M1907" s="68"/>
      <c r="N1907" s="358"/>
      <c r="O1907" s="358"/>
      <c r="P1907" s="214">
        <v>10153.280000000001</v>
      </c>
      <c r="Q1907" s="214">
        <v>0</v>
      </c>
      <c r="R1907" s="68" t="s">
        <v>1894</v>
      </c>
      <c r="S1907" s="359"/>
      <c r="T1907" s="275"/>
    </row>
    <row r="1908" spans="1:20" ht="38.25">
      <c r="A1908" s="191" t="s">
        <v>665</v>
      </c>
      <c r="B1908" s="68"/>
      <c r="C1908" s="212" t="s">
        <v>1254</v>
      </c>
      <c r="D1908" s="213">
        <v>45412</v>
      </c>
      <c r="E1908" s="191" t="s">
        <v>4342</v>
      </c>
      <c r="F1908" s="191" t="s">
        <v>12</v>
      </c>
      <c r="G1908" s="191">
        <v>457499</v>
      </c>
      <c r="H1908" s="68"/>
      <c r="I1908" s="197" t="s">
        <v>1886</v>
      </c>
      <c r="J1908" s="68"/>
      <c r="K1908" s="68"/>
      <c r="L1908" s="68"/>
      <c r="M1908" s="68"/>
      <c r="N1908" s="358"/>
      <c r="O1908" s="358"/>
      <c r="P1908" s="214">
        <v>6558.16</v>
      </c>
      <c r="Q1908" s="214">
        <v>0</v>
      </c>
      <c r="R1908" s="68" t="s">
        <v>1894</v>
      </c>
      <c r="S1908" s="359"/>
      <c r="T1908" s="275"/>
    </row>
    <row r="1909" spans="1:20" ht="38.25">
      <c r="A1909" s="191" t="s">
        <v>665</v>
      </c>
      <c r="B1909" s="68"/>
      <c r="C1909" s="212" t="s">
        <v>1254</v>
      </c>
      <c r="D1909" s="213">
        <v>45412</v>
      </c>
      <c r="E1909" s="191" t="s">
        <v>4343</v>
      </c>
      <c r="F1909" s="191" t="s">
        <v>12</v>
      </c>
      <c r="G1909" s="191">
        <v>457501</v>
      </c>
      <c r="H1909" s="68"/>
      <c r="I1909" s="197" t="s">
        <v>1886</v>
      </c>
      <c r="J1909" s="68"/>
      <c r="K1909" s="68"/>
      <c r="L1909" s="68"/>
      <c r="M1909" s="68"/>
      <c r="N1909" s="358"/>
      <c r="O1909" s="358"/>
      <c r="P1909" s="214">
        <v>27887.200000000001</v>
      </c>
      <c r="Q1909" s="214">
        <v>0</v>
      </c>
      <c r="R1909" s="68" t="s">
        <v>1894</v>
      </c>
      <c r="S1909" s="359"/>
      <c r="T1909" s="275"/>
    </row>
    <row r="1910" spans="1:20" ht="38.25">
      <c r="A1910" s="191" t="s">
        <v>665</v>
      </c>
      <c r="B1910" s="68"/>
      <c r="C1910" s="212" t="s">
        <v>1254</v>
      </c>
      <c r="D1910" s="213">
        <v>45412</v>
      </c>
      <c r="E1910" s="191" t="s">
        <v>4344</v>
      </c>
      <c r="F1910" s="191" t="s">
        <v>12</v>
      </c>
      <c r="G1910" s="191">
        <v>457503</v>
      </c>
      <c r="H1910" s="68"/>
      <c r="I1910" s="197" t="s">
        <v>1886</v>
      </c>
      <c r="J1910" s="68"/>
      <c r="K1910" s="68"/>
      <c r="L1910" s="68"/>
      <c r="M1910" s="68"/>
      <c r="N1910" s="358"/>
      <c r="O1910" s="358"/>
      <c r="P1910" s="214">
        <v>27881.99</v>
      </c>
      <c r="Q1910" s="214">
        <v>0</v>
      </c>
      <c r="R1910" s="68" t="s">
        <v>1894</v>
      </c>
      <c r="S1910" s="359"/>
      <c r="T1910" s="275"/>
    </row>
    <row r="1911" spans="1:20" ht="38.25">
      <c r="A1911" s="191" t="s">
        <v>665</v>
      </c>
      <c r="B1911" s="68"/>
      <c r="C1911" s="212" t="s">
        <v>1254</v>
      </c>
      <c r="D1911" s="213">
        <v>45412</v>
      </c>
      <c r="E1911" s="191" t="s">
        <v>4345</v>
      </c>
      <c r="F1911" s="191" t="s">
        <v>12</v>
      </c>
      <c r="G1911" s="191">
        <v>457506</v>
      </c>
      <c r="H1911" s="68"/>
      <c r="I1911" s="197" t="s">
        <v>1886</v>
      </c>
      <c r="J1911" s="68"/>
      <c r="K1911" s="68"/>
      <c r="L1911" s="68"/>
      <c r="M1911" s="68"/>
      <c r="N1911" s="358"/>
      <c r="O1911" s="358"/>
      <c r="P1911" s="214">
        <v>484.59</v>
      </c>
      <c r="Q1911" s="214">
        <v>0</v>
      </c>
      <c r="R1911" s="68" t="s">
        <v>1894</v>
      </c>
      <c r="S1911" s="359"/>
      <c r="T1911" s="275"/>
    </row>
    <row r="1912" spans="1:20" ht="38.25">
      <c r="A1912" s="191" t="s">
        <v>665</v>
      </c>
      <c r="B1912" s="68"/>
      <c r="C1912" s="212" t="s">
        <v>1254</v>
      </c>
      <c r="D1912" s="213">
        <v>45412</v>
      </c>
      <c r="E1912" s="191" t="s">
        <v>4346</v>
      </c>
      <c r="F1912" s="191" t="s">
        <v>12</v>
      </c>
      <c r="G1912" s="191">
        <v>457508</v>
      </c>
      <c r="H1912" s="68"/>
      <c r="I1912" s="197" t="s">
        <v>1886</v>
      </c>
      <c r="J1912" s="68"/>
      <c r="K1912" s="68"/>
      <c r="L1912" s="68"/>
      <c r="M1912" s="68"/>
      <c r="N1912" s="358"/>
      <c r="O1912" s="358"/>
      <c r="P1912" s="214">
        <v>482.74</v>
      </c>
      <c r="Q1912" s="214">
        <v>0</v>
      </c>
      <c r="R1912" s="68" t="s">
        <v>1894</v>
      </c>
      <c r="S1912" s="359"/>
      <c r="T1912" s="275"/>
    </row>
    <row r="1913" spans="1:20" ht="38.25">
      <c r="A1913" s="191" t="s">
        <v>665</v>
      </c>
      <c r="B1913" s="68"/>
      <c r="C1913" s="212" t="s">
        <v>1254</v>
      </c>
      <c r="D1913" s="213">
        <v>45412</v>
      </c>
      <c r="E1913" s="191" t="s">
        <v>4347</v>
      </c>
      <c r="F1913" s="191" t="s">
        <v>12</v>
      </c>
      <c r="G1913" s="191">
        <v>457510</v>
      </c>
      <c r="H1913" s="68"/>
      <c r="I1913" s="197" t="s">
        <v>1886</v>
      </c>
      <c r="J1913" s="68"/>
      <c r="K1913" s="68"/>
      <c r="L1913" s="68"/>
      <c r="M1913" s="68"/>
      <c r="N1913" s="358"/>
      <c r="O1913" s="358"/>
      <c r="P1913" s="214">
        <v>10636.02</v>
      </c>
      <c r="Q1913" s="214">
        <v>0</v>
      </c>
      <c r="R1913" s="68" t="s">
        <v>1894</v>
      </c>
      <c r="S1913" s="359"/>
      <c r="T1913" s="275"/>
    </row>
    <row r="1914" spans="1:20" ht="38.25">
      <c r="A1914" s="191" t="s">
        <v>665</v>
      </c>
      <c r="B1914" s="68"/>
      <c r="C1914" s="212" t="s">
        <v>1254</v>
      </c>
      <c r="D1914" s="213">
        <v>45412</v>
      </c>
      <c r="E1914" s="191" t="s">
        <v>4348</v>
      </c>
      <c r="F1914" s="191" t="s">
        <v>12</v>
      </c>
      <c r="G1914" s="191">
        <v>457518</v>
      </c>
      <c r="H1914" s="68"/>
      <c r="I1914" s="197" t="s">
        <v>1886</v>
      </c>
      <c r="J1914" s="68"/>
      <c r="K1914" s="68"/>
      <c r="L1914" s="68"/>
      <c r="M1914" s="68"/>
      <c r="N1914" s="358"/>
      <c r="O1914" s="358"/>
      <c r="P1914" s="214">
        <v>4261.0200000000004</v>
      </c>
      <c r="Q1914" s="214">
        <v>0</v>
      </c>
      <c r="R1914" s="68" t="s">
        <v>1894</v>
      </c>
      <c r="S1914" s="359"/>
      <c r="T1914" s="275"/>
    </row>
    <row r="1915" spans="1:20" ht="38.25">
      <c r="A1915" s="191" t="s">
        <v>665</v>
      </c>
      <c r="B1915" s="68"/>
      <c r="C1915" s="212" t="s">
        <v>1254</v>
      </c>
      <c r="D1915" s="213">
        <v>45412</v>
      </c>
      <c r="E1915" s="191" t="s">
        <v>4349</v>
      </c>
      <c r="F1915" s="191" t="s">
        <v>12</v>
      </c>
      <c r="G1915" s="191">
        <v>457512</v>
      </c>
      <c r="H1915" s="68"/>
      <c r="I1915" s="197" t="s">
        <v>1886</v>
      </c>
      <c r="J1915" s="68"/>
      <c r="K1915" s="68"/>
      <c r="L1915" s="68"/>
      <c r="M1915" s="68"/>
      <c r="N1915" s="358"/>
      <c r="O1915" s="358"/>
      <c r="P1915" s="214">
        <v>10636.02</v>
      </c>
      <c r="Q1915" s="214">
        <v>0</v>
      </c>
      <c r="R1915" s="68" t="s">
        <v>1894</v>
      </c>
      <c r="S1915" s="359"/>
      <c r="T1915" s="275"/>
    </row>
    <row r="1916" spans="1:20" ht="38.25">
      <c r="A1916" s="191" t="s">
        <v>665</v>
      </c>
      <c r="B1916" s="68"/>
      <c r="C1916" s="212" t="s">
        <v>1254</v>
      </c>
      <c r="D1916" s="213">
        <v>45412</v>
      </c>
      <c r="E1916" s="191" t="s">
        <v>4350</v>
      </c>
      <c r="F1916" s="191" t="s">
        <v>12</v>
      </c>
      <c r="G1916" s="191">
        <v>457514</v>
      </c>
      <c r="H1916" s="68"/>
      <c r="I1916" s="197" t="s">
        <v>1886</v>
      </c>
      <c r="J1916" s="68"/>
      <c r="K1916" s="68"/>
      <c r="L1916" s="68"/>
      <c r="M1916" s="68"/>
      <c r="N1916" s="358"/>
      <c r="O1916" s="358"/>
      <c r="P1916" s="214">
        <v>10636.02</v>
      </c>
      <c r="Q1916" s="214">
        <v>0</v>
      </c>
      <c r="R1916" s="68" t="s">
        <v>1894</v>
      </c>
      <c r="S1916" s="359"/>
      <c r="T1916" s="275"/>
    </row>
    <row r="1917" spans="1:20" ht="38.25">
      <c r="A1917" s="191" t="s">
        <v>665</v>
      </c>
      <c r="B1917" s="68"/>
      <c r="C1917" s="212" t="s">
        <v>1254</v>
      </c>
      <c r="D1917" s="213">
        <v>45412</v>
      </c>
      <c r="E1917" s="191" t="s">
        <v>4351</v>
      </c>
      <c r="F1917" s="191" t="s">
        <v>12</v>
      </c>
      <c r="G1917" s="191">
        <v>457516</v>
      </c>
      <c r="H1917" s="68"/>
      <c r="I1917" s="197" t="s">
        <v>1886</v>
      </c>
      <c r="J1917" s="68"/>
      <c r="K1917" s="68"/>
      <c r="L1917" s="68"/>
      <c r="M1917" s="68"/>
      <c r="N1917" s="358"/>
      <c r="O1917" s="358"/>
      <c r="P1917" s="214">
        <v>10636.02</v>
      </c>
      <c r="Q1917" s="214">
        <v>0</v>
      </c>
      <c r="R1917" s="68" t="s">
        <v>1894</v>
      </c>
      <c r="S1917" s="359"/>
      <c r="T1917" s="275"/>
    </row>
    <row r="1918" spans="1:20" ht="38.25">
      <c r="A1918" s="191" t="s">
        <v>665</v>
      </c>
      <c r="B1918" s="68"/>
      <c r="C1918" s="212" t="s">
        <v>1254</v>
      </c>
      <c r="D1918" s="213">
        <v>45412</v>
      </c>
      <c r="E1918" s="191" t="s">
        <v>4352</v>
      </c>
      <c r="F1918" s="191" t="s">
        <v>12</v>
      </c>
      <c r="G1918" s="191">
        <v>457520</v>
      </c>
      <c r="H1918" s="68"/>
      <c r="I1918" s="197" t="s">
        <v>1886</v>
      </c>
      <c r="J1918" s="68"/>
      <c r="K1918" s="68"/>
      <c r="L1918" s="68"/>
      <c r="M1918" s="68"/>
      <c r="N1918" s="358"/>
      <c r="O1918" s="358"/>
      <c r="P1918" s="214">
        <v>2915.16</v>
      </c>
      <c r="Q1918" s="214">
        <v>0</v>
      </c>
      <c r="R1918" s="68" t="s">
        <v>1894</v>
      </c>
      <c r="S1918" s="359"/>
      <c r="T1918" s="275"/>
    </row>
    <row r="1919" spans="1:20" ht="38.25">
      <c r="A1919" s="191" t="s">
        <v>665</v>
      </c>
      <c r="B1919" s="68"/>
      <c r="C1919" s="212" t="s">
        <v>1254</v>
      </c>
      <c r="D1919" s="213">
        <v>45412</v>
      </c>
      <c r="E1919" s="191" t="s">
        <v>4353</v>
      </c>
      <c r="F1919" s="191" t="s">
        <v>12</v>
      </c>
      <c r="G1919" s="191">
        <v>457522</v>
      </c>
      <c r="H1919" s="68"/>
      <c r="I1919" s="197" t="s">
        <v>1886</v>
      </c>
      <c r="J1919" s="68"/>
      <c r="K1919" s="68"/>
      <c r="L1919" s="68"/>
      <c r="M1919" s="68"/>
      <c r="N1919" s="358"/>
      <c r="O1919" s="358"/>
      <c r="P1919" s="214">
        <v>171.29</v>
      </c>
      <c r="Q1919" s="214">
        <v>0</v>
      </c>
      <c r="R1919" s="68" t="s">
        <v>1894</v>
      </c>
      <c r="S1919" s="359"/>
      <c r="T1919" s="275"/>
    </row>
    <row r="1920" spans="1:20" ht="38.25">
      <c r="A1920" s="191" t="s">
        <v>665</v>
      </c>
      <c r="B1920" s="68"/>
      <c r="C1920" s="212" t="s">
        <v>1254</v>
      </c>
      <c r="D1920" s="213">
        <v>45412</v>
      </c>
      <c r="E1920" s="191" t="s">
        <v>4354</v>
      </c>
      <c r="F1920" s="191" t="s">
        <v>12</v>
      </c>
      <c r="G1920" s="191">
        <v>457524</v>
      </c>
      <c r="H1920" s="68"/>
      <c r="I1920" s="197" t="s">
        <v>1886</v>
      </c>
      <c r="J1920" s="68"/>
      <c r="K1920" s="68"/>
      <c r="L1920" s="68"/>
      <c r="M1920" s="68"/>
      <c r="N1920" s="358"/>
      <c r="O1920" s="358"/>
      <c r="P1920" s="214">
        <v>3759.01</v>
      </c>
      <c r="Q1920" s="214">
        <v>0</v>
      </c>
      <c r="R1920" s="68" t="s">
        <v>1894</v>
      </c>
      <c r="S1920" s="359"/>
      <c r="T1920" s="275"/>
    </row>
    <row r="1921" spans="1:20" ht="38.25">
      <c r="A1921" s="191" t="s">
        <v>665</v>
      </c>
      <c r="B1921" s="68"/>
      <c r="C1921" s="212" t="s">
        <v>1254</v>
      </c>
      <c r="D1921" s="213">
        <v>45412</v>
      </c>
      <c r="E1921" s="191" t="s">
        <v>4355</v>
      </c>
      <c r="F1921" s="191" t="s">
        <v>12</v>
      </c>
      <c r="G1921" s="191">
        <v>457526</v>
      </c>
      <c r="H1921" s="68"/>
      <c r="I1921" s="197" t="s">
        <v>1886</v>
      </c>
      <c r="J1921" s="68"/>
      <c r="K1921" s="68"/>
      <c r="L1921" s="68"/>
      <c r="M1921" s="68"/>
      <c r="N1921" s="358"/>
      <c r="O1921" s="358"/>
      <c r="P1921" s="214">
        <v>3759.01</v>
      </c>
      <c r="Q1921" s="214">
        <v>0</v>
      </c>
      <c r="R1921" s="68" t="s">
        <v>1894</v>
      </c>
      <c r="S1921" s="359"/>
      <c r="T1921" s="275"/>
    </row>
    <row r="1922" spans="1:20" ht="38.25">
      <c r="A1922" s="191" t="s">
        <v>665</v>
      </c>
      <c r="B1922" s="68"/>
      <c r="C1922" s="212" t="s">
        <v>1254</v>
      </c>
      <c r="D1922" s="213">
        <v>45412</v>
      </c>
      <c r="E1922" s="191" t="s">
        <v>4356</v>
      </c>
      <c r="F1922" s="191" t="s">
        <v>12</v>
      </c>
      <c r="G1922" s="191">
        <v>457528</v>
      </c>
      <c r="H1922" s="68"/>
      <c r="I1922" s="197" t="s">
        <v>1886</v>
      </c>
      <c r="J1922" s="68"/>
      <c r="K1922" s="68"/>
      <c r="L1922" s="68"/>
      <c r="M1922" s="68"/>
      <c r="N1922" s="358"/>
      <c r="O1922" s="358"/>
      <c r="P1922" s="214">
        <v>3759.01</v>
      </c>
      <c r="Q1922" s="214">
        <v>0</v>
      </c>
      <c r="R1922" s="68" t="s">
        <v>1894</v>
      </c>
      <c r="S1922" s="359"/>
      <c r="T1922" s="275"/>
    </row>
    <row r="1923" spans="1:20" ht="38.25">
      <c r="A1923" s="191" t="s">
        <v>665</v>
      </c>
      <c r="B1923" s="68"/>
      <c r="C1923" s="212" t="s">
        <v>1254</v>
      </c>
      <c r="D1923" s="213">
        <v>45412</v>
      </c>
      <c r="E1923" s="191" t="s">
        <v>4357</v>
      </c>
      <c r="F1923" s="191" t="s">
        <v>12</v>
      </c>
      <c r="G1923" s="191">
        <v>457530</v>
      </c>
      <c r="H1923" s="68"/>
      <c r="I1923" s="197" t="s">
        <v>1886</v>
      </c>
      <c r="J1923" s="68"/>
      <c r="K1923" s="68"/>
      <c r="L1923" s="68"/>
      <c r="M1923" s="68"/>
      <c r="N1923" s="358"/>
      <c r="O1923" s="358"/>
      <c r="P1923" s="214">
        <v>1325.83</v>
      </c>
      <c r="Q1923" s="214">
        <v>0</v>
      </c>
      <c r="R1923" s="68" t="s">
        <v>1894</v>
      </c>
      <c r="S1923" s="359"/>
      <c r="T1923" s="275"/>
    </row>
    <row r="1924" spans="1:20" ht="38.25">
      <c r="A1924" s="191" t="s">
        <v>665</v>
      </c>
      <c r="B1924" s="68"/>
      <c r="C1924" s="212" t="s">
        <v>1254</v>
      </c>
      <c r="D1924" s="213">
        <v>45412</v>
      </c>
      <c r="E1924" s="191" t="s">
        <v>4358</v>
      </c>
      <c r="F1924" s="191" t="s">
        <v>12</v>
      </c>
      <c r="G1924" s="191">
        <v>457532</v>
      </c>
      <c r="H1924" s="68"/>
      <c r="I1924" s="197" t="s">
        <v>1886</v>
      </c>
      <c r="J1924" s="68"/>
      <c r="K1924" s="68"/>
      <c r="L1924" s="68"/>
      <c r="M1924" s="68"/>
      <c r="N1924" s="358"/>
      <c r="O1924" s="358"/>
      <c r="P1924" s="214">
        <v>1595398.58</v>
      </c>
      <c r="Q1924" s="214">
        <v>0</v>
      </c>
      <c r="R1924" s="68" t="s">
        <v>1894</v>
      </c>
      <c r="S1924" s="359"/>
      <c r="T1924" s="275"/>
    </row>
    <row r="1925" spans="1:20" ht="38.25">
      <c r="A1925" s="191" t="s">
        <v>665</v>
      </c>
      <c r="B1925" s="68"/>
      <c r="C1925" s="212" t="s">
        <v>1254</v>
      </c>
      <c r="D1925" s="213">
        <v>45412</v>
      </c>
      <c r="E1925" s="191" t="s">
        <v>4359</v>
      </c>
      <c r="F1925" s="191" t="s">
        <v>12</v>
      </c>
      <c r="G1925" s="191">
        <v>457534</v>
      </c>
      <c r="H1925" s="68"/>
      <c r="I1925" s="197" t="s">
        <v>1886</v>
      </c>
      <c r="J1925" s="68"/>
      <c r="K1925" s="68"/>
      <c r="L1925" s="68"/>
      <c r="M1925" s="68"/>
      <c r="N1925" s="358"/>
      <c r="O1925" s="358"/>
      <c r="P1925" s="214">
        <v>1595398.58</v>
      </c>
      <c r="Q1925" s="214">
        <v>0</v>
      </c>
      <c r="R1925" s="68" t="s">
        <v>1894</v>
      </c>
      <c r="S1925" s="359"/>
      <c r="T1925" s="275"/>
    </row>
    <row r="1926" spans="1:20" ht="38.25">
      <c r="A1926" s="191" t="s">
        <v>665</v>
      </c>
      <c r="B1926" s="68"/>
      <c r="C1926" s="212" t="s">
        <v>1254</v>
      </c>
      <c r="D1926" s="213">
        <v>45412</v>
      </c>
      <c r="E1926" s="191" t="s">
        <v>4360</v>
      </c>
      <c r="F1926" s="191" t="s">
        <v>12</v>
      </c>
      <c r="G1926" s="191">
        <v>457536</v>
      </c>
      <c r="H1926" s="68"/>
      <c r="I1926" s="197" t="s">
        <v>1886</v>
      </c>
      <c r="J1926" s="68"/>
      <c r="K1926" s="68"/>
      <c r="L1926" s="68"/>
      <c r="M1926" s="68"/>
      <c r="N1926" s="358"/>
      <c r="O1926" s="358"/>
      <c r="P1926" s="214">
        <v>1595398.58</v>
      </c>
      <c r="Q1926" s="214">
        <v>0</v>
      </c>
      <c r="R1926" s="68" t="s">
        <v>1894</v>
      </c>
      <c r="S1926" s="359"/>
      <c r="T1926" s="275"/>
    </row>
    <row r="1927" spans="1:20" ht="38.25">
      <c r="A1927" s="191" t="s">
        <v>665</v>
      </c>
      <c r="B1927" s="68"/>
      <c r="C1927" s="212" t="s">
        <v>1254</v>
      </c>
      <c r="D1927" s="213">
        <v>45412</v>
      </c>
      <c r="E1927" s="191" t="s">
        <v>4361</v>
      </c>
      <c r="F1927" s="191" t="s">
        <v>12</v>
      </c>
      <c r="G1927" s="191">
        <v>457538</v>
      </c>
      <c r="H1927" s="68"/>
      <c r="I1927" s="197" t="s">
        <v>1886</v>
      </c>
      <c r="J1927" s="68"/>
      <c r="K1927" s="68"/>
      <c r="L1927" s="68"/>
      <c r="M1927" s="68"/>
      <c r="N1927" s="358"/>
      <c r="O1927" s="358"/>
      <c r="P1927" s="214">
        <v>1595398.58</v>
      </c>
      <c r="Q1927" s="214">
        <v>0</v>
      </c>
      <c r="R1927" s="68" t="s">
        <v>1894</v>
      </c>
      <c r="S1927" s="359"/>
      <c r="T1927" s="275"/>
    </row>
    <row r="1928" spans="1:20" ht="38.25">
      <c r="A1928" s="191" t="s">
        <v>665</v>
      </c>
      <c r="B1928" s="68"/>
      <c r="C1928" s="212" t="s">
        <v>1254</v>
      </c>
      <c r="D1928" s="213">
        <v>45412</v>
      </c>
      <c r="E1928" s="191" t="s">
        <v>4362</v>
      </c>
      <c r="F1928" s="191" t="s">
        <v>12</v>
      </c>
      <c r="G1928" s="191">
        <v>457540</v>
      </c>
      <c r="H1928" s="68"/>
      <c r="I1928" s="197" t="s">
        <v>1886</v>
      </c>
      <c r="J1928" s="68"/>
      <c r="K1928" s="68"/>
      <c r="L1928" s="68"/>
      <c r="M1928" s="68"/>
      <c r="N1928" s="358"/>
      <c r="O1928" s="358"/>
      <c r="P1928" s="214">
        <v>4381949.6500000004</v>
      </c>
      <c r="Q1928" s="214">
        <v>0</v>
      </c>
      <c r="R1928" s="68" t="s">
        <v>1894</v>
      </c>
      <c r="S1928" s="359"/>
      <c r="T1928" s="275"/>
    </row>
    <row r="1929" spans="1:20" ht="38.25">
      <c r="A1929" s="191" t="s">
        <v>665</v>
      </c>
      <c r="B1929" s="68"/>
      <c r="C1929" s="212" t="s">
        <v>1254</v>
      </c>
      <c r="D1929" s="213">
        <v>45412</v>
      </c>
      <c r="E1929" s="191" t="s">
        <v>4363</v>
      </c>
      <c r="F1929" s="191" t="s">
        <v>12</v>
      </c>
      <c r="G1929" s="191">
        <v>457542</v>
      </c>
      <c r="H1929" s="68"/>
      <c r="I1929" s="197" t="s">
        <v>1886</v>
      </c>
      <c r="J1929" s="68"/>
      <c r="K1929" s="68"/>
      <c r="L1929" s="68"/>
      <c r="M1929" s="68"/>
      <c r="N1929" s="358"/>
      <c r="O1929" s="358"/>
      <c r="P1929" s="214">
        <v>4381949.6500000004</v>
      </c>
      <c r="Q1929" s="214">
        <v>0</v>
      </c>
      <c r="R1929" s="68" t="s">
        <v>1894</v>
      </c>
      <c r="S1929" s="359"/>
      <c r="T1929" s="275"/>
    </row>
    <row r="1930" spans="1:20" ht="38.25">
      <c r="A1930" s="191" t="s">
        <v>665</v>
      </c>
      <c r="B1930" s="68"/>
      <c r="C1930" s="212" t="s">
        <v>1254</v>
      </c>
      <c r="D1930" s="213">
        <v>45412</v>
      </c>
      <c r="E1930" s="191" t="s">
        <v>4364</v>
      </c>
      <c r="F1930" s="191" t="s">
        <v>12</v>
      </c>
      <c r="G1930" s="191">
        <v>457544</v>
      </c>
      <c r="H1930" s="68"/>
      <c r="I1930" s="197" t="s">
        <v>1886</v>
      </c>
      <c r="J1930" s="68"/>
      <c r="K1930" s="68"/>
      <c r="L1930" s="68"/>
      <c r="M1930" s="68"/>
      <c r="N1930" s="358"/>
      <c r="O1930" s="358"/>
      <c r="P1930" s="214">
        <v>4381949.6500000004</v>
      </c>
      <c r="Q1930" s="214">
        <v>0</v>
      </c>
      <c r="R1930" s="68" t="s">
        <v>1894</v>
      </c>
      <c r="S1930" s="359"/>
      <c r="T1930" s="275"/>
    </row>
    <row r="1931" spans="1:20" ht="38.25">
      <c r="A1931" s="191" t="s">
        <v>665</v>
      </c>
      <c r="B1931" s="68"/>
      <c r="C1931" s="212" t="s">
        <v>1254</v>
      </c>
      <c r="D1931" s="213">
        <v>45412</v>
      </c>
      <c r="E1931" s="191" t="s">
        <v>4365</v>
      </c>
      <c r="F1931" s="191" t="s">
        <v>12</v>
      </c>
      <c r="G1931" s="191">
        <v>457546</v>
      </c>
      <c r="H1931" s="68"/>
      <c r="I1931" s="197" t="s">
        <v>1886</v>
      </c>
      <c r="J1931" s="68"/>
      <c r="K1931" s="68"/>
      <c r="L1931" s="68"/>
      <c r="M1931" s="68"/>
      <c r="N1931" s="358"/>
      <c r="O1931" s="358"/>
      <c r="P1931" s="214">
        <v>4381949.6500000004</v>
      </c>
      <c r="Q1931" s="214">
        <v>0</v>
      </c>
      <c r="R1931" s="68" t="s">
        <v>1894</v>
      </c>
      <c r="S1931" s="359"/>
      <c r="T1931" s="275"/>
    </row>
    <row r="1932" spans="1:20" ht="38.25">
      <c r="A1932" s="191" t="s">
        <v>665</v>
      </c>
      <c r="B1932" s="68"/>
      <c r="C1932" s="212" t="s">
        <v>1254</v>
      </c>
      <c r="D1932" s="213">
        <v>45412</v>
      </c>
      <c r="E1932" s="191" t="s">
        <v>4366</v>
      </c>
      <c r="F1932" s="191" t="s">
        <v>12</v>
      </c>
      <c r="G1932" s="191">
        <v>457548</v>
      </c>
      <c r="H1932" s="68"/>
      <c r="I1932" s="197" t="s">
        <v>1886</v>
      </c>
      <c r="J1932" s="68"/>
      <c r="K1932" s="68"/>
      <c r="L1932" s="68"/>
      <c r="M1932" s="68"/>
      <c r="N1932" s="358"/>
      <c r="O1932" s="358"/>
      <c r="P1932" s="214">
        <v>3711960.68</v>
      </c>
      <c r="Q1932" s="214">
        <v>0</v>
      </c>
      <c r="R1932" s="68" t="s">
        <v>1894</v>
      </c>
      <c r="S1932" s="359"/>
      <c r="T1932" s="275"/>
    </row>
    <row r="1933" spans="1:20" ht="38.25">
      <c r="A1933" s="191" t="s">
        <v>665</v>
      </c>
      <c r="B1933" s="68"/>
      <c r="C1933" s="212" t="s">
        <v>1254</v>
      </c>
      <c r="D1933" s="213">
        <v>45412</v>
      </c>
      <c r="E1933" s="191" t="s">
        <v>4367</v>
      </c>
      <c r="F1933" s="191" t="s">
        <v>12</v>
      </c>
      <c r="G1933" s="191">
        <v>457550</v>
      </c>
      <c r="H1933" s="68"/>
      <c r="I1933" s="197" t="s">
        <v>1886</v>
      </c>
      <c r="J1933" s="68"/>
      <c r="K1933" s="68"/>
      <c r="L1933" s="68"/>
      <c r="M1933" s="68"/>
      <c r="N1933" s="358"/>
      <c r="O1933" s="358"/>
      <c r="P1933" s="214">
        <v>3711960.68</v>
      </c>
      <c r="Q1933" s="214">
        <v>0</v>
      </c>
      <c r="R1933" s="68" t="s">
        <v>1894</v>
      </c>
      <c r="S1933" s="359"/>
      <c r="T1933" s="275"/>
    </row>
    <row r="1934" spans="1:20" ht="38.25">
      <c r="A1934" s="191" t="s">
        <v>665</v>
      </c>
      <c r="B1934" s="68"/>
      <c r="C1934" s="212" t="s">
        <v>1254</v>
      </c>
      <c r="D1934" s="213">
        <v>45412</v>
      </c>
      <c r="E1934" s="191" t="s">
        <v>4368</v>
      </c>
      <c r="F1934" s="191" t="s">
        <v>12</v>
      </c>
      <c r="G1934" s="191">
        <v>457552</v>
      </c>
      <c r="H1934" s="68"/>
      <c r="I1934" s="197" t="s">
        <v>1886</v>
      </c>
      <c r="J1934" s="68"/>
      <c r="K1934" s="68"/>
      <c r="L1934" s="68"/>
      <c r="M1934" s="68"/>
      <c r="N1934" s="358"/>
      <c r="O1934" s="358"/>
      <c r="P1934" s="214">
        <v>3711960.68</v>
      </c>
      <c r="Q1934" s="214">
        <v>0</v>
      </c>
      <c r="R1934" s="68" t="s">
        <v>1894</v>
      </c>
      <c r="S1934" s="359"/>
      <c r="T1934" s="275"/>
    </row>
    <row r="1935" spans="1:20" ht="38.25">
      <c r="A1935" s="191" t="s">
        <v>665</v>
      </c>
      <c r="B1935" s="68"/>
      <c r="C1935" s="212" t="s">
        <v>1254</v>
      </c>
      <c r="D1935" s="213">
        <v>45412</v>
      </c>
      <c r="E1935" s="191" t="s">
        <v>4369</v>
      </c>
      <c r="F1935" s="191" t="s">
        <v>12</v>
      </c>
      <c r="G1935" s="191">
        <v>457554</v>
      </c>
      <c r="H1935" s="68"/>
      <c r="I1935" s="197" t="s">
        <v>1886</v>
      </c>
      <c r="J1935" s="68"/>
      <c r="K1935" s="68"/>
      <c r="L1935" s="68"/>
      <c r="M1935" s="68"/>
      <c r="N1935" s="358"/>
      <c r="O1935" s="358"/>
      <c r="P1935" s="214">
        <v>3711960.68</v>
      </c>
      <c r="Q1935" s="214">
        <v>0</v>
      </c>
      <c r="R1935" s="68" t="s">
        <v>1894</v>
      </c>
      <c r="S1935" s="359"/>
      <c r="T1935" s="275"/>
    </row>
    <row r="1936" spans="1:20" ht="38.25">
      <c r="A1936" s="191" t="s">
        <v>665</v>
      </c>
      <c r="B1936" s="68"/>
      <c r="C1936" s="212" t="s">
        <v>1254</v>
      </c>
      <c r="D1936" s="213">
        <v>45412</v>
      </c>
      <c r="E1936" s="191" t="s">
        <v>4370</v>
      </c>
      <c r="F1936" s="191" t="s">
        <v>12</v>
      </c>
      <c r="G1936" s="191">
        <v>457556</v>
      </c>
      <c r="H1936" s="68"/>
      <c r="I1936" s="197" t="s">
        <v>1886</v>
      </c>
      <c r="J1936" s="68"/>
      <c r="K1936" s="68"/>
      <c r="L1936" s="68"/>
      <c r="M1936" s="68"/>
      <c r="N1936" s="358"/>
      <c r="O1936" s="358"/>
      <c r="P1936" s="214">
        <v>10195336.119999999</v>
      </c>
      <c r="Q1936" s="214">
        <v>0</v>
      </c>
      <c r="R1936" s="68" t="s">
        <v>1894</v>
      </c>
      <c r="S1936" s="359"/>
      <c r="T1936" s="275"/>
    </row>
    <row r="1937" spans="1:20" ht="38.25">
      <c r="A1937" s="191" t="s">
        <v>665</v>
      </c>
      <c r="B1937" s="68"/>
      <c r="C1937" s="212" t="s">
        <v>1254</v>
      </c>
      <c r="D1937" s="213">
        <v>45412</v>
      </c>
      <c r="E1937" s="191" t="s">
        <v>4371</v>
      </c>
      <c r="F1937" s="191" t="s">
        <v>12</v>
      </c>
      <c r="G1937" s="191">
        <v>457558</v>
      </c>
      <c r="H1937" s="68"/>
      <c r="I1937" s="197" t="s">
        <v>1886</v>
      </c>
      <c r="J1937" s="68"/>
      <c r="K1937" s="68"/>
      <c r="L1937" s="68"/>
      <c r="M1937" s="68"/>
      <c r="N1937" s="358"/>
      <c r="O1937" s="358"/>
      <c r="P1937" s="214">
        <v>10195336.119999999</v>
      </c>
      <c r="Q1937" s="214">
        <v>0</v>
      </c>
      <c r="R1937" s="68" t="s">
        <v>1894</v>
      </c>
      <c r="S1937" s="359"/>
      <c r="T1937" s="275"/>
    </row>
    <row r="1938" spans="1:20" ht="38.25">
      <c r="A1938" s="191" t="s">
        <v>665</v>
      </c>
      <c r="B1938" s="68"/>
      <c r="C1938" s="212" t="s">
        <v>1254</v>
      </c>
      <c r="D1938" s="213">
        <v>45412</v>
      </c>
      <c r="E1938" s="191" t="s">
        <v>4372</v>
      </c>
      <c r="F1938" s="191" t="s">
        <v>12</v>
      </c>
      <c r="G1938" s="191">
        <v>457560</v>
      </c>
      <c r="H1938" s="68"/>
      <c r="I1938" s="197" t="s">
        <v>1886</v>
      </c>
      <c r="J1938" s="68"/>
      <c r="K1938" s="68"/>
      <c r="L1938" s="68"/>
      <c r="M1938" s="68"/>
      <c r="N1938" s="358"/>
      <c r="O1938" s="358"/>
      <c r="P1938" s="214">
        <v>10195336.119999999</v>
      </c>
      <c r="Q1938" s="214">
        <v>0</v>
      </c>
      <c r="R1938" s="68" t="s">
        <v>1894</v>
      </c>
      <c r="S1938" s="359"/>
      <c r="T1938" s="275"/>
    </row>
    <row r="1939" spans="1:20" ht="38.25">
      <c r="A1939" s="191" t="s">
        <v>665</v>
      </c>
      <c r="B1939" s="68"/>
      <c r="C1939" s="212" t="s">
        <v>1254</v>
      </c>
      <c r="D1939" s="213">
        <v>45412</v>
      </c>
      <c r="E1939" s="191" t="s">
        <v>4373</v>
      </c>
      <c r="F1939" s="191" t="s">
        <v>12</v>
      </c>
      <c r="G1939" s="191">
        <v>457562</v>
      </c>
      <c r="H1939" s="68"/>
      <c r="I1939" s="197" t="s">
        <v>1886</v>
      </c>
      <c r="J1939" s="68"/>
      <c r="K1939" s="68"/>
      <c r="L1939" s="68"/>
      <c r="M1939" s="68"/>
      <c r="N1939" s="358"/>
      <c r="O1939" s="358"/>
      <c r="P1939" s="214">
        <v>10195336.119999999</v>
      </c>
      <c r="Q1939" s="214">
        <v>0</v>
      </c>
      <c r="R1939" s="68" t="s">
        <v>1894</v>
      </c>
      <c r="S1939" s="359"/>
      <c r="T1939" s="275"/>
    </row>
    <row r="1940" spans="1:20" ht="38.25">
      <c r="A1940" s="191" t="s">
        <v>665</v>
      </c>
      <c r="B1940" s="68"/>
      <c r="C1940" s="212" t="s">
        <v>1254</v>
      </c>
      <c r="D1940" s="213">
        <v>45412</v>
      </c>
      <c r="E1940" s="191" t="s">
        <v>4374</v>
      </c>
      <c r="F1940" s="191" t="s">
        <v>12</v>
      </c>
      <c r="G1940" s="191">
        <v>457564</v>
      </c>
      <c r="H1940" s="68"/>
      <c r="I1940" s="197" t="s">
        <v>1886</v>
      </c>
      <c r="J1940" s="68"/>
      <c r="K1940" s="68"/>
      <c r="L1940" s="68"/>
      <c r="M1940" s="68"/>
      <c r="N1940" s="358"/>
      <c r="O1940" s="358"/>
      <c r="P1940" s="214">
        <v>1875745.65</v>
      </c>
      <c r="Q1940" s="214">
        <v>0</v>
      </c>
      <c r="R1940" s="68" t="s">
        <v>1894</v>
      </c>
      <c r="S1940" s="359"/>
      <c r="T1940" s="275"/>
    </row>
    <row r="1941" spans="1:20" ht="38.25">
      <c r="A1941" s="191" t="s">
        <v>665</v>
      </c>
      <c r="B1941" s="68"/>
      <c r="C1941" s="212" t="s">
        <v>1254</v>
      </c>
      <c r="D1941" s="213">
        <v>45412</v>
      </c>
      <c r="E1941" s="191" t="s">
        <v>4375</v>
      </c>
      <c r="F1941" s="191" t="s">
        <v>12</v>
      </c>
      <c r="G1941" s="191">
        <v>457566</v>
      </c>
      <c r="H1941" s="68"/>
      <c r="I1941" s="197" t="s">
        <v>1886</v>
      </c>
      <c r="J1941" s="68"/>
      <c r="K1941" s="68"/>
      <c r="L1941" s="68"/>
      <c r="M1941" s="68"/>
      <c r="N1941" s="358"/>
      <c r="O1941" s="358"/>
      <c r="P1941" s="214">
        <v>1875745.65</v>
      </c>
      <c r="Q1941" s="214">
        <v>0</v>
      </c>
      <c r="R1941" s="68" t="s">
        <v>1894</v>
      </c>
      <c r="S1941" s="359"/>
      <c r="T1941" s="275"/>
    </row>
    <row r="1942" spans="1:20" ht="38.25">
      <c r="A1942" s="191" t="s">
        <v>665</v>
      </c>
      <c r="B1942" s="68"/>
      <c r="C1942" s="212" t="s">
        <v>1254</v>
      </c>
      <c r="D1942" s="213">
        <v>45412</v>
      </c>
      <c r="E1942" s="191" t="s">
        <v>4376</v>
      </c>
      <c r="F1942" s="191" t="s">
        <v>12</v>
      </c>
      <c r="G1942" s="191">
        <v>457568</v>
      </c>
      <c r="H1942" s="68"/>
      <c r="I1942" s="197" t="s">
        <v>1886</v>
      </c>
      <c r="J1942" s="68"/>
      <c r="K1942" s="68"/>
      <c r="L1942" s="68"/>
      <c r="M1942" s="68"/>
      <c r="N1942" s="358"/>
      <c r="O1942" s="358"/>
      <c r="P1942" s="214">
        <v>1875745.65</v>
      </c>
      <c r="Q1942" s="214">
        <v>0</v>
      </c>
      <c r="R1942" s="68" t="s">
        <v>1894</v>
      </c>
      <c r="S1942" s="359"/>
      <c r="T1942" s="275"/>
    </row>
    <row r="1943" spans="1:20" ht="38.25">
      <c r="A1943" s="191" t="s">
        <v>665</v>
      </c>
      <c r="B1943" s="68"/>
      <c r="C1943" s="212" t="s">
        <v>1254</v>
      </c>
      <c r="D1943" s="213">
        <v>45412</v>
      </c>
      <c r="E1943" s="191" t="s">
        <v>4377</v>
      </c>
      <c r="F1943" s="191" t="s">
        <v>12</v>
      </c>
      <c r="G1943" s="191">
        <v>457570</v>
      </c>
      <c r="H1943" s="68"/>
      <c r="I1943" s="197" t="s">
        <v>1886</v>
      </c>
      <c r="J1943" s="68"/>
      <c r="K1943" s="68"/>
      <c r="L1943" s="68"/>
      <c r="M1943" s="68"/>
      <c r="N1943" s="358"/>
      <c r="O1943" s="358"/>
      <c r="P1943" s="214">
        <v>1875745.65</v>
      </c>
      <c r="Q1943" s="214">
        <v>0</v>
      </c>
      <c r="R1943" s="68" t="s">
        <v>1894</v>
      </c>
      <c r="S1943" s="359"/>
      <c r="T1943" s="275"/>
    </row>
    <row r="1944" spans="1:20" ht="38.25">
      <c r="A1944" s="191" t="s">
        <v>665</v>
      </c>
      <c r="B1944" s="68"/>
      <c r="C1944" s="212" t="s">
        <v>1254</v>
      </c>
      <c r="D1944" s="213">
        <v>45412</v>
      </c>
      <c r="E1944" s="191" t="s">
        <v>4378</v>
      </c>
      <c r="F1944" s="191" t="s">
        <v>12</v>
      </c>
      <c r="G1944" s="191">
        <v>457572</v>
      </c>
      <c r="H1944" s="68"/>
      <c r="I1944" s="197" t="s">
        <v>1886</v>
      </c>
      <c r="J1944" s="68"/>
      <c r="K1944" s="68"/>
      <c r="L1944" s="68"/>
      <c r="M1944" s="68"/>
      <c r="N1944" s="358"/>
      <c r="O1944" s="358"/>
      <c r="P1944" s="214">
        <v>72689.52</v>
      </c>
      <c r="Q1944" s="214">
        <v>0</v>
      </c>
      <c r="R1944" s="68" t="s">
        <v>1894</v>
      </c>
      <c r="S1944" s="359"/>
      <c r="T1944" s="275"/>
    </row>
    <row r="1945" spans="1:20" ht="38.25">
      <c r="A1945" s="191" t="s">
        <v>665</v>
      </c>
      <c r="B1945" s="68"/>
      <c r="C1945" s="212" t="s">
        <v>1254</v>
      </c>
      <c r="D1945" s="213">
        <v>45412</v>
      </c>
      <c r="E1945" s="191" t="s">
        <v>4379</v>
      </c>
      <c r="F1945" s="191" t="s">
        <v>12</v>
      </c>
      <c r="G1945" s="191">
        <v>457574</v>
      </c>
      <c r="H1945" s="68"/>
      <c r="I1945" s="197" t="s">
        <v>1886</v>
      </c>
      <c r="J1945" s="68"/>
      <c r="K1945" s="68"/>
      <c r="L1945" s="68"/>
      <c r="M1945" s="68"/>
      <c r="N1945" s="358"/>
      <c r="O1945" s="358"/>
      <c r="P1945" s="214">
        <v>1808460.78</v>
      </c>
      <c r="Q1945" s="214">
        <v>0</v>
      </c>
      <c r="R1945" s="68" t="s">
        <v>1894</v>
      </c>
      <c r="S1945" s="359"/>
      <c r="T1945" s="275"/>
    </row>
    <row r="1946" spans="1:20" ht="38.25">
      <c r="A1946" s="191" t="s">
        <v>665</v>
      </c>
      <c r="B1946" s="68"/>
      <c r="C1946" s="212" t="s">
        <v>1254</v>
      </c>
      <c r="D1946" s="213">
        <v>45412</v>
      </c>
      <c r="E1946" s="191" t="s">
        <v>4380</v>
      </c>
      <c r="F1946" s="191" t="s">
        <v>12</v>
      </c>
      <c r="G1946" s="191">
        <v>457576</v>
      </c>
      <c r="H1946" s="68"/>
      <c r="I1946" s="197" t="s">
        <v>1886</v>
      </c>
      <c r="J1946" s="68"/>
      <c r="K1946" s="68"/>
      <c r="L1946" s="68"/>
      <c r="M1946" s="68"/>
      <c r="N1946" s="358"/>
      <c r="O1946" s="358"/>
      <c r="P1946" s="214">
        <v>72406.75</v>
      </c>
      <c r="Q1946" s="214">
        <v>0</v>
      </c>
      <c r="R1946" s="68" t="s">
        <v>1894</v>
      </c>
      <c r="S1946" s="359"/>
      <c r="T1946" s="275"/>
    </row>
    <row r="1947" spans="1:20" ht="38.25">
      <c r="A1947" s="191" t="s">
        <v>665</v>
      </c>
      <c r="B1947" s="68"/>
      <c r="C1947" s="212" t="s">
        <v>1254</v>
      </c>
      <c r="D1947" s="213">
        <v>45412</v>
      </c>
      <c r="E1947" s="191" t="s">
        <v>4381</v>
      </c>
      <c r="F1947" s="191" t="s">
        <v>12</v>
      </c>
      <c r="G1947" s="191">
        <v>457578</v>
      </c>
      <c r="H1947" s="68"/>
      <c r="I1947" s="197" t="s">
        <v>1886</v>
      </c>
      <c r="J1947" s="68"/>
      <c r="K1947" s="68"/>
      <c r="L1947" s="68"/>
      <c r="M1947" s="68"/>
      <c r="N1947" s="358"/>
      <c r="O1947" s="358"/>
      <c r="P1947" s="214">
        <v>198873.66</v>
      </c>
      <c r="Q1947" s="214">
        <v>0</v>
      </c>
      <c r="R1947" s="68" t="s">
        <v>1894</v>
      </c>
      <c r="S1947" s="359"/>
      <c r="T1947" s="275"/>
    </row>
    <row r="1948" spans="1:20" ht="38.25">
      <c r="A1948" s="191" t="s">
        <v>665</v>
      </c>
      <c r="B1948" s="68"/>
      <c r="C1948" s="212" t="s">
        <v>1254</v>
      </c>
      <c r="D1948" s="213">
        <v>45412</v>
      </c>
      <c r="E1948" s="191" t="s">
        <v>4382</v>
      </c>
      <c r="F1948" s="191" t="s">
        <v>12</v>
      </c>
      <c r="G1948" s="191">
        <v>457586</v>
      </c>
      <c r="H1948" s="68"/>
      <c r="I1948" s="197" t="s">
        <v>1886</v>
      </c>
      <c r="J1948" s="68"/>
      <c r="K1948" s="68"/>
      <c r="L1948" s="68"/>
      <c r="M1948" s="68"/>
      <c r="N1948" s="358"/>
      <c r="O1948" s="358"/>
      <c r="P1948" s="214">
        <v>4207685.41</v>
      </c>
      <c r="Q1948" s="214">
        <v>0</v>
      </c>
      <c r="R1948" s="68" t="s">
        <v>1894</v>
      </c>
      <c r="S1948" s="359"/>
      <c r="T1948" s="275"/>
    </row>
    <row r="1949" spans="1:20" ht="38.25">
      <c r="A1949" s="191" t="s">
        <v>665</v>
      </c>
      <c r="B1949" s="68"/>
      <c r="C1949" s="212" t="s">
        <v>1254</v>
      </c>
      <c r="D1949" s="213">
        <v>45412</v>
      </c>
      <c r="E1949" s="191" t="s">
        <v>4383</v>
      </c>
      <c r="F1949" s="191" t="s">
        <v>12</v>
      </c>
      <c r="G1949" s="191">
        <v>457580</v>
      </c>
      <c r="H1949" s="68"/>
      <c r="I1949" s="197" t="s">
        <v>1886</v>
      </c>
      <c r="J1949" s="68"/>
      <c r="K1949" s="68"/>
      <c r="L1949" s="68"/>
      <c r="M1949" s="68"/>
      <c r="N1949" s="358"/>
      <c r="O1949" s="358"/>
      <c r="P1949" s="214">
        <v>4967149.97</v>
      </c>
      <c r="Q1949" s="214">
        <v>0</v>
      </c>
      <c r="R1949" s="68" t="s">
        <v>1894</v>
      </c>
      <c r="S1949" s="359"/>
      <c r="T1949" s="275"/>
    </row>
    <row r="1950" spans="1:20" ht="38.25">
      <c r="A1950" s="191" t="s">
        <v>665</v>
      </c>
      <c r="B1950" s="68"/>
      <c r="C1950" s="212" t="s">
        <v>1254</v>
      </c>
      <c r="D1950" s="213">
        <v>45412</v>
      </c>
      <c r="E1950" s="191" t="s">
        <v>4384</v>
      </c>
      <c r="F1950" s="191" t="s">
        <v>12</v>
      </c>
      <c r="G1950" s="191">
        <v>457582</v>
      </c>
      <c r="H1950" s="68"/>
      <c r="I1950" s="197" t="s">
        <v>1886</v>
      </c>
      <c r="J1950" s="68"/>
      <c r="K1950" s="68"/>
      <c r="L1950" s="68"/>
      <c r="M1950" s="68"/>
      <c r="N1950" s="358"/>
      <c r="O1950" s="358"/>
      <c r="P1950" s="214">
        <v>168466.44</v>
      </c>
      <c r="Q1950" s="214">
        <v>0</v>
      </c>
      <c r="R1950" s="68" t="s">
        <v>1894</v>
      </c>
      <c r="S1950" s="359"/>
      <c r="T1950" s="275"/>
    </row>
    <row r="1951" spans="1:20" ht="38.25">
      <c r="A1951" s="191" t="s">
        <v>665</v>
      </c>
      <c r="B1951" s="68"/>
      <c r="C1951" s="212" t="s">
        <v>1254</v>
      </c>
      <c r="D1951" s="213">
        <v>45412</v>
      </c>
      <c r="E1951" s="191" t="s">
        <v>4385</v>
      </c>
      <c r="F1951" s="191" t="s">
        <v>12</v>
      </c>
      <c r="G1951" s="191">
        <v>457584</v>
      </c>
      <c r="H1951" s="68"/>
      <c r="I1951" s="197" t="s">
        <v>1886</v>
      </c>
      <c r="J1951" s="68"/>
      <c r="K1951" s="68"/>
      <c r="L1951" s="68"/>
      <c r="M1951" s="68"/>
      <c r="N1951" s="358"/>
      <c r="O1951" s="358"/>
      <c r="P1951" s="214">
        <v>2878645.4</v>
      </c>
      <c r="Q1951" s="214">
        <v>0</v>
      </c>
      <c r="R1951" s="68" t="s">
        <v>1894</v>
      </c>
      <c r="S1951" s="359"/>
      <c r="T1951" s="275"/>
    </row>
    <row r="1952" spans="1:20" ht="38.25">
      <c r="A1952" s="191" t="s">
        <v>665</v>
      </c>
      <c r="B1952" s="68"/>
      <c r="C1952" s="212" t="s">
        <v>1254</v>
      </c>
      <c r="D1952" s="213">
        <v>45412</v>
      </c>
      <c r="E1952" s="191" t="s">
        <v>4386</v>
      </c>
      <c r="F1952" s="191" t="s">
        <v>12</v>
      </c>
      <c r="G1952" s="191">
        <v>457588</v>
      </c>
      <c r="H1952" s="68"/>
      <c r="I1952" s="197" t="s">
        <v>1886</v>
      </c>
      <c r="J1952" s="68"/>
      <c r="K1952" s="68"/>
      <c r="L1952" s="68"/>
      <c r="M1952" s="68"/>
      <c r="N1952" s="358"/>
      <c r="O1952" s="358"/>
      <c r="P1952" s="214">
        <v>464519.62</v>
      </c>
      <c r="Q1952" s="214">
        <v>0</v>
      </c>
      <c r="R1952" s="68" t="s">
        <v>1894</v>
      </c>
      <c r="S1952" s="359"/>
      <c r="T1952" s="275"/>
    </row>
    <row r="1953" spans="1:20" ht="38.25">
      <c r="A1953" s="191" t="s">
        <v>665</v>
      </c>
      <c r="B1953" s="68"/>
      <c r="C1953" s="212" t="s">
        <v>1254</v>
      </c>
      <c r="D1953" s="213">
        <v>45412</v>
      </c>
      <c r="E1953" s="191" t="s">
        <v>4387</v>
      </c>
      <c r="F1953" s="191" t="s">
        <v>12</v>
      </c>
      <c r="G1953" s="191">
        <v>457590</v>
      </c>
      <c r="H1953" s="68"/>
      <c r="I1953" s="197" t="s">
        <v>1886</v>
      </c>
      <c r="J1953" s="68"/>
      <c r="K1953" s="68"/>
      <c r="L1953" s="68"/>
      <c r="M1953" s="68"/>
      <c r="N1953" s="358"/>
      <c r="O1953" s="358"/>
      <c r="P1953" s="214">
        <v>11556902.189999999</v>
      </c>
      <c r="Q1953" s="214">
        <v>0</v>
      </c>
      <c r="R1953" s="68" t="s">
        <v>1894</v>
      </c>
      <c r="S1953" s="359"/>
      <c r="T1953" s="275"/>
    </row>
    <row r="1954" spans="1:20" ht="38.25">
      <c r="A1954" s="191" t="s">
        <v>665</v>
      </c>
      <c r="B1954" s="68"/>
      <c r="C1954" s="212" t="s">
        <v>1254</v>
      </c>
      <c r="D1954" s="213">
        <v>45412</v>
      </c>
      <c r="E1954" s="191" t="s">
        <v>4388</v>
      </c>
      <c r="F1954" s="191" t="s">
        <v>12</v>
      </c>
      <c r="G1954" s="191">
        <v>457592</v>
      </c>
      <c r="H1954" s="68"/>
      <c r="I1954" s="197" t="s">
        <v>1886</v>
      </c>
      <c r="J1954" s="68"/>
      <c r="K1954" s="68"/>
      <c r="L1954" s="68"/>
      <c r="M1954" s="68"/>
      <c r="N1954" s="358"/>
      <c r="O1954" s="358"/>
      <c r="P1954" s="214">
        <v>462712.76</v>
      </c>
      <c r="Q1954" s="214">
        <v>0</v>
      </c>
      <c r="R1954" s="68" t="s">
        <v>1894</v>
      </c>
      <c r="S1954" s="359"/>
      <c r="T1954" s="275"/>
    </row>
    <row r="1955" spans="1:20" ht="38.25">
      <c r="A1955" s="191" t="s">
        <v>665</v>
      </c>
      <c r="B1955" s="68"/>
      <c r="C1955" s="212" t="s">
        <v>1254</v>
      </c>
      <c r="D1955" s="213">
        <v>45412</v>
      </c>
      <c r="E1955" s="191" t="s">
        <v>4389</v>
      </c>
      <c r="F1955" s="191" t="s">
        <v>12</v>
      </c>
      <c r="G1955" s="191">
        <v>457594</v>
      </c>
      <c r="H1955" s="68"/>
      <c r="I1955" s="197" t="s">
        <v>1886</v>
      </c>
      <c r="J1955" s="68"/>
      <c r="K1955" s="68"/>
      <c r="L1955" s="68"/>
      <c r="M1955" s="68"/>
      <c r="N1955" s="358"/>
      <c r="O1955" s="358"/>
      <c r="P1955" s="214">
        <v>2126247.67</v>
      </c>
      <c r="Q1955" s="214">
        <v>0</v>
      </c>
      <c r="R1955" s="68" t="s">
        <v>1894</v>
      </c>
      <c r="S1955" s="359"/>
      <c r="T1955" s="275"/>
    </row>
    <row r="1956" spans="1:20" ht="38.25">
      <c r="A1956" s="191" t="s">
        <v>665</v>
      </c>
      <c r="B1956" s="68"/>
      <c r="C1956" s="212" t="s">
        <v>1254</v>
      </c>
      <c r="D1956" s="213">
        <v>45412</v>
      </c>
      <c r="E1956" s="191" t="s">
        <v>4390</v>
      </c>
      <c r="F1956" s="191" t="s">
        <v>12</v>
      </c>
      <c r="G1956" s="191">
        <v>457596</v>
      </c>
      <c r="H1956" s="68"/>
      <c r="I1956" s="197" t="s">
        <v>1886</v>
      </c>
      <c r="J1956" s="68"/>
      <c r="K1956" s="68"/>
      <c r="L1956" s="68"/>
      <c r="M1956" s="68"/>
      <c r="N1956" s="358"/>
      <c r="O1956" s="358"/>
      <c r="P1956" s="214">
        <v>85130.27</v>
      </c>
      <c r="Q1956" s="214">
        <v>0</v>
      </c>
      <c r="R1956" s="68" t="s">
        <v>1894</v>
      </c>
      <c r="S1956" s="359"/>
      <c r="T1956" s="275"/>
    </row>
    <row r="1957" spans="1:20" ht="38.25">
      <c r="A1957" s="191" t="s">
        <v>665</v>
      </c>
      <c r="B1957" s="68"/>
      <c r="C1957" s="212" t="s">
        <v>1254</v>
      </c>
      <c r="D1957" s="213">
        <v>45412</v>
      </c>
      <c r="E1957" s="191" t="s">
        <v>4391</v>
      </c>
      <c r="F1957" s="191" t="s">
        <v>12</v>
      </c>
      <c r="G1957" s="191">
        <v>457598</v>
      </c>
      <c r="H1957" s="68"/>
      <c r="I1957" s="197" t="s">
        <v>1886</v>
      </c>
      <c r="J1957" s="68"/>
      <c r="K1957" s="68"/>
      <c r="L1957" s="68"/>
      <c r="M1957" s="68"/>
      <c r="N1957" s="358"/>
      <c r="O1957" s="358"/>
      <c r="P1957" s="214">
        <v>1454650.79</v>
      </c>
      <c r="Q1957" s="214">
        <v>0</v>
      </c>
      <c r="R1957" s="68" t="s">
        <v>1894</v>
      </c>
      <c r="S1957" s="359"/>
      <c r="T1957" s="275"/>
    </row>
    <row r="1958" spans="1:20" ht="38.25">
      <c r="A1958" s="191" t="s">
        <v>665</v>
      </c>
      <c r="B1958" s="68"/>
      <c r="C1958" s="212" t="s">
        <v>1254</v>
      </c>
      <c r="D1958" s="213">
        <v>45412</v>
      </c>
      <c r="E1958" s="191" t="s">
        <v>4392</v>
      </c>
      <c r="F1958" s="191" t="s">
        <v>12</v>
      </c>
      <c r="G1958" s="191">
        <v>457600</v>
      </c>
      <c r="H1958" s="68"/>
      <c r="I1958" s="197" t="s">
        <v>1886</v>
      </c>
      <c r="J1958" s="68"/>
      <c r="K1958" s="68"/>
      <c r="L1958" s="68"/>
      <c r="M1958" s="68"/>
      <c r="N1958" s="358"/>
      <c r="O1958" s="358"/>
      <c r="P1958" s="214">
        <v>1522709.06</v>
      </c>
      <c r="Q1958" s="214">
        <v>0</v>
      </c>
      <c r="R1958" s="68" t="s">
        <v>1894</v>
      </c>
      <c r="S1958" s="359"/>
      <c r="T1958" s="275"/>
    </row>
    <row r="1959" spans="1:20" ht="38.25">
      <c r="A1959" s="191" t="s">
        <v>665</v>
      </c>
      <c r="B1959" s="68"/>
      <c r="C1959" s="212" t="s">
        <v>1254</v>
      </c>
      <c r="D1959" s="213">
        <v>45412</v>
      </c>
      <c r="E1959" s="191" t="s">
        <v>4393</v>
      </c>
      <c r="F1959" s="191" t="s">
        <v>12</v>
      </c>
      <c r="G1959" s="191">
        <v>457602</v>
      </c>
      <c r="H1959" s="68"/>
      <c r="I1959" s="197" t="s">
        <v>1886</v>
      </c>
      <c r="J1959" s="68"/>
      <c r="K1959" s="68"/>
      <c r="L1959" s="68"/>
      <c r="M1959" s="68"/>
      <c r="N1959" s="358"/>
      <c r="O1959" s="358"/>
      <c r="P1959" s="214">
        <v>358158.47</v>
      </c>
      <c r="Q1959" s="214">
        <v>0</v>
      </c>
      <c r="R1959" s="68" t="s">
        <v>1894</v>
      </c>
      <c r="S1959" s="359"/>
      <c r="T1959" s="275"/>
    </row>
    <row r="1960" spans="1:20" ht="38.25">
      <c r="A1960" s="191" t="s">
        <v>665</v>
      </c>
      <c r="B1960" s="68"/>
      <c r="C1960" s="212" t="s">
        <v>1254</v>
      </c>
      <c r="D1960" s="213">
        <v>45412</v>
      </c>
      <c r="E1960" s="191" t="s">
        <v>4394</v>
      </c>
      <c r="F1960" s="191" t="s">
        <v>12</v>
      </c>
      <c r="G1960" s="191">
        <v>457604</v>
      </c>
      <c r="H1960" s="68"/>
      <c r="I1960" s="197" t="s">
        <v>1886</v>
      </c>
      <c r="J1960" s="68"/>
      <c r="K1960" s="68"/>
      <c r="L1960" s="68"/>
      <c r="M1960" s="68"/>
      <c r="N1960" s="358"/>
      <c r="O1960" s="358"/>
      <c r="P1960" s="214">
        <v>4183075.91</v>
      </c>
      <c r="Q1960" s="214">
        <v>0</v>
      </c>
      <c r="R1960" s="68" t="s">
        <v>1894</v>
      </c>
      <c r="S1960" s="359"/>
      <c r="T1960" s="275"/>
    </row>
    <row r="1961" spans="1:20" ht="38.25">
      <c r="A1961" s="191" t="s">
        <v>665</v>
      </c>
      <c r="B1961" s="68"/>
      <c r="C1961" s="212" t="s">
        <v>1254</v>
      </c>
      <c r="D1961" s="213">
        <v>45412</v>
      </c>
      <c r="E1961" s="191" t="s">
        <v>4395</v>
      </c>
      <c r="F1961" s="191" t="s">
        <v>12</v>
      </c>
      <c r="G1961" s="191">
        <v>457606</v>
      </c>
      <c r="H1961" s="68"/>
      <c r="I1961" s="197" t="s">
        <v>1886</v>
      </c>
      <c r="J1961" s="68"/>
      <c r="K1961" s="68"/>
      <c r="L1961" s="68"/>
      <c r="M1961" s="68"/>
      <c r="N1961" s="358"/>
      <c r="O1961" s="358"/>
      <c r="P1961" s="214">
        <v>983724.27</v>
      </c>
      <c r="Q1961" s="214">
        <v>0</v>
      </c>
      <c r="R1961" s="68" t="s">
        <v>1894</v>
      </c>
      <c r="S1961" s="359"/>
      <c r="T1961" s="275"/>
    </row>
    <row r="1962" spans="1:20" ht="38.25">
      <c r="A1962" s="191" t="s">
        <v>665</v>
      </c>
      <c r="B1962" s="68"/>
      <c r="C1962" s="212" t="s">
        <v>1254</v>
      </c>
      <c r="D1962" s="213">
        <v>45412</v>
      </c>
      <c r="E1962" s="191" t="s">
        <v>4396</v>
      </c>
      <c r="F1962" s="191" t="s">
        <v>12</v>
      </c>
      <c r="G1962" s="191">
        <v>457608</v>
      </c>
      <c r="H1962" s="68"/>
      <c r="I1962" s="197" t="s">
        <v>1886</v>
      </c>
      <c r="J1962" s="68"/>
      <c r="K1962" s="68"/>
      <c r="L1962" s="68"/>
      <c r="M1962" s="68"/>
      <c r="N1962" s="358"/>
      <c r="O1962" s="358"/>
      <c r="P1962" s="214">
        <v>3543494.31</v>
      </c>
      <c r="Q1962" s="214">
        <v>0</v>
      </c>
      <c r="R1962" s="68" t="s">
        <v>1894</v>
      </c>
      <c r="S1962" s="359"/>
      <c r="T1962" s="275"/>
    </row>
    <row r="1963" spans="1:20" ht="38.25">
      <c r="A1963" s="191" t="s">
        <v>665</v>
      </c>
      <c r="B1963" s="68"/>
      <c r="C1963" s="212" t="s">
        <v>1254</v>
      </c>
      <c r="D1963" s="213">
        <v>45412</v>
      </c>
      <c r="E1963" s="191" t="s">
        <v>4397</v>
      </c>
      <c r="F1963" s="191" t="s">
        <v>12</v>
      </c>
      <c r="G1963" s="191">
        <v>457610</v>
      </c>
      <c r="H1963" s="68"/>
      <c r="I1963" s="197" t="s">
        <v>1886</v>
      </c>
      <c r="J1963" s="68"/>
      <c r="K1963" s="68"/>
      <c r="L1963" s="68"/>
      <c r="M1963" s="68"/>
      <c r="N1963" s="358"/>
      <c r="O1963" s="358"/>
      <c r="P1963" s="214">
        <v>3542836.5</v>
      </c>
      <c r="Q1963" s="214">
        <v>0</v>
      </c>
      <c r="R1963" s="68" t="s">
        <v>1894</v>
      </c>
      <c r="S1963" s="359"/>
      <c r="T1963" s="275"/>
    </row>
    <row r="1964" spans="1:20" ht="38.25">
      <c r="A1964" s="191" t="s">
        <v>665</v>
      </c>
      <c r="B1964" s="68"/>
      <c r="C1964" s="212" t="s">
        <v>1254</v>
      </c>
      <c r="D1964" s="213">
        <v>45412</v>
      </c>
      <c r="E1964" s="191" t="s">
        <v>4398</v>
      </c>
      <c r="F1964" s="191" t="s">
        <v>12</v>
      </c>
      <c r="G1964" s="191">
        <v>457612</v>
      </c>
      <c r="H1964" s="68"/>
      <c r="I1964" s="197" t="s">
        <v>1886</v>
      </c>
      <c r="J1964" s="68"/>
      <c r="K1964" s="68"/>
      <c r="L1964" s="68"/>
      <c r="M1964" s="68"/>
      <c r="N1964" s="358"/>
      <c r="O1964" s="358"/>
      <c r="P1964" s="214">
        <v>833315.34</v>
      </c>
      <c r="Q1964" s="214">
        <v>0</v>
      </c>
      <c r="R1964" s="68" t="s">
        <v>1894</v>
      </c>
      <c r="S1964" s="359"/>
      <c r="T1964" s="275"/>
    </row>
    <row r="1965" spans="1:20" ht="38.25">
      <c r="A1965" s="191" t="s">
        <v>665</v>
      </c>
      <c r="B1965" s="68"/>
      <c r="C1965" s="212" t="s">
        <v>1254</v>
      </c>
      <c r="D1965" s="213">
        <v>45412</v>
      </c>
      <c r="E1965" s="191" t="s">
        <v>4399</v>
      </c>
      <c r="F1965" s="191" t="s">
        <v>12</v>
      </c>
      <c r="G1965" s="191">
        <v>457614</v>
      </c>
      <c r="H1965" s="68"/>
      <c r="I1965" s="197" t="s">
        <v>1886</v>
      </c>
      <c r="J1965" s="68"/>
      <c r="K1965" s="68"/>
      <c r="L1965" s="68"/>
      <c r="M1965" s="68"/>
      <c r="N1965" s="358"/>
      <c r="O1965" s="358"/>
      <c r="P1965" s="214">
        <v>2288798.46</v>
      </c>
      <c r="Q1965" s="214">
        <v>0</v>
      </c>
      <c r="R1965" s="68" t="s">
        <v>1894</v>
      </c>
      <c r="S1965" s="359"/>
      <c r="T1965" s="275"/>
    </row>
    <row r="1966" spans="1:20" ht="38.25">
      <c r="A1966" s="191" t="s">
        <v>665</v>
      </c>
      <c r="B1966" s="68"/>
      <c r="C1966" s="212" t="s">
        <v>1254</v>
      </c>
      <c r="D1966" s="213">
        <v>45412</v>
      </c>
      <c r="E1966" s="191" t="s">
        <v>4400</v>
      </c>
      <c r="F1966" s="191" t="s">
        <v>12</v>
      </c>
      <c r="G1966" s="191">
        <v>457616</v>
      </c>
      <c r="H1966" s="68"/>
      <c r="I1966" s="197" t="s">
        <v>1886</v>
      </c>
      <c r="J1966" s="68"/>
      <c r="K1966" s="68"/>
      <c r="L1966" s="68"/>
      <c r="M1966" s="68"/>
      <c r="N1966" s="358"/>
      <c r="O1966" s="358"/>
      <c r="P1966" s="214">
        <v>9732623.3499999996</v>
      </c>
      <c r="Q1966" s="214">
        <v>0</v>
      </c>
      <c r="R1966" s="68" t="s">
        <v>1894</v>
      </c>
      <c r="S1966" s="359"/>
      <c r="T1966" s="275"/>
    </row>
    <row r="1967" spans="1:20" ht="38.25">
      <c r="A1967" s="191" t="s">
        <v>665</v>
      </c>
      <c r="B1967" s="68"/>
      <c r="C1967" s="212" t="s">
        <v>1254</v>
      </c>
      <c r="D1967" s="213">
        <v>45412</v>
      </c>
      <c r="E1967" s="191" t="s">
        <v>4401</v>
      </c>
      <c r="F1967" s="191" t="s">
        <v>12</v>
      </c>
      <c r="G1967" s="191">
        <v>457618</v>
      </c>
      <c r="H1967" s="68"/>
      <c r="I1967" s="197" t="s">
        <v>1886</v>
      </c>
      <c r="J1967" s="68"/>
      <c r="K1967" s="68"/>
      <c r="L1967" s="68"/>
      <c r="M1967" s="68"/>
      <c r="N1967" s="358"/>
      <c r="O1967" s="358"/>
      <c r="P1967" s="214">
        <v>1790283.01</v>
      </c>
      <c r="Q1967" s="214">
        <v>0</v>
      </c>
      <c r="R1967" s="68" t="s">
        <v>1894</v>
      </c>
      <c r="S1967" s="359"/>
      <c r="T1967" s="275"/>
    </row>
    <row r="1968" spans="1:20" ht="38.25">
      <c r="A1968" s="191" t="s">
        <v>665</v>
      </c>
      <c r="B1968" s="68"/>
      <c r="C1968" s="212" t="s">
        <v>1254</v>
      </c>
      <c r="D1968" s="213">
        <v>45412</v>
      </c>
      <c r="E1968" s="191" t="s">
        <v>4402</v>
      </c>
      <c r="F1968" s="191" t="s">
        <v>12</v>
      </c>
      <c r="G1968" s="191">
        <v>457620</v>
      </c>
      <c r="H1968" s="68"/>
      <c r="I1968" s="197" t="s">
        <v>1886</v>
      </c>
      <c r="J1968" s="68"/>
      <c r="K1968" s="68"/>
      <c r="L1968" s="68"/>
      <c r="M1968" s="68"/>
      <c r="N1968" s="358"/>
      <c r="O1968" s="358"/>
      <c r="P1968" s="214">
        <v>421094.86</v>
      </c>
      <c r="Q1968" s="214">
        <v>0</v>
      </c>
      <c r="R1968" s="68" t="s">
        <v>1894</v>
      </c>
      <c r="S1968" s="359"/>
      <c r="T1968" s="275"/>
    </row>
    <row r="1969" spans="1:20" ht="38.25">
      <c r="A1969" s="191" t="s">
        <v>665</v>
      </c>
      <c r="B1969" s="68"/>
      <c r="C1969" s="212" t="s">
        <v>1254</v>
      </c>
      <c r="D1969" s="213">
        <v>45412</v>
      </c>
      <c r="E1969" s="191" t="s">
        <v>4403</v>
      </c>
      <c r="F1969" s="191" t="s">
        <v>12</v>
      </c>
      <c r="G1969" s="191">
        <v>457622</v>
      </c>
      <c r="H1969" s="68"/>
      <c r="I1969" s="197" t="s">
        <v>1886</v>
      </c>
      <c r="J1969" s="68"/>
      <c r="K1969" s="68"/>
      <c r="L1969" s="68"/>
      <c r="M1969" s="68"/>
      <c r="N1969" s="358"/>
      <c r="O1969" s="358"/>
      <c r="P1969" s="214">
        <v>12175352.869999999</v>
      </c>
      <c r="Q1969" s="214">
        <v>0</v>
      </c>
      <c r="R1969" s="68" t="s">
        <v>1894</v>
      </c>
      <c r="S1969" s="359"/>
      <c r="T1969" s="275"/>
    </row>
    <row r="1970" spans="1:20" ht="38.25">
      <c r="A1970" s="191" t="s">
        <v>665</v>
      </c>
      <c r="B1970" s="68"/>
      <c r="C1970" s="212" t="s">
        <v>1254</v>
      </c>
      <c r="D1970" s="213">
        <v>45412</v>
      </c>
      <c r="E1970" s="191" t="s">
        <v>4404</v>
      </c>
      <c r="F1970" s="191" t="s">
        <v>12</v>
      </c>
      <c r="G1970" s="191">
        <v>457624</v>
      </c>
      <c r="H1970" s="68"/>
      <c r="I1970" s="197" t="s">
        <v>1886</v>
      </c>
      <c r="J1970" s="68"/>
      <c r="K1970" s="68"/>
      <c r="L1970" s="68"/>
      <c r="M1970" s="68"/>
      <c r="N1970" s="358"/>
      <c r="O1970" s="358"/>
      <c r="P1970" s="214">
        <v>15308325.85</v>
      </c>
      <c r="Q1970" s="214">
        <v>0</v>
      </c>
      <c r="R1970" s="68" t="s">
        <v>1894</v>
      </c>
      <c r="S1970" s="359"/>
      <c r="T1970" s="275"/>
    </row>
    <row r="1971" spans="1:20" ht="38.25">
      <c r="A1971" s="191" t="s">
        <v>665</v>
      </c>
      <c r="B1971" s="68"/>
      <c r="C1971" s="212" t="s">
        <v>1254</v>
      </c>
      <c r="D1971" s="213">
        <v>45412</v>
      </c>
      <c r="E1971" s="191" t="s">
        <v>4405</v>
      </c>
      <c r="F1971" s="191" t="s">
        <v>12</v>
      </c>
      <c r="G1971" s="191">
        <v>457626</v>
      </c>
      <c r="H1971" s="68"/>
      <c r="I1971" s="197" t="s">
        <v>1886</v>
      </c>
      <c r="J1971" s="68"/>
      <c r="K1971" s="68"/>
      <c r="L1971" s="68"/>
      <c r="M1971" s="68"/>
      <c r="N1971" s="358"/>
      <c r="O1971" s="358"/>
      <c r="P1971" s="214">
        <v>5895975.6600000001</v>
      </c>
      <c r="Q1971" s="214">
        <v>0</v>
      </c>
      <c r="R1971" s="68" t="s">
        <v>1894</v>
      </c>
      <c r="S1971" s="359"/>
      <c r="T1971" s="275"/>
    </row>
    <row r="1972" spans="1:20" ht="38.25">
      <c r="A1972" s="191" t="s">
        <v>665</v>
      </c>
      <c r="B1972" s="68"/>
      <c r="C1972" s="212" t="s">
        <v>1254</v>
      </c>
      <c r="D1972" s="213">
        <v>45412</v>
      </c>
      <c r="E1972" s="191" t="s">
        <v>4406</v>
      </c>
      <c r="F1972" s="191" t="s">
        <v>12</v>
      </c>
      <c r="G1972" s="191">
        <v>457628</v>
      </c>
      <c r="H1972" s="68"/>
      <c r="I1972" s="197" t="s">
        <v>1886</v>
      </c>
      <c r="J1972" s="68"/>
      <c r="K1972" s="68"/>
      <c r="L1972" s="68"/>
      <c r="M1972" s="68"/>
      <c r="N1972" s="358"/>
      <c r="O1972" s="358"/>
      <c r="P1972" s="214">
        <v>69193323.180000007</v>
      </c>
      <c r="Q1972" s="214">
        <v>0</v>
      </c>
      <c r="R1972" s="68" t="s">
        <v>1894</v>
      </c>
      <c r="S1972" s="359"/>
      <c r="T1972" s="275"/>
    </row>
    <row r="1973" spans="1:20" ht="38.25">
      <c r="A1973" s="191" t="s">
        <v>665</v>
      </c>
      <c r="B1973" s="68"/>
      <c r="C1973" s="212" t="s">
        <v>1254</v>
      </c>
      <c r="D1973" s="213">
        <v>45412</v>
      </c>
      <c r="E1973" s="191" t="s">
        <v>4407</v>
      </c>
      <c r="F1973" s="191" t="s">
        <v>12</v>
      </c>
      <c r="G1973" s="191">
        <v>457630</v>
      </c>
      <c r="H1973" s="68"/>
      <c r="I1973" s="197" t="s">
        <v>1886</v>
      </c>
      <c r="J1973" s="68"/>
      <c r="K1973" s="68"/>
      <c r="L1973" s="68"/>
      <c r="M1973" s="68"/>
      <c r="N1973" s="358"/>
      <c r="O1973" s="358"/>
      <c r="P1973" s="214">
        <v>5232959.67</v>
      </c>
      <c r="Q1973" s="214">
        <v>0</v>
      </c>
      <c r="R1973" s="68" t="s">
        <v>1894</v>
      </c>
      <c r="S1973" s="359"/>
      <c r="T1973" s="275"/>
    </row>
    <row r="1974" spans="1:20">
      <c r="A1974" s="380"/>
      <c r="C1974" s="381"/>
      <c r="D1974" s="382"/>
      <c r="E1974" s="380"/>
      <c r="F1974" s="380"/>
      <c r="G1974" s="380"/>
      <c r="I1974" s="383"/>
      <c r="N1974" s="373"/>
      <c r="O1974" s="373"/>
      <c r="P1974" s="232"/>
      <c r="Q1974" s="232"/>
      <c r="S1974" s="388"/>
    </row>
    <row r="1975" spans="1:20" ht="18.75">
      <c r="A1975" s="178"/>
      <c r="B1975" s="179"/>
      <c r="I1975" s="461" t="s">
        <v>554</v>
      </c>
      <c r="J1975" s="461"/>
      <c r="K1975" s="461"/>
      <c r="L1975" s="461"/>
      <c r="M1975" s="461"/>
      <c r="N1975" s="176">
        <f>+SUBTOTAL(9,N8:N832)</f>
        <v>0</v>
      </c>
      <c r="O1975" s="176">
        <f>+SUBTOTAL(9,O8:O832)</f>
        <v>0</v>
      </c>
      <c r="P1975" s="176">
        <f>+SUBTOTAL(9,P8:P1973)</f>
        <v>3303580503.4000015</v>
      </c>
      <c r="Q1975" s="176">
        <f>+SUBTOTAL(9,Q8:Q1973)</f>
        <v>1602436360.8099992</v>
      </c>
    </row>
    <row r="1976" spans="1:20">
      <c r="N1976" s="157"/>
      <c r="O1976" s="157"/>
      <c r="P1976" s="157"/>
      <c r="Q1976" s="157"/>
    </row>
    <row r="1977" spans="1:20">
      <c r="N1977" s="157"/>
      <c r="O1977" s="157"/>
      <c r="P1977" s="157"/>
      <c r="Q1977" s="157"/>
    </row>
    <row r="1978" spans="1:20">
      <c r="N1978" s="157"/>
      <c r="O1978" s="157"/>
      <c r="P1978" s="157"/>
      <c r="Q1978" s="157"/>
    </row>
    <row r="1979" spans="1:20">
      <c r="N1979" s="157"/>
      <c r="O1979" s="157"/>
      <c r="P1979" s="157"/>
      <c r="Q1979" s="157"/>
    </row>
    <row r="1980" spans="1:20">
      <c r="N1980" s="157"/>
      <c r="O1980" s="157"/>
      <c r="P1980" s="157"/>
      <c r="Q1980" s="157"/>
    </row>
    <row r="1981" spans="1:20">
      <c r="N1981" s="157"/>
      <c r="O1981" s="157"/>
      <c r="P1981" s="157"/>
      <c r="Q1981" s="157"/>
    </row>
    <row r="1982" spans="1:20">
      <c r="N1982" s="157"/>
      <c r="O1982" s="157"/>
      <c r="P1982" s="157"/>
      <c r="Q1982" s="157"/>
    </row>
    <row r="1983" spans="1:20">
      <c r="N1983" s="157"/>
      <c r="O1983" s="157"/>
      <c r="P1983" s="157"/>
      <c r="Q1983" s="157"/>
    </row>
    <row r="1984" spans="1:20">
      <c r="N1984" s="157"/>
      <c r="O1984" s="157"/>
      <c r="P1984" s="157"/>
      <c r="Q1984" s="157"/>
    </row>
    <row r="1985" spans="1:17">
      <c r="N1985" s="157"/>
      <c r="O1985" s="157"/>
      <c r="P1985" s="157"/>
      <c r="Q1985" s="157"/>
    </row>
    <row r="1986" spans="1:17">
      <c r="N1986" s="157"/>
      <c r="O1986" s="157"/>
      <c r="P1986" s="157"/>
      <c r="Q1986" s="157"/>
    </row>
    <row r="1987" spans="1:17">
      <c r="N1987" s="157"/>
      <c r="O1987" s="157"/>
      <c r="P1987" s="157"/>
      <c r="Q1987" s="157"/>
    </row>
    <row r="1988" spans="1:17">
      <c r="A1988" s="362" t="s">
        <v>1474</v>
      </c>
    </row>
    <row r="1989" spans="1:17">
      <c r="A1989" s="361" t="s">
        <v>1475</v>
      </c>
    </row>
    <row r="1990" spans="1:17">
      <c r="A1990" s="361" t="s">
        <v>1476</v>
      </c>
    </row>
    <row r="1991" spans="1:17">
      <c r="A1991" s="361"/>
    </row>
    <row r="1992" spans="1:17">
      <c r="A1992" s="361" t="s">
        <v>1477</v>
      </c>
    </row>
    <row r="1993" spans="1:17">
      <c r="A1993" s="361" t="s">
        <v>1478</v>
      </c>
    </row>
  </sheetData>
  <sheetProtection formatCells="0" formatColumns="0" formatRows="0" autoFilter="0"/>
  <protectedRanges>
    <protectedRange sqref="B8:B1974" name="Rango2"/>
    <protectedRange sqref="J8:M1974" name="Compr"/>
    <protectedRange sqref="H8:H1974" name="Rango3"/>
    <protectedRange sqref="T8:T1974" name="Rango4"/>
  </protectedRanges>
  <autoFilter ref="A7:T1973" xr:uid="{00000000-0001-0000-0400-000000000000}"/>
  <mergeCells count="6">
    <mergeCell ref="I1975:M1975"/>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416"/>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674</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ABRIL DE 2024</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7 de mayo de 2024 Hrs. 15:00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4" t="s">
        <v>1467</v>
      </c>
      <c r="B6" s="465"/>
      <c r="C6" s="103"/>
      <c r="D6" s="122"/>
      <c r="E6" s="122"/>
      <c r="F6" s="67"/>
      <c r="G6" s="67"/>
      <c r="H6" s="67"/>
      <c r="I6" s="71"/>
      <c r="J6" s="464" t="s">
        <v>1469</v>
      </c>
      <c r="K6" s="465"/>
      <c r="L6" s="464" t="s">
        <v>1470</v>
      </c>
      <c r="M6" s="465"/>
      <c r="N6" s="462" t="s">
        <v>1471</v>
      </c>
      <c r="O6" s="463"/>
      <c r="P6" s="462" t="s">
        <v>1472</v>
      </c>
      <c r="Q6" s="463"/>
      <c r="R6" s="67"/>
      <c r="S6" s="67"/>
    </row>
    <row r="7" spans="1:20" s="66" customFormat="1" ht="44.25" customHeight="1">
      <c r="A7" s="347" t="s">
        <v>655</v>
      </c>
      <c r="B7" s="347" t="s">
        <v>656</v>
      </c>
      <c r="C7" s="348" t="s">
        <v>662</v>
      </c>
      <c r="D7" s="348" t="s">
        <v>1466</v>
      </c>
      <c r="E7" s="366" t="s">
        <v>650</v>
      </c>
      <c r="F7" s="348" t="s">
        <v>651</v>
      </c>
      <c r="G7" s="348" t="s">
        <v>653</v>
      </c>
      <c r="H7" s="350" t="s">
        <v>1468</v>
      </c>
      <c r="I7" s="348" t="s">
        <v>654</v>
      </c>
      <c r="J7" s="347" t="s">
        <v>657</v>
      </c>
      <c r="K7" s="347" t="s">
        <v>660</v>
      </c>
      <c r="L7" s="347" t="s">
        <v>658</v>
      </c>
      <c r="M7" s="347" t="s">
        <v>659</v>
      </c>
      <c r="N7" s="349" t="s">
        <v>1305</v>
      </c>
      <c r="O7" s="349" t="s">
        <v>1306</v>
      </c>
      <c r="P7" s="349" t="s">
        <v>1291</v>
      </c>
      <c r="Q7" s="349" t="s">
        <v>1292</v>
      </c>
      <c r="R7" s="348" t="s">
        <v>664</v>
      </c>
      <c r="S7" s="348" t="s">
        <v>1473</v>
      </c>
      <c r="T7" s="350" t="s">
        <v>1357</v>
      </c>
    </row>
    <row r="8" spans="1:20" ht="51">
      <c r="A8" s="68" t="s">
        <v>541</v>
      </c>
      <c r="B8" s="68"/>
      <c r="C8" s="69" t="s">
        <v>590</v>
      </c>
      <c r="D8" s="108">
        <v>45293</v>
      </c>
      <c r="E8" s="108" t="s">
        <v>2004</v>
      </c>
      <c r="F8" s="191" t="s">
        <v>22</v>
      </c>
      <c r="G8" s="191">
        <v>24120</v>
      </c>
      <c r="H8" s="68"/>
      <c r="I8" s="338" t="s">
        <v>1896</v>
      </c>
      <c r="J8" s="68"/>
      <c r="K8" s="68"/>
      <c r="L8" s="68"/>
      <c r="M8" s="68"/>
      <c r="N8" s="339">
        <v>0</v>
      </c>
      <c r="O8" s="339">
        <v>0</v>
      </c>
      <c r="P8" s="340">
        <v>0</v>
      </c>
      <c r="Q8" s="340">
        <v>0.01</v>
      </c>
      <c r="R8" s="341" t="s">
        <v>1894</v>
      </c>
      <c r="S8" s="360"/>
      <c r="T8" s="275"/>
    </row>
    <row r="9" spans="1:20" ht="51">
      <c r="A9" s="68" t="s">
        <v>541</v>
      </c>
      <c r="B9" s="68"/>
      <c r="C9" s="69" t="s">
        <v>590</v>
      </c>
      <c r="D9" s="108">
        <v>45294</v>
      </c>
      <c r="E9" s="108" t="s">
        <v>2005</v>
      </c>
      <c r="F9" s="191" t="s">
        <v>22</v>
      </c>
      <c r="G9" s="191">
        <v>24126</v>
      </c>
      <c r="H9" s="68"/>
      <c r="I9" s="338" t="s">
        <v>1897</v>
      </c>
      <c r="J9" s="68"/>
      <c r="K9" s="68"/>
      <c r="L9" s="68"/>
      <c r="M9" s="68"/>
      <c r="N9" s="339">
        <v>0</v>
      </c>
      <c r="O9" s="339">
        <v>0</v>
      </c>
      <c r="P9" s="340">
        <v>0</v>
      </c>
      <c r="Q9" s="340">
        <v>0.01</v>
      </c>
      <c r="R9" s="341" t="s">
        <v>1894</v>
      </c>
      <c r="S9" s="360"/>
      <c r="T9" s="275"/>
    </row>
    <row r="10" spans="1:20" ht="51">
      <c r="A10" s="68" t="s">
        <v>541</v>
      </c>
      <c r="B10" s="68"/>
      <c r="C10" s="69" t="s">
        <v>590</v>
      </c>
      <c r="D10" s="108">
        <v>45295</v>
      </c>
      <c r="E10" s="108" t="s">
        <v>2006</v>
      </c>
      <c r="F10" s="191" t="s">
        <v>22</v>
      </c>
      <c r="G10" s="191">
        <v>24132</v>
      </c>
      <c r="H10" s="68"/>
      <c r="I10" s="338" t="s">
        <v>1898</v>
      </c>
      <c r="J10" s="68"/>
      <c r="K10" s="68"/>
      <c r="L10" s="68"/>
      <c r="M10" s="68"/>
      <c r="N10" s="339">
        <v>0</v>
      </c>
      <c r="O10" s="339">
        <v>0</v>
      </c>
      <c r="P10" s="340">
        <v>0.01</v>
      </c>
      <c r="Q10" s="340">
        <v>0</v>
      </c>
      <c r="R10" s="341" t="s">
        <v>1894</v>
      </c>
      <c r="S10" s="360"/>
      <c r="T10" s="275"/>
    </row>
    <row r="11" spans="1:20" ht="63.75">
      <c r="A11" s="68">
        <v>513</v>
      </c>
      <c r="B11" s="68"/>
      <c r="C11" s="69" t="s">
        <v>160</v>
      </c>
      <c r="D11" s="108">
        <v>45299</v>
      </c>
      <c r="E11" s="108" t="s">
        <v>2007</v>
      </c>
      <c r="F11" s="191" t="s">
        <v>6</v>
      </c>
      <c r="G11" s="191">
        <v>2545933</v>
      </c>
      <c r="H11" s="68"/>
      <c r="I11" s="338" t="s">
        <v>1899</v>
      </c>
      <c r="J11" s="68"/>
      <c r="K11" s="68"/>
      <c r="L11" s="68"/>
      <c r="M11" s="68"/>
      <c r="N11" s="339">
        <v>0</v>
      </c>
      <c r="O11" s="339">
        <v>58204.01</v>
      </c>
      <c r="P11" s="340">
        <v>0</v>
      </c>
      <c r="Q11" s="340">
        <v>399279.51</v>
      </c>
      <c r="R11" s="341" t="s">
        <v>1894</v>
      </c>
      <c r="S11" s="360"/>
      <c r="T11" s="275"/>
    </row>
    <row r="12" spans="1:20" ht="51">
      <c r="A12" s="68" t="s">
        <v>541</v>
      </c>
      <c r="B12" s="68"/>
      <c r="C12" s="69" t="s">
        <v>590</v>
      </c>
      <c r="D12" s="108">
        <v>45299</v>
      </c>
      <c r="E12" s="108" t="s">
        <v>2008</v>
      </c>
      <c r="F12" s="191" t="s">
        <v>22</v>
      </c>
      <c r="G12" s="191">
        <v>24148</v>
      </c>
      <c r="H12" s="68"/>
      <c r="I12" s="338" t="s">
        <v>1900</v>
      </c>
      <c r="J12" s="68"/>
      <c r="K12" s="68"/>
      <c r="L12" s="68"/>
      <c r="M12" s="68"/>
      <c r="N12" s="339">
        <v>0</v>
      </c>
      <c r="O12" s="339">
        <v>0</v>
      </c>
      <c r="P12" s="340">
        <v>0</v>
      </c>
      <c r="Q12" s="340">
        <v>0.01</v>
      </c>
      <c r="R12" s="341" t="s">
        <v>1894</v>
      </c>
      <c r="S12" s="360"/>
      <c r="T12" s="275"/>
    </row>
    <row r="13" spans="1:20" ht="89.25">
      <c r="A13" s="68">
        <v>513</v>
      </c>
      <c r="B13" s="68"/>
      <c r="C13" s="69" t="s">
        <v>160</v>
      </c>
      <c r="D13" s="108">
        <v>45300</v>
      </c>
      <c r="E13" s="108" t="s">
        <v>2009</v>
      </c>
      <c r="F13" s="191" t="s">
        <v>6</v>
      </c>
      <c r="G13" s="191">
        <v>2546719</v>
      </c>
      <c r="H13" s="68"/>
      <c r="I13" s="338" t="s">
        <v>1901</v>
      </c>
      <c r="J13" s="68"/>
      <c r="K13" s="68"/>
      <c r="L13" s="68"/>
      <c r="M13" s="68"/>
      <c r="N13" s="339">
        <v>0</v>
      </c>
      <c r="O13" s="339">
        <v>58500</v>
      </c>
      <c r="P13" s="340">
        <v>0</v>
      </c>
      <c r="Q13" s="340">
        <v>401310</v>
      </c>
      <c r="R13" s="341" t="s">
        <v>1894</v>
      </c>
      <c r="S13" s="360"/>
      <c r="T13" s="275"/>
    </row>
    <row r="14" spans="1:20" ht="89.25">
      <c r="A14" s="68">
        <v>513</v>
      </c>
      <c r="B14" s="68"/>
      <c r="C14" s="69" t="s">
        <v>160</v>
      </c>
      <c r="D14" s="108">
        <v>45300</v>
      </c>
      <c r="E14" s="108" t="s">
        <v>2010</v>
      </c>
      <c r="F14" s="191" t="s">
        <v>6</v>
      </c>
      <c r="G14" s="191">
        <v>2546721</v>
      </c>
      <c r="H14" s="68"/>
      <c r="I14" s="338" t="s">
        <v>1902</v>
      </c>
      <c r="J14" s="68"/>
      <c r="K14" s="68"/>
      <c r="L14" s="68"/>
      <c r="M14" s="68"/>
      <c r="N14" s="339">
        <v>0</v>
      </c>
      <c r="O14" s="339">
        <v>19300</v>
      </c>
      <c r="P14" s="340">
        <v>0</v>
      </c>
      <c r="Q14" s="340">
        <v>132398</v>
      </c>
      <c r="R14" s="341" t="s">
        <v>1894</v>
      </c>
      <c r="S14" s="360"/>
      <c r="T14" s="275"/>
    </row>
    <row r="15" spans="1:20" ht="89.25">
      <c r="A15" s="68">
        <v>513</v>
      </c>
      <c r="B15" s="68"/>
      <c r="C15" s="69" t="s">
        <v>160</v>
      </c>
      <c r="D15" s="108">
        <v>45300</v>
      </c>
      <c r="E15" s="108" t="s">
        <v>2011</v>
      </c>
      <c r="F15" s="191" t="s">
        <v>6</v>
      </c>
      <c r="G15" s="191">
        <v>2546899</v>
      </c>
      <c r="H15" s="68"/>
      <c r="I15" s="338" t="s">
        <v>1903</v>
      </c>
      <c r="J15" s="68"/>
      <c r="K15" s="68"/>
      <c r="L15" s="68"/>
      <c r="M15" s="68"/>
      <c r="N15" s="339">
        <v>0</v>
      </c>
      <c r="O15" s="339">
        <v>12800</v>
      </c>
      <c r="P15" s="340">
        <v>0</v>
      </c>
      <c r="Q15" s="340">
        <v>87808</v>
      </c>
      <c r="R15" s="341" t="s">
        <v>1894</v>
      </c>
      <c r="S15" s="360"/>
      <c r="T15" s="275"/>
    </row>
    <row r="16" spans="1:20" ht="51">
      <c r="A16" s="68" t="s">
        <v>541</v>
      </c>
      <c r="B16" s="68"/>
      <c r="C16" s="69" t="s">
        <v>590</v>
      </c>
      <c r="D16" s="108">
        <v>45301</v>
      </c>
      <c r="E16" s="108" t="s">
        <v>2012</v>
      </c>
      <c r="F16" s="191" t="s">
        <v>22</v>
      </c>
      <c r="G16" s="191">
        <v>24159</v>
      </c>
      <c r="H16" s="68"/>
      <c r="I16" s="338" t="s">
        <v>1904</v>
      </c>
      <c r="J16" s="68"/>
      <c r="K16" s="68"/>
      <c r="L16" s="68"/>
      <c r="M16" s="68"/>
      <c r="N16" s="339">
        <v>0</v>
      </c>
      <c r="O16" s="339">
        <v>0</v>
      </c>
      <c r="P16" s="340">
        <v>0.01</v>
      </c>
      <c r="Q16" s="340">
        <v>0</v>
      </c>
      <c r="R16" s="341" t="s">
        <v>1894</v>
      </c>
      <c r="S16" s="360"/>
      <c r="T16" s="275"/>
    </row>
    <row r="17" spans="1:20" ht="51">
      <c r="A17" s="68" t="s">
        <v>541</v>
      </c>
      <c r="B17" s="68"/>
      <c r="C17" s="69" t="s">
        <v>590</v>
      </c>
      <c r="D17" s="108">
        <v>45302</v>
      </c>
      <c r="E17" s="108" t="s">
        <v>2013</v>
      </c>
      <c r="F17" s="191" t="s">
        <v>22</v>
      </c>
      <c r="G17" s="191">
        <v>24163</v>
      </c>
      <c r="H17" s="68"/>
      <c r="I17" s="338" t="s">
        <v>1905</v>
      </c>
      <c r="J17" s="68"/>
      <c r="K17" s="68"/>
      <c r="L17" s="68"/>
      <c r="M17" s="68"/>
      <c r="N17" s="339">
        <v>0</v>
      </c>
      <c r="O17" s="339">
        <v>0</v>
      </c>
      <c r="P17" s="340">
        <v>0.01</v>
      </c>
      <c r="Q17" s="340">
        <v>0</v>
      </c>
      <c r="R17" s="341" t="s">
        <v>1894</v>
      </c>
      <c r="S17" s="360"/>
      <c r="T17" s="275"/>
    </row>
    <row r="18" spans="1:20" ht="51">
      <c r="A18" s="68" t="s">
        <v>541</v>
      </c>
      <c r="B18" s="68"/>
      <c r="C18" s="69" t="s">
        <v>590</v>
      </c>
      <c r="D18" s="108">
        <v>45305</v>
      </c>
      <c r="E18" s="108" t="s">
        <v>2014</v>
      </c>
      <c r="F18" s="191" t="s">
        <v>22</v>
      </c>
      <c r="G18" s="191">
        <v>24177</v>
      </c>
      <c r="H18" s="68"/>
      <c r="I18" s="338" t="s">
        <v>1906</v>
      </c>
      <c r="J18" s="68"/>
      <c r="K18" s="68"/>
      <c r="L18" s="68"/>
      <c r="M18" s="68"/>
      <c r="N18" s="339">
        <v>0</v>
      </c>
      <c r="O18" s="339">
        <v>0</v>
      </c>
      <c r="P18" s="340">
        <v>0.01</v>
      </c>
      <c r="Q18" s="340">
        <v>0</v>
      </c>
      <c r="R18" s="341" t="s">
        <v>1894</v>
      </c>
      <c r="S18" s="360"/>
      <c r="T18" s="275"/>
    </row>
    <row r="19" spans="1:20" ht="63.75">
      <c r="A19" s="68" t="s">
        <v>542</v>
      </c>
      <c r="B19" s="68"/>
      <c r="C19" s="69" t="s">
        <v>689</v>
      </c>
      <c r="D19" s="108">
        <v>45307</v>
      </c>
      <c r="E19" s="108" t="s">
        <v>2015</v>
      </c>
      <c r="F19" s="191" t="s">
        <v>19</v>
      </c>
      <c r="G19" s="191">
        <v>18311</v>
      </c>
      <c r="H19" s="68"/>
      <c r="I19" s="338" t="s">
        <v>1907</v>
      </c>
      <c r="J19" s="68"/>
      <c r="K19" s="68"/>
      <c r="L19" s="68"/>
      <c r="M19" s="68"/>
      <c r="N19" s="339">
        <v>1149615.6599999999</v>
      </c>
      <c r="O19" s="339">
        <v>0</v>
      </c>
      <c r="P19" s="340">
        <v>7886363.4299999997</v>
      </c>
      <c r="Q19" s="340">
        <v>0</v>
      </c>
      <c r="R19" s="341" t="s">
        <v>1894</v>
      </c>
      <c r="S19" s="360"/>
      <c r="T19" s="275"/>
    </row>
    <row r="20" spans="1:20" ht="51">
      <c r="A20" s="68" t="s">
        <v>542</v>
      </c>
      <c r="B20" s="68"/>
      <c r="C20" s="69" t="s">
        <v>689</v>
      </c>
      <c r="D20" s="108">
        <v>45307</v>
      </c>
      <c r="E20" s="108" t="s">
        <v>2016</v>
      </c>
      <c r="F20" s="191" t="s">
        <v>19</v>
      </c>
      <c r="G20" s="191">
        <v>18220</v>
      </c>
      <c r="H20" s="68"/>
      <c r="I20" s="338" t="s">
        <v>1908</v>
      </c>
      <c r="J20" s="68"/>
      <c r="K20" s="68"/>
      <c r="L20" s="68"/>
      <c r="M20" s="68"/>
      <c r="N20" s="339">
        <v>1125.4100000000001</v>
      </c>
      <c r="O20" s="339">
        <v>0</v>
      </c>
      <c r="P20" s="340">
        <v>7720.31</v>
      </c>
      <c r="Q20" s="340">
        <v>0</v>
      </c>
      <c r="R20" s="341" t="s">
        <v>1894</v>
      </c>
      <c r="S20" s="360"/>
      <c r="T20" s="275"/>
    </row>
    <row r="21" spans="1:20" ht="51">
      <c r="A21" s="68" t="s">
        <v>542</v>
      </c>
      <c r="B21" s="68"/>
      <c r="C21" s="69" t="s">
        <v>689</v>
      </c>
      <c r="D21" s="108">
        <v>45307</v>
      </c>
      <c r="E21" s="108" t="s">
        <v>2017</v>
      </c>
      <c r="F21" s="191" t="s">
        <v>19</v>
      </c>
      <c r="G21" s="191">
        <v>18270</v>
      </c>
      <c r="H21" s="68"/>
      <c r="I21" s="338" t="s">
        <v>1909</v>
      </c>
      <c r="J21" s="68"/>
      <c r="K21" s="68"/>
      <c r="L21" s="68"/>
      <c r="M21" s="68"/>
      <c r="N21" s="339">
        <v>15437.47</v>
      </c>
      <c r="O21" s="339">
        <v>0</v>
      </c>
      <c r="P21" s="340">
        <v>105901.04</v>
      </c>
      <c r="Q21" s="340">
        <v>0</v>
      </c>
      <c r="R21" s="341" t="s">
        <v>1894</v>
      </c>
      <c r="S21" s="360"/>
      <c r="T21" s="275"/>
    </row>
    <row r="22" spans="1:20" ht="102">
      <c r="A22" s="68" t="s">
        <v>542</v>
      </c>
      <c r="B22" s="68"/>
      <c r="C22" s="69" t="s">
        <v>689</v>
      </c>
      <c r="D22" s="108">
        <v>45307</v>
      </c>
      <c r="E22" s="108" t="s">
        <v>2018</v>
      </c>
      <c r="F22" s="191" t="s">
        <v>6</v>
      </c>
      <c r="G22" s="191">
        <v>1081862</v>
      </c>
      <c r="H22" s="68"/>
      <c r="I22" s="338" t="s">
        <v>1910</v>
      </c>
      <c r="J22" s="68"/>
      <c r="K22" s="68"/>
      <c r="L22" s="68"/>
      <c r="M22" s="68"/>
      <c r="N22" s="339">
        <v>0</v>
      </c>
      <c r="O22" s="339">
        <v>36399.870000000003</v>
      </c>
      <c r="P22" s="340">
        <v>0</v>
      </c>
      <c r="Q22" s="340">
        <v>249703.11</v>
      </c>
      <c r="R22" s="341" t="s">
        <v>1894</v>
      </c>
      <c r="S22" s="360"/>
      <c r="T22" s="275"/>
    </row>
    <row r="23" spans="1:20" ht="102">
      <c r="A23" s="68" t="s">
        <v>542</v>
      </c>
      <c r="B23" s="68"/>
      <c r="C23" s="69" t="s">
        <v>689</v>
      </c>
      <c r="D23" s="108">
        <v>45307</v>
      </c>
      <c r="E23" s="108" t="s">
        <v>2019</v>
      </c>
      <c r="F23" s="191" t="s">
        <v>6</v>
      </c>
      <c r="G23" s="191">
        <v>1081863</v>
      </c>
      <c r="H23" s="68"/>
      <c r="I23" s="338" t="s">
        <v>1910</v>
      </c>
      <c r="J23" s="68"/>
      <c r="K23" s="68"/>
      <c r="L23" s="68"/>
      <c r="M23" s="68"/>
      <c r="N23" s="339">
        <v>0</v>
      </c>
      <c r="O23" s="339">
        <v>13023.06</v>
      </c>
      <c r="P23" s="340">
        <v>0</v>
      </c>
      <c r="Q23" s="340">
        <v>89338.19</v>
      </c>
      <c r="R23" s="341" t="s">
        <v>1894</v>
      </c>
      <c r="S23" s="360"/>
      <c r="T23" s="275"/>
    </row>
    <row r="24" spans="1:20" ht="51">
      <c r="A24" s="68" t="s">
        <v>541</v>
      </c>
      <c r="B24" s="68"/>
      <c r="C24" s="69" t="s">
        <v>590</v>
      </c>
      <c r="D24" s="108">
        <v>45307</v>
      </c>
      <c r="E24" s="108" t="s">
        <v>2020</v>
      </c>
      <c r="F24" s="191" t="s">
        <v>22</v>
      </c>
      <c r="G24" s="191">
        <v>24187</v>
      </c>
      <c r="H24" s="68"/>
      <c r="I24" s="338" t="s">
        <v>1911</v>
      </c>
      <c r="J24" s="68"/>
      <c r="K24" s="68"/>
      <c r="L24" s="68"/>
      <c r="M24" s="68"/>
      <c r="N24" s="339">
        <v>0</v>
      </c>
      <c r="O24" s="339">
        <v>0</v>
      </c>
      <c r="P24" s="340">
        <v>0.02</v>
      </c>
      <c r="Q24" s="340">
        <v>0</v>
      </c>
      <c r="R24" s="341" t="s">
        <v>1894</v>
      </c>
      <c r="S24" s="360"/>
      <c r="T24" s="275"/>
    </row>
    <row r="25" spans="1:20" ht="51">
      <c r="A25" s="68" t="s">
        <v>541</v>
      </c>
      <c r="B25" s="68"/>
      <c r="C25" s="69" t="s">
        <v>590</v>
      </c>
      <c r="D25" s="108">
        <v>45308</v>
      </c>
      <c r="E25" s="108" t="s">
        <v>2021</v>
      </c>
      <c r="F25" s="191" t="s">
        <v>22</v>
      </c>
      <c r="G25" s="191">
        <v>24191</v>
      </c>
      <c r="H25" s="68"/>
      <c r="I25" s="338" t="s">
        <v>1912</v>
      </c>
      <c r="J25" s="68"/>
      <c r="K25" s="68"/>
      <c r="L25" s="68"/>
      <c r="M25" s="68"/>
      <c r="N25" s="339">
        <v>0</v>
      </c>
      <c r="O25" s="339">
        <v>0</v>
      </c>
      <c r="P25" s="340">
        <v>0</v>
      </c>
      <c r="Q25" s="340">
        <v>0.02</v>
      </c>
      <c r="R25" s="341" t="s">
        <v>1894</v>
      </c>
      <c r="S25" s="360"/>
      <c r="T25" s="275"/>
    </row>
    <row r="26" spans="1:20" ht="51">
      <c r="A26" s="68" t="s">
        <v>541</v>
      </c>
      <c r="B26" s="68"/>
      <c r="C26" s="69" t="s">
        <v>590</v>
      </c>
      <c r="D26" s="108">
        <v>45309</v>
      </c>
      <c r="E26" s="108" t="s">
        <v>2022</v>
      </c>
      <c r="F26" s="191" t="s">
        <v>22</v>
      </c>
      <c r="G26" s="191">
        <v>24196</v>
      </c>
      <c r="H26" s="68"/>
      <c r="I26" s="338" t="s">
        <v>1913</v>
      </c>
      <c r="J26" s="68"/>
      <c r="K26" s="68"/>
      <c r="L26" s="68"/>
      <c r="M26" s="68"/>
      <c r="N26" s="339">
        <v>0</v>
      </c>
      <c r="O26" s="339">
        <v>0</v>
      </c>
      <c r="P26" s="340">
        <v>0</v>
      </c>
      <c r="Q26" s="340">
        <v>0.01</v>
      </c>
      <c r="R26" s="341" t="s">
        <v>1894</v>
      </c>
      <c r="S26" s="360"/>
      <c r="T26" s="275"/>
    </row>
    <row r="27" spans="1:20" ht="76.5">
      <c r="A27" s="68" t="s">
        <v>542</v>
      </c>
      <c r="B27" s="68"/>
      <c r="C27" s="69" t="s">
        <v>689</v>
      </c>
      <c r="D27" s="108">
        <v>45310</v>
      </c>
      <c r="E27" s="108" t="s">
        <v>2023</v>
      </c>
      <c r="F27" s="191" t="s">
        <v>12</v>
      </c>
      <c r="G27" s="191">
        <v>18389</v>
      </c>
      <c r="H27" s="68"/>
      <c r="I27" s="338" t="s">
        <v>1914</v>
      </c>
      <c r="J27" s="68"/>
      <c r="K27" s="68"/>
      <c r="L27" s="68"/>
      <c r="M27" s="68"/>
      <c r="N27" s="339">
        <v>10</v>
      </c>
      <c r="O27" s="339">
        <v>0</v>
      </c>
      <c r="P27" s="340">
        <v>68.599999999999994</v>
      </c>
      <c r="Q27" s="340">
        <v>0</v>
      </c>
      <c r="R27" s="341" t="s">
        <v>1894</v>
      </c>
      <c r="S27" s="360"/>
      <c r="T27" s="275"/>
    </row>
    <row r="28" spans="1:20" ht="76.5">
      <c r="A28" s="68" t="s">
        <v>542</v>
      </c>
      <c r="B28" s="68"/>
      <c r="C28" s="69" t="s">
        <v>689</v>
      </c>
      <c r="D28" s="108">
        <v>45310</v>
      </c>
      <c r="E28" s="108" t="s">
        <v>2024</v>
      </c>
      <c r="F28" s="191" t="s">
        <v>19</v>
      </c>
      <c r="G28" s="191">
        <v>18239</v>
      </c>
      <c r="H28" s="68"/>
      <c r="I28" s="338" t="s">
        <v>1915</v>
      </c>
      <c r="J28" s="68"/>
      <c r="K28" s="68"/>
      <c r="L28" s="68"/>
      <c r="M28" s="68"/>
      <c r="N28" s="339">
        <v>24963984.239999998</v>
      </c>
      <c r="O28" s="339">
        <v>0</v>
      </c>
      <c r="P28" s="340">
        <v>171252931.88999999</v>
      </c>
      <c r="Q28" s="340">
        <v>0</v>
      </c>
      <c r="R28" s="341" t="s">
        <v>1894</v>
      </c>
      <c r="S28" s="360"/>
      <c r="T28" s="275"/>
    </row>
    <row r="29" spans="1:20" ht="89.25">
      <c r="A29" s="68" t="s">
        <v>542</v>
      </c>
      <c r="B29" s="68"/>
      <c r="C29" s="69" t="s">
        <v>689</v>
      </c>
      <c r="D29" s="108">
        <v>45310</v>
      </c>
      <c r="E29" s="108" t="s">
        <v>2025</v>
      </c>
      <c r="F29" s="191" t="s">
        <v>12</v>
      </c>
      <c r="G29" s="191">
        <v>18239</v>
      </c>
      <c r="H29" s="68"/>
      <c r="I29" s="338" t="s">
        <v>1916</v>
      </c>
      <c r="J29" s="68"/>
      <c r="K29" s="68"/>
      <c r="L29" s="68"/>
      <c r="M29" s="68"/>
      <c r="N29" s="339">
        <v>10</v>
      </c>
      <c r="O29" s="339">
        <v>0</v>
      </c>
      <c r="P29" s="340">
        <v>68.599999999999994</v>
      </c>
      <c r="Q29" s="340">
        <v>0</v>
      </c>
      <c r="R29" s="341" t="s">
        <v>1894</v>
      </c>
      <c r="S29" s="360"/>
      <c r="T29" s="275"/>
    </row>
    <row r="30" spans="1:20" ht="51">
      <c r="A30" s="68">
        <v>513</v>
      </c>
      <c r="B30" s="68"/>
      <c r="C30" s="69" t="s">
        <v>160</v>
      </c>
      <c r="D30" s="108">
        <v>45310</v>
      </c>
      <c r="E30" s="108" t="s">
        <v>2026</v>
      </c>
      <c r="F30" s="191" t="s">
        <v>6</v>
      </c>
      <c r="G30" s="191">
        <v>1944844</v>
      </c>
      <c r="H30" s="68"/>
      <c r="I30" s="338" t="s">
        <v>1917</v>
      </c>
      <c r="J30" s="68"/>
      <c r="K30" s="68"/>
      <c r="L30" s="68"/>
      <c r="M30" s="68"/>
      <c r="N30" s="339">
        <v>0</v>
      </c>
      <c r="O30" s="339">
        <v>2609.7199999999998</v>
      </c>
      <c r="P30" s="340">
        <v>0</v>
      </c>
      <c r="Q30" s="340">
        <v>17902.68</v>
      </c>
      <c r="R30" s="341" t="s">
        <v>1894</v>
      </c>
      <c r="S30" s="360"/>
      <c r="T30" s="275"/>
    </row>
    <row r="31" spans="1:20" ht="51">
      <c r="A31" s="68" t="s">
        <v>541</v>
      </c>
      <c r="B31" s="68"/>
      <c r="C31" s="69" t="s">
        <v>590</v>
      </c>
      <c r="D31" s="108">
        <v>45314</v>
      </c>
      <c r="E31" s="108" t="s">
        <v>3171</v>
      </c>
      <c r="F31" s="191" t="s">
        <v>22</v>
      </c>
      <c r="G31" s="191">
        <v>24217</v>
      </c>
      <c r="H31" s="68"/>
      <c r="I31" s="338" t="s">
        <v>1918</v>
      </c>
      <c r="J31" s="68"/>
      <c r="K31" s="68"/>
      <c r="L31" s="68"/>
      <c r="M31" s="68"/>
      <c r="N31" s="339">
        <v>0</v>
      </c>
      <c r="O31" s="339">
        <v>0</v>
      </c>
      <c r="P31" s="340">
        <v>0.01</v>
      </c>
      <c r="Q31" s="340">
        <v>0</v>
      </c>
      <c r="R31" s="341" t="s">
        <v>1894</v>
      </c>
      <c r="S31" s="360"/>
      <c r="T31" s="275"/>
    </row>
    <row r="32" spans="1:20" ht="51">
      <c r="A32" s="68" t="s">
        <v>541</v>
      </c>
      <c r="B32" s="68"/>
      <c r="C32" s="69" t="s">
        <v>590</v>
      </c>
      <c r="D32" s="108">
        <v>45315</v>
      </c>
      <c r="E32" s="108" t="s">
        <v>3172</v>
      </c>
      <c r="F32" s="191" t="s">
        <v>22</v>
      </c>
      <c r="G32" s="191">
        <v>24222</v>
      </c>
      <c r="H32" s="68"/>
      <c r="I32" s="338" t="s">
        <v>1919</v>
      </c>
      <c r="J32" s="68"/>
      <c r="K32" s="68"/>
      <c r="L32" s="68"/>
      <c r="M32" s="68"/>
      <c r="N32" s="339">
        <v>0</v>
      </c>
      <c r="O32" s="339">
        <v>0</v>
      </c>
      <c r="P32" s="340">
        <v>0.01</v>
      </c>
      <c r="Q32" s="340">
        <v>0</v>
      </c>
      <c r="R32" s="341" t="s">
        <v>1894</v>
      </c>
      <c r="S32" s="360"/>
      <c r="T32" s="275"/>
    </row>
    <row r="33" spans="1:20" ht="51">
      <c r="A33" s="68" t="s">
        <v>541</v>
      </c>
      <c r="B33" s="68"/>
      <c r="C33" s="69" t="s">
        <v>590</v>
      </c>
      <c r="D33" s="108">
        <v>45317</v>
      </c>
      <c r="E33" s="108" t="s">
        <v>3173</v>
      </c>
      <c r="F33" s="191" t="s">
        <v>22</v>
      </c>
      <c r="G33" s="191">
        <v>24232</v>
      </c>
      <c r="H33" s="68"/>
      <c r="I33" s="338" t="s">
        <v>1920</v>
      </c>
      <c r="J33" s="68"/>
      <c r="K33" s="68"/>
      <c r="L33" s="68"/>
      <c r="M33" s="68"/>
      <c r="N33" s="339">
        <v>0</v>
      </c>
      <c r="O33" s="339">
        <v>0</v>
      </c>
      <c r="P33" s="340">
        <v>0.02</v>
      </c>
      <c r="Q33" s="340">
        <v>0</v>
      </c>
      <c r="R33" s="341" t="s">
        <v>1894</v>
      </c>
      <c r="S33" s="360"/>
      <c r="T33" s="275"/>
    </row>
    <row r="34" spans="1:20" ht="51">
      <c r="A34" s="68" t="s">
        <v>541</v>
      </c>
      <c r="B34" s="68"/>
      <c r="C34" s="69" t="s">
        <v>590</v>
      </c>
      <c r="D34" s="108">
        <v>45321</v>
      </c>
      <c r="E34" s="108" t="s">
        <v>3174</v>
      </c>
      <c r="F34" s="191" t="s">
        <v>22</v>
      </c>
      <c r="G34" s="191">
        <v>24249</v>
      </c>
      <c r="H34" s="68"/>
      <c r="I34" s="338" t="s">
        <v>1921</v>
      </c>
      <c r="J34" s="68"/>
      <c r="K34" s="68"/>
      <c r="L34" s="68"/>
      <c r="M34" s="68"/>
      <c r="N34" s="339">
        <v>0</v>
      </c>
      <c r="O34" s="339">
        <v>0</v>
      </c>
      <c r="P34" s="340">
        <v>0.01</v>
      </c>
      <c r="Q34" s="340">
        <v>0</v>
      </c>
      <c r="R34" s="341" t="s">
        <v>1894</v>
      </c>
      <c r="S34" s="360"/>
      <c r="T34" s="275"/>
    </row>
    <row r="35" spans="1:20" ht="63.75">
      <c r="A35" s="68" t="s">
        <v>542</v>
      </c>
      <c r="B35" s="68"/>
      <c r="C35" s="69" t="s">
        <v>689</v>
      </c>
      <c r="D35" s="108">
        <v>45322</v>
      </c>
      <c r="E35" s="108" t="s">
        <v>3175</v>
      </c>
      <c r="F35" s="191" t="s">
        <v>19</v>
      </c>
      <c r="G35" s="191">
        <v>18344</v>
      </c>
      <c r="H35" s="68"/>
      <c r="I35" s="338" t="s">
        <v>1922</v>
      </c>
      <c r="J35" s="68"/>
      <c r="K35" s="68"/>
      <c r="L35" s="68"/>
      <c r="M35" s="68"/>
      <c r="N35" s="339">
        <v>363978.66</v>
      </c>
      <c r="O35" s="339">
        <v>0</v>
      </c>
      <c r="P35" s="340">
        <v>2496893.61</v>
      </c>
      <c r="Q35" s="340">
        <v>0</v>
      </c>
      <c r="R35" s="341" t="s">
        <v>1894</v>
      </c>
      <c r="S35" s="360"/>
      <c r="T35" s="275"/>
    </row>
    <row r="36" spans="1:20" ht="51">
      <c r="A36" s="68" t="s">
        <v>541</v>
      </c>
      <c r="B36" s="68"/>
      <c r="C36" s="69" t="s">
        <v>590</v>
      </c>
      <c r="D36" s="108">
        <v>45322</v>
      </c>
      <c r="E36" s="108" t="s">
        <v>3176</v>
      </c>
      <c r="F36" s="191" t="s">
        <v>22</v>
      </c>
      <c r="G36" s="191">
        <v>24253</v>
      </c>
      <c r="H36" s="68"/>
      <c r="I36" s="338" t="s">
        <v>1923</v>
      </c>
      <c r="J36" s="68"/>
      <c r="K36" s="68"/>
      <c r="L36" s="68"/>
      <c r="M36" s="68"/>
      <c r="N36" s="339">
        <v>0</v>
      </c>
      <c r="O36" s="339">
        <v>0</v>
      </c>
      <c r="P36" s="340">
        <v>0</v>
      </c>
      <c r="Q36" s="340">
        <v>0.02</v>
      </c>
      <c r="R36" s="341" t="s">
        <v>1894</v>
      </c>
      <c r="S36" s="360"/>
      <c r="T36" s="275"/>
    </row>
    <row r="37" spans="1:20" ht="51">
      <c r="A37" s="68" t="s">
        <v>541</v>
      </c>
      <c r="B37" s="68"/>
      <c r="C37" s="69" t="s">
        <v>590</v>
      </c>
      <c r="D37" s="108">
        <v>45324</v>
      </c>
      <c r="E37" s="108" t="s">
        <v>3177</v>
      </c>
      <c r="F37" s="191" t="s">
        <v>22</v>
      </c>
      <c r="G37" s="191">
        <v>24263</v>
      </c>
      <c r="H37" s="68"/>
      <c r="I37" s="338" t="s">
        <v>2477</v>
      </c>
      <c r="J37" s="68"/>
      <c r="K37" s="68"/>
      <c r="L37" s="68"/>
      <c r="M37" s="68"/>
      <c r="N37" s="339">
        <v>0</v>
      </c>
      <c r="O37" s="339">
        <v>0</v>
      </c>
      <c r="P37" s="340">
        <v>0</v>
      </c>
      <c r="Q37" s="340">
        <v>0.01</v>
      </c>
      <c r="R37" s="341" t="s">
        <v>1894</v>
      </c>
      <c r="S37" s="360"/>
      <c r="T37" s="275"/>
    </row>
    <row r="38" spans="1:20" ht="51">
      <c r="A38" s="68" t="s">
        <v>541</v>
      </c>
      <c r="B38" s="68"/>
      <c r="C38" s="69" t="s">
        <v>590</v>
      </c>
      <c r="D38" s="108">
        <v>45328</v>
      </c>
      <c r="E38" s="108" t="s">
        <v>3178</v>
      </c>
      <c r="F38" s="191" t="s">
        <v>22</v>
      </c>
      <c r="G38" s="191">
        <v>24280</v>
      </c>
      <c r="H38" s="68"/>
      <c r="I38" s="338" t="s">
        <v>2478</v>
      </c>
      <c r="J38" s="68"/>
      <c r="K38" s="68"/>
      <c r="L38" s="68"/>
      <c r="M38" s="68"/>
      <c r="N38" s="339">
        <v>0</v>
      </c>
      <c r="O38" s="339">
        <v>0</v>
      </c>
      <c r="P38" s="340">
        <v>0.02</v>
      </c>
      <c r="Q38" s="340">
        <v>0</v>
      </c>
      <c r="R38" s="341" t="s">
        <v>1894</v>
      </c>
      <c r="S38" s="360"/>
      <c r="T38" s="275"/>
    </row>
    <row r="39" spans="1:20" ht="51">
      <c r="A39" s="68" t="s">
        <v>541</v>
      </c>
      <c r="B39" s="68"/>
      <c r="C39" s="69" t="s">
        <v>590</v>
      </c>
      <c r="D39" s="108">
        <v>45330</v>
      </c>
      <c r="E39" s="108" t="s">
        <v>3179</v>
      </c>
      <c r="F39" s="191" t="s">
        <v>22</v>
      </c>
      <c r="G39" s="191">
        <v>24290</v>
      </c>
      <c r="H39" s="68"/>
      <c r="I39" s="338" t="s">
        <v>2479</v>
      </c>
      <c r="J39" s="68"/>
      <c r="K39" s="68"/>
      <c r="L39" s="68"/>
      <c r="M39" s="68"/>
      <c r="N39" s="339">
        <v>0</v>
      </c>
      <c r="O39" s="339">
        <v>0</v>
      </c>
      <c r="P39" s="340">
        <v>0.01</v>
      </c>
      <c r="Q39" s="340">
        <v>0</v>
      </c>
      <c r="R39" s="341" t="s">
        <v>1894</v>
      </c>
      <c r="S39" s="360"/>
      <c r="T39" s="275"/>
    </row>
    <row r="40" spans="1:20" ht="51">
      <c r="A40" s="68" t="s">
        <v>541</v>
      </c>
      <c r="B40" s="68"/>
      <c r="C40" s="69" t="s">
        <v>590</v>
      </c>
      <c r="D40" s="108">
        <v>45331</v>
      </c>
      <c r="E40" s="108" t="s">
        <v>3180</v>
      </c>
      <c r="F40" s="191" t="s">
        <v>22</v>
      </c>
      <c r="G40" s="191">
        <v>24295</v>
      </c>
      <c r="H40" s="68"/>
      <c r="I40" s="338" t="s">
        <v>2480</v>
      </c>
      <c r="J40" s="68"/>
      <c r="K40" s="68"/>
      <c r="L40" s="68"/>
      <c r="M40" s="68"/>
      <c r="N40" s="339">
        <v>0</v>
      </c>
      <c r="O40" s="339">
        <v>0</v>
      </c>
      <c r="P40" s="340">
        <v>0.01</v>
      </c>
      <c r="Q40" s="340">
        <v>0</v>
      </c>
      <c r="R40" s="341" t="s">
        <v>1894</v>
      </c>
      <c r="S40" s="360"/>
      <c r="T40" s="275"/>
    </row>
    <row r="41" spans="1:20" ht="51">
      <c r="A41" s="68" t="s">
        <v>541</v>
      </c>
      <c r="B41" s="68"/>
      <c r="C41" s="69" t="s">
        <v>590</v>
      </c>
      <c r="D41" s="108">
        <v>45336</v>
      </c>
      <c r="E41" s="108" t="s">
        <v>3181</v>
      </c>
      <c r="F41" s="191" t="s">
        <v>22</v>
      </c>
      <c r="G41" s="191">
        <v>24316</v>
      </c>
      <c r="H41" s="68"/>
      <c r="I41" s="338" t="s">
        <v>2481</v>
      </c>
      <c r="J41" s="68"/>
      <c r="K41" s="68"/>
      <c r="L41" s="68"/>
      <c r="M41" s="68"/>
      <c r="N41" s="339">
        <v>0</v>
      </c>
      <c r="O41" s="339">
        <v>0</v>
      </c>
      <c r="P41" s="340">
        <v>0</v>
      </c>
      <c r="Q41" s="340">
        <v>0.01</v>
      </c>
      <c r="R41" s="341" t="s">
        <v>1894</v>
      </c>
      <c r="S41" s="360"/>
      <c r="T41" s="275"/>
    </row>
    <row r="42" spans="1:20" ht="51">
      <c r="A42" s="68" t="s">
        <v>542</v>
      </c>
      <c r="B42" s="68"/>
      <c r="C42" s="69" t="s">
        <v>689</v>
      </c>
      <c r="D42" s="108">
        <v>45337</v>
      </c>
      <c r="E42" s="108" t="s">
        <v>3182</v>
      </c>
      <c r="F42" s="191" t="s">
        <v>19</v>
      </c>
      <c r="G42" s="191">
        <v>18347</v>
      </c>
      <c r="H42" s="68"/>
      <c r="I42" s="338" t="s">
        <v>2482</v>
      </c>
      <c r="J42" s="68"/>
      <c r="K42" s="68"/>
      <c r="L42" s="68"/>
      <c r="M42" s="68"/>
      <c r="N42" s="339">
        <v>1155418.21</v>
      </c>
      <c r="O42" s="339">
        <v>0</v>
      </c>
      <c r="P42" s="340">
        <v>7926168.9199999999</v>
      </c>
      <c r="Q42" s="340">
        <v>0</v>
      </c>
      <c r="R42" s="341" t="s">
        <v>1894</v>
      </c>
      <c r="S42" s="360"/>
      <c r="T42" s="275"/>
    </row>
    <row r="43" spans="1:20" ht="51">
      <c r="A43" s="68" t="s">
        <v>542</v>
      </c>
      <c r="B43" s="68"/>
      <c r="C43" s="69" t="s">
        <v>689</v>
      </c>
      <c r="D43" s="108">
        <v>45337</v>
      </c>
      <c r="E43" s="108" t="s">
        <v>3183</v>
      </c>
      <c r="F43" s="191" t="s">
        <v>19</v>
      </c>
      <c r="G43" s="191">
        <v>18315</v>
      </c>
      <c r="H43" s="68"/>
      <c r="I43" s="338" t="s">
        <v>2483</v>
      </c>
      <c r="J43" s="68"/>
      <c r="K43" s="68"/>
      <c r="L43" s="68"/>
      <c r="M43" s="68"/>
      <c r="N43" s="339">
        <v>80578.600000000006</v>
      </c>
      <c r="O43" s="339">
        <v>0</v>
      </c>
      <c r="P43" s="340">
        <v>552769.19999999995</v>
      </c>
      <c r="Q43" s="340">
        <v>0</v>
      </c>
      <c r="R43" s="341" t="s">
        <v>1894</v>
      </c>
      <c r="S43" s="360"/>
      <c r="T43" s="275"/>
    </row>
    <row r="44" spans="1:20" ht="76.5">
      <c r="A44" s="68">
        <v>513</v>
      </c>
      <c r="B44" s="68"/>
      <c r="C44" s="69" t="s">
        <v>160</v>
      </c>
      <c r="D44" s="108">
        <v>45337</v>
      </c>
      <c r="E44" s="108" t="s">
        <v>3184</v>
      </c>
      <c r="F44" s="191" t="s">
        <v>6</v>
      </c>
      <c r="G44" s="191">
        <v>2589655</v>
      </c>
      <c r="H44" s="68"/>
      <c r="I44" s="338" t="s">
        <v>2484</v>
      </c>
      <c r="J44" s="68"/>
      <c r="K44" s="68"/>
      <c r="L44" s="68"/>
      <c r="M44" s="68"/>
      <c r="N44" s="339">
        <v>0</v>
      </c>
      <c r="O44" s="339">
        <v>60776.800000000003</v>
      </c>
      <c r="P44" s="340">
        <v>0</v>
      </c>
      <c r="Q44" s="340">
        <v>416928.85</v>
      </c>
      <c r="R44" s="341" t="s">
        <v>1894</v>
      </c>
      <c r="S44" s="360"/>
      <c r="T44" s="275"/>
    </row>
    <row r="45" spans="1:20" ht="51">
      <c r="A45" s="68" t="s">
        <v>541</v>
      </c>
      <c r="B45" s="68"/>
      <c r="C45" s="69" t="s">
        <v>590</v>
      </c>
      <c r="D45" s="108">
        <v>45337</v>
      </c>
      <c r="E45" s="108" t="s">
        <v>3185</v>
      </c>
      <c r="F45" s="191" t="s">
        <v>22</v>
      </c>
      <c r="G45" s="191">
        <v>24322</v>
      </c>
      <c r="H45" s="68"/>
      <c r="I45" s="338" t="s">
        <v>2485</v>
      </c>
      <c r="J45" s="68"/>
      <c r="K45" s="68"/>
      <c r="L45" s="68"/>
      <c r="M45" s="68"/>
      <c r="N45" s="339">
        <v>0</v>
      </c>
      <c r="O45" s="339">
        <v>0</v>
      </c>
      <c r="P45" s="340">
        <v>0</v>
      </c>
      <c r="Q45" s="340">
        <v>0.01</v>
      </c>
      <c r="R45" s="341" t="s">
        <v>1894</v>
      </c>
      <c r="S45" s="360"/>
      <c r="T45" s="275"/>
    </row>
    <row r="46" spans="1:20" ht="89.25">
      <c r="A46" s="68">
        <v>865</v>
      </c>
      <c r="B46" s="68"/>
      <c r="C46" s="69" t="s">
        <v>188</v>
      </c>
      <c r="D46" s="108">
        <v>45338</v>
      </c>
      <c r="E46" s="108" t="s">
        <v>3186</v>
      </c>
      <c r="F46" s="191" t="s">
        <v>637</v>
      </c>
      <c r="G46" s="191">
        <v>7698155</v>
      </c>
      <c r="H46" s="68"/>
      <c r="I46" s="338" t="s">
        <v>2486</v>
      </c>
      <c r="J46" s="68"/>
      <c r="K46" s="68"/>
      <c r="L46" s="68"/>
      <c r="M46" s="68"/>
      <c r="N46" s="339">
        <v>10000</v>
      </c>
      <c r="O46" s="339">
        <v>0</v>
      </c>
      <c r="P46" s="340">
        <v>68600</v>
      </c>
      <c r="Q46" s="340">
        <v>0</v>
      </c>
      <c r="R46" s="341" t="s">
        <v>1894</v>
      </c>
      <c r="S46" s="360"/>
      <c r="T46" s="275"/>
    </row>
    <row r="47" spans="1:20" ht="51">
      <c r="A47" s="68" t="s">
        <v>541</v>
      </c>
      <c r="B47" s="68"/>
      <c r="C47" s="69" t="s">
        <v>590</v>
      </c>
      <c r="D47" s="108">
        <v>45338</v>
      </c>
      <c r="E47" s="108" t="s">
        <v>3187</v>
      </c>
      <c r="F47" s="191" t="s">
        <v>22</v>
      </c>
      <c r="G47" s="191">
        <v>24326</v>
      </c>
      <c r="H47" s="68"/>
      <c r="I47" s="338" t="s">
        <v>2487</v>
      </c>
      <c r="J47" s="68"/>
      <c r="K47" s="68"/>
      <c r="L47" s="68"/>
      <c r="M47" s="68"/>
      <c r="N47" s="339">
        <v>0</v>
      </c>
      <c r="O47" s="339">
        <v>0</v>
      </c>
      <c r="P47" s="340">
        <v>0</v>
      </c>
      <c r="Q47" s="340">
        <v>0.01</v>
      </c>
      <c r="R47" s="341" t="s">
        <v>1894</v>
      </c>
      <c r="S47" s="360"/>
      <c r="T47" s="275"/>
    </row>
    <row r="48" spans="1:20" ht="51">
      <c r="A48" s="68" t="s">
        <v>541</v>
      </c>
      <c r="B48" s="68"/>
      <c r="C48" s="69" t="s">
        <v>590</v>
      </c>
      <c r="D48" s="108">
        <v>45340</v>
      </c>
      <c r="E48" s="108" t="s">
        <v>3188</v>
      </c>
      <c r="F48" s="191" t="s">
        <v>22</v>
      </c>
      <c r="G48" s="191">
        <v>24335</v>
      </c>
      <c r="H48" s="68"/>
      <c r="I48" s="338" t="s">
        <v>2488</v>
      </c>
      <c r="J48" s="68"/>
      <c r="K48" s="68"/>
      <c r="L48" s="68"/>
      <c r="M48" s="68"/>
      <c r="N48" s="339">
        <v>0</v>
      </c>
      <c r="O48" s="339">
        <v>0</v>
      </c>
      <c r="P48" s="340">
        <v>0</v>
      </c>
      <c r="Q48" s="340">
        <v>0.01</v>
      </c>
      <c r="R48" s="341" t="s">
        <v>1894</v>
      </c>
      <c r="S48" s="360"/>
      <c r="T48" s="275"/>
    </row>
    <row r="49" spans="1:20" ht="51">
      <c r="A49" s="68" t="s">
        <v>541</v>
      </c>
      <c r="B49" s="68"/>
      <c r="C49" s="69" t="s">
        <v>590</v>
      </c>
      <c r="D49" s="108">
        <v>45341</v>
      </c>
      <c r="E49" s="108" t="s">
        <v>3189</v>
      </c>
      <c r="F49" s="191" t="s">
        <v>22</v>
      </c>
      <c r="G49" s="191">
        <v>24339</v>
      </c>
      <c r="H49" s="68"/>
      <c r="I49" s="338" t="s">
        <v>2489</v>
      </c>
      <c r="J49" s="68"/>
      <c r="K49" s="68"/>
      <c r="L49" s="68"/>
      <c r="M49" s="68"/>
      <c r="N49" s="339">
        <v>0</v>
      </c>
      <c r="O49" s="339">
        <v>0</v>
      </c>
      <c r="P49" s="340">
        <v>0.01</v>
      </c>
      <c r="Q49" s="340">
        <v>0</v>
      </c>
      <c r="R49" s="341" t="s">
        <v>1894</v>
      </c>
      <c r="S49" s="360"/>
      <c r="T49" s="275"/>
    </row>
    <row r="50" spans="1:20" ht="76.5">
      <c r="A50" s="68" t="s">
        <v>542</v>
      </c>
      <c r="B50" s="68"/>
      <c r="C50" s="69" t="s">
        <v>689</v>
      </c>
      <c r="D50" s="108">
        <v>45342</v>
      </c>
      <c r="E50" s="108" t="s">
        <v>3190</v>
      </c>
      <c r="F50" s="191" t="s">
        <v>12</v>
      </c>
      <c r="G50" s="191">
        <v>1084718</v>
      </c>
      <c r="H50" s="68"/>
      <c r="I50" s="338" t="s">
        <v>2490</v>
      </c>
      <c r="J50" s="68"/>
      <c r="K50" s="68"/>
      <c r="L50" s="68"/>
      <c r="M50" s="68"/>
      <c r="N50" s="339">
        <v>552376.47</v>
      </c>
      <c r="O50" s="339">
        <v>0</v>
      </c>
      <c r="P50" s="340">
        <v>3789302.58</v>
      </c>
      <c r="Q50" s="340">
        <v>0</v>
      </c>
      <c r="R50" s="341" t="s">
        <v>1894</v>
      </c>
      <c r="S50" s="360"/>
      <c r="T50" s="275"/>
    </row>
    <row r="51" spans="1:20" ht="76.5">
      <c r="A51" s="68" t="s">
        <v>542</v>
      </c>
      <c r="B51" s="68"/>
      <c r="C51" s="69" t="s">
        <v>689</v>
      </c>
      <c r="D51" s="108">
        <v>45342</v>
      </c>
      <c r="E51" s="108" t="s">
        <v>3190</v>
      </c>
      <c r="F51" s="191" t="s">
        <v>12</v>
      </c>
      <c r="G51" s="191">
        <v>1084718</v>
      </c>
      <c r="H51" s="68"/>
      <c r="I51" s="338" t="s">
        <v>2490</v>
      </c>
      <c r="J51" s="68"/>
      <c r="K51" s="68"/>
      <c r="L51" s="68"/>
      <c r="M51" s="68"/>
      <c r="N51" s="339">
        <v>20</v>
      </c>
      <c r="O51" s="339">
        <v>0</v>
      </c>
      <c r="P51" s="340">
        <v>137.19999999999999</v>
      </c>
      <c r="Q51" s="340">
        <v>0</v>
      </c>
      <c r="R51" s="341" t="s">
        <v>1894</v>
      </c>
      <c r="S51" s="360"/>
      <c r="T51" s="275"/>
    </row>
    <row r="52" spans="1:20" ht="89.25">
      <c r="A52" s="68">
        <v>86</v>
      </c>
      <c r="B52" s="68"/>
      <c r="C52" s="69" t="s">
        <v>50</v>
      </c>
      <c r="D52" s="108">
        <v>45342</v>
      </c>
      <c r="E52" s="108" t="s">
        <v>3191</v>
      </c>
      <c r="F52" s="191" t="s">
        <v>6</v>
      </c>
      <c r="G52" s="191">
        <v>1084749</v>
      </c>
      <c r="H52" s="68"/>
      <c r="I52" s="338" t="s">
        <v>2491</v>
      </c>
      <c r="J52" s="68"/>
      <c r="K52" s="68"/>
      <c r="L52" s="68"/>
      <c r="M52" s="68"/>
      <c r="N52" s="339">
        <v>0</v>
      </c>
      <c r="O52" s="339">
        <v>130000</v>
      </c>
      <c r="P52" s="340">
        <v>0</v>
      </c>
      <c r="Q52" s="340">
        <v>891800</v>
      </c>
      <c r="R52" s="341" t="s">
        <v>1894</v>
      </c>
      <c r="S52" s="360"/>
      <c r="T52" s="275"/>
    </row>
    <row r="53" spans="1:20" ht="102">
      <c r="A53" s="68">
        <v>86</v>
      </c>
      <c r="B53" s="68"/>
      <c r="C53" s="69" t="s">
        <v>50</v>
      </c>
      <c r="D53" s="108">
        <v>45342</v>
      </c>
      <c r="E53" s="108" t="s">
        <v>3192</v>
      </c>
      <c r="F53" s="191" t="s">
        <v>6</v>
      </c>
      <c r="G53" s="191">
        <v>1084751</v>
      </c>
      <c r="H53" s="68"/>
      <c r="I53" s="338" t="s">
        <v>2492</v>
      </c>
      <c r="J53" s="68"/>
      <c r="K53" s="68"/>
      <c r="L53" s="68"/>
      <c r="M53" s="68"/>
      <c r="N53" s="339">
        <v>0</v>
      </c>
      <c r="O53" s="339">
        <v>49957.5</v>
      </c>
      <c r="P53" s="340">
        <v>0</v>
      </c>
      <c r="Q53" s="340">
        <v>342708.45</v>
      </c>
      <c r="R53" s="341" t="s">
        <v>1894</v>
      </c>
      <c r="S53" s="360"/>
      <c r="T53" s="275"/>
    </row>
    <row r="54" spans="1:20" ht="51">
      <c r="A54" s="68" t="s">
        <v>541</v>
      </c>
      <c r="B54" s="68"/>
      <c r="C54" s="69" t="s">
        <v>590</v>
      </c>
      <c r="D54" s="108">
        <v>45342</v>
      </c>
      <c r="E54" s="108" t="s">
        <v>3193</v>
      </c>
      <c r="F54" s="191" t="s">
        <v>22</v>
      </c>
      <c r="G54" s="191">
        <v>24344</v>
      </c>
      <c r="H54" s="68"/>
      <c r="I54" s="338" t="s">
        <v>2493</v>
      </c>
      <c r="J54" s="68"/>
      <c r="K54" s="68"/>
      <c r="L54" s="68"/>
      <c r="M54" s="68"/>
      <c r="N54" s="339">
        <v>0</v>
      </c>
      <c r="O54" s="339">
        <v>0</v>
      </c>
      <c r="P54" s="340">
        <v>0.01</v>
      </c>
      <c r="Q54" s="340">
        <v>0</v>
      </c>
      <c r="R54" s="341" t="s">
        <v>1894</v>
      </c>
      <c r="S54" s="360"/>
      <c r="T54" s="275"/>
    </row>
    <row r="55" spans="1:20" ht="51">
      <c r="A55" s="68" t="s">
        <v>541</v>
      </c>
      <c r="B55" s="68"/>
      <c r="C55" s="69" t="s">
        <v>590</v>
      </c>
      <c r="D55" s="108">
        <v>45344</v>
      </c>
      <c r="E55" s="108" t="s">
        <v>3194</v>
      </c>
      <c r="F55" s="191" t="s">
        <v>22</v>
      </c>
      <c r="G55" s="191">
        <v>24354</v>
      </c>
      <c r="H55" s="68"/>
      <c r="I55" s="338" t="s">
        <v>2494</v>
      </c>
      <c r="J55" s="68"/>
      <c r="K55" s="68"/>
      <c r="L55" s="68"/>
      <c r="M55" s="68"/>
      <c r="N55" s="339">
        <v>0</v>
      </c>
      <c r="O55" s="339">
        <v>0</v>
      </c>
      <c r="P55" s="340">
        <v>0.01</v>
      </c>
      <c r="Q55" s="340">
        <v>0</v>
      </c>
      <c r="R55" s="341" t="s">
        <v>1894</v>
      </c>
      <c r="S55" s="360"/>
      <c r="T55" s="275"/>
    </row>
    <row r="56" spans="1:20" ht="51">
      <c r="A56" s="68" t="s">
        <v>541</v>
      </c>
      <c r="B56" s="68"/>
      <c r="C56" s="69" t="s">
        <v>590</v>
      </c>
      <c r="D56" s="108">
        <v>45347</v>
      </c>
      <c r="E56" s="108" t="s">
        <v>3195</v>
      </c>
      <c r="F56" s="191" t="s">
        <v>22</v>
      </c>
      <c r="G56" s="191">
        <v>24369</v>
      </c>
      <c r="H56" s="68"/>
      <c r="I56" s="338" t="s">
        <v>2495</v>
      </c>
      <c r="J56" s="68"/>
      <c r="K56" s="68"/>
      <c r="L56" s="68"/>
      <c r="M56" s="68"/>
      <c r="N56" s="339">
        <v>0</v>
      </c>
      <c r="O56" s="339">
        <v>0</v>
      </c>
      <c r="P56" s="340">
        <v>0</v>
      </c>
      <c r="Q56" s="340">
        <v>0.01</v>
      </c>
      <c r="R56" s="341" t="s">
        <v>1894</v>
      </c>
      <c r="S56" s="360"/>
      <c r="T56" s="275"/>
    </row>
    <row r="57" spans="1:20" ht="51">
      <c r="A57" s="68" t="s">
        <v>541</v>
      </c>
      <c r="B57" s="68"/>
      <c r="C57" s="69" t="s">
        <v>590</v>
      </c>
      <c r="D57" s="108">
        <v>45348</v>
      </c>
      <c r="E57" s="108" t="s">
        <v>3196</v>
      </c>
      <c r="F57" s="191" t="s">
        <v>22</v>
      </c>
      <c r="G57" s="191">
        <v>24375</v>
      </c>
      <c r="H57" s="68"/>
      <c r="I57" s="338" t="s">
        <v>2496</v>
      </c>
      <c r="J57" s="68"/>
      <c r="K57" s="68"/>
      <c r="L57" s="68"/>
      <c r="M57" s="68"/>
      <c r="N57" s="339">
        <v>0</v>
      </c>
      <c r="O57" s="339">
        <v>0</v>
      </c>
      <c r="P57" s="340">
        <v>0.01</v>
      </c>
      <c r="Q57" s="340">
        <v>0</v>
      </c>
      <c r="R57" s="341" t="s">
        <v>1894</v>
      </c>
      <c r="S57" s="360"/>
      <c r="T57" s="275"/>
    </row>
    <row r="58" spans="1:20" ht="76.5">
      <c r="A58" s="68" t="s">
        <v>542</v>
      </c>
      <c r="B58" s="68"/>
      <c r="C58" s="69" t="s">
        <v>689</v>
      </c>
      <c r="D58" s="108">
        <v>45349</v>
      </c>
      <c r="E58" s="108" t="s">
        <v>3197</v>
      </c>
      <c r="F58" s="191" t="s">
        <v>19</v>
      </c>
      <c r="G58" s="191">
        <v>18508</v>
      </c>
      <c r="H58" s="68"/>
      <c r="I58" s="338" t="s">
        <v>2497</v>
      </c>
      <c r="J58" s="68"/>
      <c r="K58" s="68"/>
      <c r="L58" s="68"/>
      <c r="M58" s="68"/>
      <c r="N58" s="339">
        <v>234072.88</v>
      </c>
      <c r="O58" s="339">
        <v>0</v>
      </c>
      <c r="P58" s="340">
        <v>1605739.96</v>
      </c>
      <c r="Q58" s="340">
        <v>0</v>
      </c>
      <c r="R58" s="341" t="s">
        <v>1894</v>
      </c>
      <c r="S58" s="360"/>
      <c r="T58" s="275"/>
    </row>
    <row r="59" spans="1:20" ht="76.5">
      <c r="A59" s="68" t="s">
        <v>542</v>
      </c>
      <c r="B59" s="68"/>
      <c r="C59" s="69" t="s">
        <v>689</v>
      </c>
      <c r="D59" s="108">
        <v>45349</v>
      </c>
      <c r="E59" s="108" t="s">
        <v>3198</v>
      </c>
      <c r="F59" s="191" t="s">
        <v>19</v>
      </c>
      <c r="G59" s="191">
        <v>18510</v>
      </c>
      <c r="H59" s="68"/>
      <c r="I59" s="338" t="s">
        <v>2498</v>
      </c>
      <c r="J59" s="68"/>
      <c r="K59" s="68"/>
      <c r="L59" s="68"/>
      <c r="M59" s="68"/>
      <c r="N59" s="339">
        <v>437653.29</v>
      </c>
      <c r="O59" s="339">
        <v>0</v>
      </c>
      <c r="P59" s="340">
        <v>3002301.57</v>
      </c>
      <c r="Q59" s="340">
        <v>0</v>
      </c>
      <c r="R59" s="341" t="s">
        <v>1894</v>
      </c>
      <c r="S59" s="360"/>
      <c r="T59" s="275"/>
    </row>
    <row r="60" spans="1:20" ht="51">
      <c r="A60" s="68" t="s">
        <v>541</v>
      </c>
      <c r="B60" s="68"/>
      <c r="C60" s="69" t="s">
        <v>590</v>
      </c>
      <c r="D60" s="108">
        <v>45350</v>
      </c>
      <c r="E60" s="108" t="s">
        <v>3199</v>
      </c>
      <c r="F60" s="191" t="s">
        <v>22</v>
      </c>
      <c r="G60" s="191">
        <v>24383</v>
      </c>
      <c r="H60" s="68"/>
      <c r="I60" s="338" t="s">
        <v>2499</v>
      </c>
      <c r="J60" s="68"/>
      <c r="K60" s="68"/>
      <c r="L60" s="68"/>
      <c r="M60" s="68"/>
      <c r="N60" s="339">
        <v>0</v>
      </c>
      <c r="O60" s="339">
        <v>0</v>
      </c>
      <c r="P60" s="340">
        <v>0.01</v>
      </c>
      <c r="Q60" s="340">
        <v>0</v>
      </c>
      <c r="R60" s="341" t="s">
        <v>1894</v>
      </c>
      <c r="S60" s="360"/>
      <c r="T60" s="275"/>
    </row>
    <row r="61" spans="1:20" ht="63.75">
      <c r="A61" s="68">
        <v>86</v>
      </c>
      <c r="B61" s="68"/>
      <c r="C61" s="69" t="s">
        <v>50</v>
      </c>
      <c r="D61" s="108">
        <v>45351</v>
      </c>
      <c r="E61" s="108" t="s">
        <v>3200</v>
      </c>
      <c r="F61" s="191" t="s">
        <v>6</v>
      </c>
      <c r="G61" s="191">
        <v>1085802</v>
      </c>
      <c r="H61" s="68"/>
      <c r="I61" s="338" t="s">
        <v>2500</v>
      </c>
      <c r="J61" s="68"/>
      <c r="K61" s="68"/>
      <c r="L61" s="68"/>
      <c r="M61" s="68"/>
      <c r="N61" s="339">
        <v>0</v>
      </c>
      <c r="O61" s="339">
        <v>1888295.52</v>
      </c>
      <c r="P61" s="340">
        <v>0</v>
      </c>
      <c r="Q61" s="340">
        <v>12953707.27</v>
      </c>
      <c r="R61" s="341" t="s">
        <v>1894</v>
      </c>
      <c r="S61" s="360"/>
      <c r="T61" s="275"/>
    </row>
    <row r="62" spans="1:20" ht="76.5">
      <c r="A62" s="68">
        <v>86</v>
      </c>
      <c r="B62" s="68"/>
      <c r="C62" s="69" t="s">
        <v>50</v>
      </c>
      <c r="D62" s="108">
        <v>45351</v>
      </c>
      <c r="E62" s="108" t="s">
        <v>3201</v>
      </c>
      <c r="F62" s="191" t="s">
        <v>10</v>
      </c>
      <c r="G62" s="191">
        <v>1085802</v>
      </c>
      <c r="H62" s="68"/>
      <c r="I62" s="338" t="s">
        <v>2501</v>
      </c>
      <c r="J62" s="68"/>
      <c r="K62" s="68"/>
      <c r="L62" s="68"/>
      <c r="M62" s="68"/>
      <c r="N62" s="339">
        <v>7.29</v>
      </c>
      <c r="O62" s="339">
        <v>0</v>
      </c>
      <c r="P62" s="340">
        <v>50.01</v>
      </c>
      <c r="Q62" s="340">
        <v>0</v>
      </c>
      <c r="R62" s="341" t="s">
        <v>1894</v>
      </c>
      <c r="S62" s="360"/>
      <c r="T62" s="275"/>
    </row>
    <row r="63" spans="1:20" ht="89.25">
      <c r="A63" s="68">
        <v>10</v>
      </c>
      <c r="B63" s="68"/>
      <c r="C63" s="69" t="s">
        <v>38</v>
      </c>
      <c r="D63" s="108">
        <v>45355</v>
      </c>
      <c r="E63" s="108" t="s">
        <v>3202</v>
      </c>
      <c r="F63" s="191" t="s">
        <v>6</v>
      </c>
      <c r="G63" s="191">
        <v>1086042</v>
      </c>
      <c r="H63" s="68"/>
      <c r="I63" s="338" t="s">
        <v>3250</v>
      </c>
      <c r="J63" s="68"/>
      <c r="K63" s="68"/>
      <c r="L63" s="68"/>
      <c r="M63" s="68"/>
      <c r="N63" s="339">
        <v>0</v>
      </c>
      <c r="O63" s="339">
        <v>2099.3200000000002</v>
      </c>
      <c r="P63" s="340">
        <v>0</v>
      </c>
      <c r="Q63" s="340">
        <v>14401.34</v>
      </c>
      <c r="R63" s="341" t="s">
        <v>1894</v>
      </c>
      <c r="S63" s="360"/>
      <c r="T63" s="275"/>
    </row>
    <row r="64" spans="1:20" ht="51">
      <c r="A64" s="68" t="s">
        <v>541</v>
      </c>
      <c r="B64" s="68"/>
      <c r="C64" s="69" t="s">
        <v>590</v>
      </c>
      <c r="D64" s="108">
        <v>45355</v>
      </c>
      <c r="E64" s="108" t="s">
        <v>3203</v>
      </c>
      <c r="F64" s="191" t="s">
        <v>22</v>
      </c>
      <c r="G64" s="191">
        <v>24409</v>
      </c>
      <c r="H64" s="68"/>
      <c r="I64" s="338" t="s">
        <v>3251</v>
      </c>
      <c r="J64" s="68"/>
      <c r="K64" s="68"/>
      <c r="L64" s="68"/>
      <c r="M64" s="68"/>
      <c r="N64" s="339">
        <v>0</v>
      </c>
      <c r="O64" s="339">
        <v>0</v>
      </c>
      <c r="P64" s="340">
        <v>0.03</v>
      </c>
      <c r="Q64" s="340">
        <v>0</v>
      </c>
      <c r="R64" s="341" t="s">
        <v>1894</v>
      </c>
      <c r="S64" s="360"/>
      <c r="T64" s="275"/>
    </row>
    <row r="65" spans="1:20" ht="51">
      <c r="A65" s="68" t="s">
        <v>541</v>
      </c>
      <c r="B65" s="68"/>
      <c r="C65" s="69" t="s">
        <v>590</v>
      </c>
      <c r="D65" s="108">
        <v>45356</v>
      </c>
      <c r="E65" s="108" t="s">
        <v>3204</v>
      </c>
      <c r="F65" s="191" t="s">
        <v>22</v>
      </c>
      <c r="G65" s="191">
        <v>24414</v>
      </c>
      <c r="H65" s="68"/>
      <c r="I65" s="338" t="s">
        <v>3252</v>
      </c>
      <c r="J65" s="68"/>
      <c r="K65" s="68"/>
      <c r="L65" s="68"/>
      <c r="M65" s="68"/>
      <c r="N65" s="339">
        <v>0</v>
      </c>
      <c r="O65" s="339">
        <v>0</v>
      </c>
      <c r="P65" s="340">
        <v>0</v>
      </c>
      <c r="Q65" s="340">
        <v>0.01</v>
      </c>
      <c r="R65" s="341" t="s">
        <v>1894</v>
      </c>
      <c r="S65" s="360"/>
      <c r="T65" s="275"/>
    </row>
    <row r="66" spans="1:20" ht="51">
      <c r="A66" s="68" t="s">
        <v>541</v>
      </c>
      <c r="B66" s="68"/>
      <c r="C66" s="69" t="s">
        <v>590</v>
      </c>
      <c r="D66" s="108">
        <v>45357</v>
      </c>
      <c r="E66" s="108" t="s">
        <v>3205</v>
      </c>
      <c r="F66" s="191" t="s">
        <v>22</v>
      </c>
      <c r="G66" s="191">
        <v>24419</v>
      </c>
      <c r="H66" s="68"/>
      <c r="I66" s="338" t="s">
        <v>3253</v>
      </c>
      <c r="J66" s="68"/>
      <c r="K66" s="68"/>
      <c r="L66" s="68"/>
      <c r="M66" s="68"/>
      <c r="N66" s="339">
        <v>0</v>
      </c>
      <c r="O66" s="339">
        <v>0</v>
      </c>
      <c r="P66" s="340">
        <v>0.02</v>
      </c>
      <c r="Q66" s="340">
        <v>0</v>
      </c>
      <c r="R66" s="341" t="s">
        <v>1894</v>
      </c>
      <c r="S66" s="360"/>
      <c r="T66" s="275"/>
    </row>
    <row r="67" spans="1:20" ht="51">
      <c r="A67" s="68" t="s">
        <v>541</v>
      </c>
      <c r="B67" s="68"/>
      <c r="C67" s="69" t="s">
        <v>590</v>
      </c>
      <c r="D67" s="108">
        <v>45358</v>
      </c>
      <c r="E67" s="108" t="s">
        <v>3206</v>
      </c>
      <c r="F67" s="191" t="s">
        <v>22</v>
      </c>
      <c r="G67" s="191">
        <v>24424</v>
      </c>
      <c r="H67" s="68"/>
      <c r="I67" s="338" t="s">
        <v>3254</v>
      </c>
      <c r="J67" s="68"/>
      <c r="K67" s="68"/>
      <c r="L67" s="68"/>
      <c r="M67" s="68"/>
      <c r="N67" s="339">
        <v>0</v>
      </c>
      <c r="O67" s="339">
        <v>0</v>
      </c>
      <c r="P67" s="340">
        <v>0.01</v>
      </c>
      <c r="Q67" s="340">
        <v>0</v>
      </c>
      <c r="R67" s="341" t="s">
        <v>1894</v>
      </c>
      <c r="S67" s="360"/>
      <c r="T67" s="275"/>
    </row>
    <row r="68" spans="1:20" ht="63.75">
      <c r="A68" s="68">
        <v>206</v>
      </c>
      <c r="B68" s="68"/>
      <c r="C68" s="69" t="s">
        <v>87</v>
      </c>
      <c r="D68" s="108">
        <v>45359</v>
      </c>
      <c r="E68" s="108" t="s">
        <v>3207</v>
      </c>
      <c r="F68" s="191" t="s">
        <v>6</v>
      </c>
      <c r="G68" s="191">
        <v>2617099</v>
      </c>
      <c r="H68" s="68"/>
      <c r="I68" s="338" t="s">
        <v>3255</v>
      </c>
      <c r="J68" s="68"/>
      <c r="K68" s="68"/>
      <c r="L68" s="68"/>
      <c r="M68" s="68"/>
      <c r="N68" s="339">
        <v>0</v>
      </c>
      <c r="O68" s="339">
        <v>10000000</v>
      </c>
      <c r="P68" s="340">
        <v>0</v>
      </c>
      <c r="Q68" s="340">
        <v>68600000</v>
      </c>
      <c r="R68" s="341" t="s">
        <v>1894</v>
      </c>
      <c r="S68" s="360"/>
      <c r="T68" s="275"/>
    </row>
    <row r="69" spans="1:20" ht="76.5">
      <c r="A69" s="68">
        <v>206</v>
      </c>
      <c r="B69" s="68"/>
      <c r="C69" s="69" t="s">
        <v>87</v>
      </c>
      <c r="D69" s="108">
        <v>45359</v>
      </c>
      <c r="E69" s="108" t="s">
        <v>3208</v>
      </c>
      <c r="F69" s="191" t="s">
        <v>10</v>
      </c>
      <c r="G69" s="191">
        <v>2617099</v>
      </c>
      <c r="H69" s="68"/>
      <c r="I69" s="338" t="s">
        <v>3256</v>
      </c>
      <c r="J69" s="68"/>
      <c r="K69" s="68"/>
      <c r="L69" s="68"/>
      <c r="M69" s="68"/>
      <c r="N69" s="339">
        <v>7.29</v>
      </c>
      <c r="O69" s="339">
        <v>0</v>
      </c>
      <c r="P69" s="340">
        <v>50.01</v>
      </c>
      <c r="Q69" s="340">
        <v>0</v>
      </c>
      <c r="R69" s="341" t="s">
        <v>1894</v>
      </c>
      <c r="S69" s="360"/>
      <c r="T69" s="275"/>
    </row>
    <row r="70" spans="1:20" ht="51">
      <c r="A70" s="68" t="s">
        <v>541</v>
      </c>
      <c r="B70" s="68"/>
      <c r="C70" s="69" t="s">
        <v>590</v>
      </c>
      <c r="D70" s="108">
        <v>45359</v>
      </c>
      <c r="E70" s="108" t="s">
        <v>3209</v>
      </c>
      <c r="F70" s="191" t="s">
        <v>22</v>
      </c>
      <c r="G70" s="191">
        <v>24429</v>
      </c>
      <c r="H70" s="68"/>
      <c r="I70" s="338" t="s">
        <v>3257</v>
      </c>
      <c r="J70" s="68"/>
      <c r="K70" s="68"/>
      <c r="L70" s="68"/>
      <c r="M70" s="68"/>
      <c r="N70" s="339">
        <v>0</v>
      </c>
      <c r="O70" s="339">
        <v>0</v>
      </c>
      <c r="P70" s="340">
        <v>0</v>
      </c>
      <c r="Q70" s="340">
        <v>0.01</v>
      </c>
      <c r="R70" s="341" t="s">
        <v>1894</v>
      </c>
      <c r="S70" s="360"/>
      <c r="T70" s="275"/>
    </row>
    <row r="71" spans="1:20" ht="63.75">
      <c r="A71" s="68" t="s">
        <v>542</v>
      </c>
      <c r="B71" s="68"/>
      <c r="C71" s="69" t="s">
        <v>689</v>
      </c>
      <c r="D71" s="108">
        <v>45362</v>
      </c>
      <c r="E71" s="108" t="s">
        <v>3210</v>
      </c>
      <c r="F71" s="191" t="s">
        <v>3</v>
      </c>
      <c r="G71" s="191">
        <v>2180436</v>
      </c>
      <c r="H71" s="68"/>
      <c r="I71" s="338" t="s">
        <v>3258</v>
      </c>
      <c r="J71" s="68"/>
      <c r="K71" s="68"/>
      <c r="L71" s="68"/>
      <c r="M71" s="68"/>
      <c r="N71" s="339">
        <v>0</v>
      </c>
      <c r="O71" s="339">
        <v>8.75</v>
      </c>
      <c r="P71" s="340">
        <v>0</v>
      </c>
      <c r="Q71" s="340">
        <v>60.03</v>
      </c>
      <c r="R71" s="341" t="s">
        <v>1894</v>
      </c>
      <c r="S71" s="360"/>
      <c r="T71" s="275"/>
    </row>
    <row r="72" spans="1:20" ht="76.5">
      <c r="A72" s="68">
        <v>513</v>
      </c>
      <c r="B72" s="68"/>
      <c r="C72" s="69" t="s">
        <v>160</v>
      </c>
      <c r="D72" s="108">
        <v>45362</v>
      </c>
      <c r="E72" s="108" t="s">
        <v>3211</v>
      </c>
      <c r="F72" s="191" t="s">
        <v>6</v>
      </c>
      <c r="G72" s="191">
        <v>2619020</v>
      </c>
      <c r="H72" s="68"/>
      <c r="I72" s="338" t="s">
        <v>3259</v>
      </c>
      <c r="J72" s="68"/>
      <c r="K72" s="68"/>
      <c r="L72" s="68"/>
      <c r="M72" s="68"/>
      <c r="N72" s="339">
        <v>0</v>
      </c>
      <c r="O72" s="339">
        <v>60776.800000000003</v>
      </c>
      <c r="P72" s="340">
        <v>0</v>
      </c>
      <c r="Q72" s="340">
        <v>416928.85</v>
      </c>
      <c r="R72" s="341" t="s">
        <v>1894</v>
      </c>
      <c r="S72" s="360"/>
      <c r="T72" s="275"/>
    </row>
    <row r="73" spans="1:20" ht="51">
      <c r="A73" s="68" t="s">
        <v>541</v>
      </c>
      <c r="B73" s="68"/>
      <c r="C73" s="69" t="s">
        <v>590</v>
      </c>
      <c r="D73" s="108">
        <v>45362</v>
      </c>
      <c r="E73" s="108" t="s">
        <v>3212</v>
      </c>
      <c r="F73" s="191" t="s">
        <v>22</v>
      </c>
      <c r="G73" s="191">
        <v>24442</v>
      </c>
      <c r="H73" s="68"/>
      <c r="I73" s="338" t="s">
        <v>3260</v>
      </c>
      <c r="J73" s="68"/>
      <c r="K73" s="68"/>
      <c r="L73" s="68"/>
      <c r="M73" s="68"/>
      <c r="N73" s="339">
        <v>0</v>
      </c>
      <c r="O73" s="339">
        <v>0</v>
      </c>
      <c r="P73" s="340">
        <v>0.01</v>
      </c>
      <c r="Q73" s="340">
        <v>0</v>
      </c>
      <c r="R73" s="341" t="s">
        <v>1894</v>
      </c>
      <c r="S73" s="360"/>
      <c r="T73" s="275"/>
    </row>
    <row r="74" spans="1:20" ht="89.25">
      <c r="A74" s="68">
        <v>650</v>
      </c>
      <c r="B74" s="68"/>
      <c r="C74" s="69" t="s">
        <v>175</v>
      </c>
      <c r="D74" s="108">
        <v>45363</v>
      </c>
      <c r="E74" s="108" t="s">
        <v>3213</v>
      </c>
      <c r="F74" s="191" t="s">
        <v>601</v>
      </c>
      <c r="G74" s="191">
        <v>20439</v>
      </c>
      <c r="H74" s="68"/>
      <c r="I74" s="338" t="s">
        <v>3261</v>
      </c>
      <c r="J74" s="68"/>
      <c r="K74" s="68"/>
      <c r="L74" s="68"/>
      <c r="M74" s="68"/>
      <c r="N74" s="339">
        <v>10.56</v>
      </c>
      <c r="O74" s="339">
        <v>0</v>
      </c>
      <c r="P74" s="340">
        <v>72.44</v>
      </c>
      <c r="Q74" s="340">
        <v>0</v>
      </c>
      <c r="R74" s="341" t="s">
        <v>1894</v>
      </c>
      <c r="S74" s="360"/>
      <c r="T74" s="275"/>
    </row>
    <row r="75" spans="1:20" ht="51">
      <c r="A75" s="68" t="s">
        <v>541</v>
      </c>
      <c r="B75" s="68"/>
      <c r="C75" s="69" t="s">
        <v>590</v>
      </c>
      <c r="D75" s="108">
        <v>45363</v>
      </c>
      <c r="E75" s="108" t="s">
        <v>3214</v>
      </c>
      <c r="F75" s="191" t="s">
        <v>22</v>
      </c>
      <c r="G75" s="191">
        <v>24446</v>
      </c>
      <c r="H75" s="68"/>
      <c r="I75" s="338" t="s">
        <v>3262</v>
      </c>
      <c r="J75" s="68"/>
      <c r="K75" s="68"/>
      <c r="L75" s="68"/>
      <c r="M75" s="68"/>
      <c r="N75" s="339">
        <v>0</v>
      </c>
      <c r="O75" s="339">
        <v>0</v>
      </c>
      <c r="P75" s="340">
        <v>0.02</v>
      </c>
      <c r="Q75" s="340">
        <v>0</v>
      </c>
      <c r="R75" s="341" t="s">
        <v>1894</v>
      </c>
      <c r="S75" s="360"/>
      <c r="T75" s="275"/>
    </row>
    <row r="76" spans="1:20" ht="89.25">
      <c r="A76" s="68" t="s">
        <v>542</v>
      </c>
      <c r="B76" s="68"/>
      <c r="C76" s="69" t="s">
        <v>689</v>
      </c>
      <c r="D76" s="108">
        <v>45364</v>
      </c>
      <c r="E76" s="108" t="s">
        <v>3215</v>
      </c>
      <c r="F76" s="191" t="s">
        <v>12</v>
      </c>
      <c r="G76" s="191">
        <v>1086985</v>
      </c>
      <c r="H76" s="68"/>
      <c r="I76" s="338" t="s">
        <v>3263</v>
      </c>
      <c r="J76" s="68"/>
      <c r="K76" s="68"/>
      <c r="L76" s="68"/>
      <c r="M76" s="68"/>
      <c r="N76" s="339">
        <v>54.74</v>
      </c>
      <c r="O76" s="339">
        <v>0</v>
      </c>
      <c r="P76" s="340">
        <v>375.52</v>
      </c>
      <c r="Q76" s="340">
        <v>0</v>
      </c>
      <c r="R76" s="341" t="s">
        <v>1894</v>
      </c>
      <c r="S76" s="360"/>
      <c r="T76" s="275"/>
    </row>
    <row r="77" spans="1:20" ht="63.75">
      <c r="A77" s="68" t="s">
        <v>542</v>
      </c>
      <c r="B77" s="68"/>
      <c r="C77" s="69" t="s">
        <v>689</v>
      </c>
      <c r="D77" s="108">
        <v>45365</v>
      </c>
      <c r="E77" s="108" t="s">
        <v>3216</v>
      </c>
      <c r="F77" s="191" t="s">
        <v>19</v>
      </c>
      <c r="G77" s="191">
        <v>18407</v>
      </c>
      <c r="H77" s="68"/>
      <c r="I77" s="338" t="s">
        <v>3264</v>
      </c>
      <c r="J77" s="68"/>
      <c r="K77" s="68"/>
      <c r="L77" s="68"/>
      <c r="M77" s="68"/>
      <c r="N77" s="339">
        <v>269678.21000000002</v>
      </c>
      <c r="O77" s="339">
        <v>0</v>
      </c>
      <c r="P77" s="340">
        <v>1849992.52</v>
      </c>
      <c r="Q77" s="340">
        <v>0</v>
      </c>
      <c r="R77" s="341" t="s">
        <v>1894</v>
      </c>
      <c r="S77" s="360"/>
      <c r="T77" s="275"/>
    </row>
    <row r="78" spans="1:20" ht="51">
      <c r="A78" s="68" t="s">
        <v>542</v>
      </c>
      <c r="B78" s="68"/>
      <c r="C78" s="69" t="s">
        <v>689</v>
      </c>
      <c r="D78" s="108">
        <v>45366</v>
      </c>
      <c r="E78" s="108" t="s">
        <v>3217</v>
      </c>
      <c r="F78" s="191" t="s">
        <v>19</v>
      </c>
      <c r="G78" s="191">
        <v>18424</v>
      </c>
      <c r="H78" s="68"/>
      <c r="I78" s="338" t="s">
        <v>3265</v>
      </c>
      <c r="J78" s="68"/>
      <c r="K78" s="68"/>
      <c r="L78" s="68"/>
      <c r="M78" s="68"/>
      <c r="N78" s="339">
        <v>62053.45</v>
      </c>
      <c r="O78" s="339">
        <v>0</v>
      </c>
      <c r="P78" s="340">
        <v>425686.67</v>
      </c>
      <c r="Q78" s="340">
        <v>0</v>
      </c>
      <c r="R78" s="341" t="s">
        <v>1894</v>
      </c>
      <c r="S78" s="360"/>
      <c r="T78" s="275"/>
    </row>
    <row r="79" spans="1:20" ht="51">
      <c r="A79" s="68" t="s">
        <v>541</v>
      </c>
      <c r="B79" s="68"/>
      <c r="C79" s="69" t="s">
        <v>590</v>
      </c>
      <c r="D79" s="108">
        <v>45366</v>
      </c>
      <c r="E79" s="108" t="s">
        <v>3218</v>
      </c>
      <c r="F79" s="191" t="s">
        <v>22</v>
      </c>
      <c r="G79" s="191">
        <v>24462</v>
      </c>
      <c r="H79" s="68"/>
      <c r="I79" s="338" t="s">
        <v>3266</v>
      </c>
      <c r="J79" s="68"/>
      <c r="K79" s="68"/>
      <c r="L79" s="68"/>
      <c r="M79" s="68"/>
      <c r="N79" s="339">
        <v>0</v>
      </c>
      <c r="O79" s="339">
        <v>0</v>
      </c>
      <c r="P79" s="340">
        <v>0</v>
      </c>
      <c r="Q79" s="340">
        <v>0.02</v>
      </c>
      <c r="R79" s="341" t="s">
        <v>1894</v>
      </c>
      <c r="S79" s="360"/>
      <c r="T79" s="275"/>
    </row>
    <row r="80" spans="1:20" ht="63.75">
      <c r="A80" s="68" t="s">
        <v>542</v>
      </c>
      <c r="B80" s="68"/>
      <c r="C80" s="69" t="s">
        <v>689</v>
      </c>
      <c r="D80" s="108">
        <v>45369</v>
      </c>
      <c r="E80" s="108" t="s">
        <v>3219</v>
      </c>
      <c r="F80" s="191" t="s">
        <v>19</v>
      </c>
      <c r="G80" s="191">
        <v>18494</v>
      </c>
      <c r="H80" s="68"/>
      <c r="I80" s="338" t="s">
        <v>3267</v>
      </c>
      <c r="J80" s="68"/>
      <c r="K80" s="68"/>
      <c r="L80" s="68"/>
      <c r="M80" s="68"/>
      <c r="N80" s="339">
        <v>240063.7</v>
      </c>
      <c r="O80" s="339">
        <v>0</v>
      </c>
      <c r="P80" s="340">
        <v>1646836.98</v>
      </c>
      <c r="Q80" s="340">
        <v>0</v>
      </c>
      <c r="R80" s="341" t="s">
        <v>1894</v>
      </c>
      <c r="S80" s="360"/>
      <c r="T80" s="275"/>
    </row>
    <row r="81" spans="1:20" ht="51">
      <c r="A81" s="68" t="s">
        <v>541</v>
      </c>
      <c r="B81" s="68"/>
      <c r="C81" s="69" t="s">
        <v>590</v>
      </c>
      <c r="D81" s="108">
        <v>45369</v>
      </c>
      <c r="E81" s="108" t="s">
        <v>3220</v>
      </c>
      <c r="F81" s="191" t="s">
        <v>22</v>
      </c>
      <c r="G81" s="191">
        <v>24476</v>
      </c>
      <c r="H81" s="68"/>
      <c r="I81" s="338" t="s">
        <v>3268</v>
      </c>
      <c r="J81" s="68"/>
      <c r="K81" s="68"/>
      <c r="L81" s="68"/>
      <c r="M81" s="68"/>
      <c r="N81" s="339">
        <v>0</v>
      </c>
      <c r="O81" s="339">
        <v>0</v>
      </c>
      <c r="P81" s="340">
        <v>0.03</v>
      </c>
      <c r="Q81" s="340">
        <v>0</v>
      </c>
      <c r="R81" s="341" t="s">
        <v>1894</v>
      </c>
      <c r="S81" s="360"/>
      <c r="T81" s="275"/>
    </row>
    <row r="82" spans="1:20" ht="51">
      <c r="A82" s="68" t="s">
        <v>541</v>
      </c>
      <c r="B82" s="68"/>
      <c r="C82" s="69" t="s">
        <v>590</v>
      </c>
      <c r="D82" s="108">
        <v>45370</v>
      </c>
      <c r="E82" s="108" t="s">
        <v>3221</v>
      </c>
      <c r="F82" s="191" t="s">
        <v>22</v>
      </c>
      <c r="G82" s="191">
        <v>24480</v>
      </c>
      <c r="H82" s="68"/>
      <c r="I82" s="338" t="s">
        <v>3269</v>
      </c>
      <c r="J82" s="68"/>
      <c r="K82" s="68"/>
      <c r="L82" s="68"/>
      <c r="M82" s="68"/>
      <c r="N82" s="339">
        <v>0</v>
      </c>
      <c r="O82" s="339">
        <v>0</v>
      </c>
      <c r="P82" s="340">
        <v>0.01</v>
      </c>
      <c r="Q82" s="340">
        <v>0</v>
      </c>
      <c r="R82" s="341" t="s">
        <v>1894</v>
      </c>
      <c r="S82" s="360"/>
      <c r="T82" s="275"/>
    </row>
    <row r="83" spans="1:20" ht="76.5">
      <c r="A83" s="68" t="s">
        <v>542</v>
      </c>
      <c r="B83" s="68"/>
      <c r="C83" s="69" t="s">
        <v>689</v>
      </c>
      <c r="D83" s="108">
        <v>45371</v>
      </c>
      <c r="E83" s="108" t="s">
        <v>3222</v>
      </c>
      <c r="F83" s="191" t="s">
        <v>19</v>
      </c>
      <c r="G83" s="191">
        <v>1087608</v>
      </c>
      <c r="H83" s="68"/>
      <c r="I83" s="338" t="s">
        <v>3270</v>
      </c>
      <c r="J83" s="68"/>
      <c r="K83" s="68"/>
      <c r="L83" s="68"/>
      <c r="M83" s="68"/>
      <c r="N83" s="339">
        <v>532469.59</v>
      </c>
      <c r="O83" s="339">
        <v>0</v>
      </c>
      <c r="P83" s="340">
        <v>3652741.39</v>
      </c>
      <c r="Q83" s="340">
        <v>0</v>
      </c>
      <c r="R83" s="341" t="s">
        <v>1894</v>
      </c>
      <c r="S83" s="360"/>
      <c r="T83" s="275"/>
    </row>
    <row r="84" spans="1:20" ht="76.5">
      <c r="A84" s="68" t="s">
        <v>542</v>
      </c>
      <c r="B84" s="68"/>
      <c r="C84" s="69" t="s">
        <v>689</v>
      </c>
      <c r="D84" s="108">
        <v>45371</v>
      </c>
      <c r="E84" s="108" t="s">
        <v>3223</v>
      </c>
      <c r="F84" s="191" t="s">
        <v>12</v>
      </c>
      <c r="G84" s="191">
        <v>1087608</v>
      </c>
      <c r="H84" s="68"/>
      <c r="I84" s="338" t="s">
        <v>3270</v>
      </c>
      <c r="J84" s="68"/>
      <c r="K84" s="68"/>
      <c r="L84" s="68"/>
      <c r="M84" s="68"/>
      <c r="N84" s="339">
        <v>20</v>
      </c>
      <c r="O84" s="339">
        <v>0</v>
      </c>
      <c r="P84" s="340">
        <v>137.19999999999999</v>
      </c>
      <c r="Q84" s="340">
        <v>0</v>
      </c>
      <c r="R84" s="341" t="s">
        <v>1894</v>
      </c>
      <c r="S84" s="360"/>
      <c r="T84" s="275"/>
    </row>
    <row r="85" spans="1:20" ht="51">
      <c r="A85" s="68" t="s">
        <v>541</v>
      </c>
      <c r="B85" s="68"/>
      <c r="C85" s="69" t="s">
        <v>590</v>
      </c>
      <c r="D85" s="108">
        <v>45371</v>
      </c>
      <c r="E85" s="108" t="s">
        <v>3224</v>
      </c>
      <c r="F85" s="191" t="s">
        <v>22</v>
      </c>
      <c r="G85" s="191">
        <v>24485</v>
      </c>
      <c r="H85" s="68"/>
      <c r="I85" s="338" t="s">
        <v>3271</v>
      </c>
      <c r="J85" s="68"/>
      <c r="K85" s="68"/>
      <c r="L85" s="68"/>
      <c r="M85" s="68"/>
      <c r="N85" s="339">
        <v>0</v>
      </c>
      <c r="O85" s="339">
        <v>0</v>
      </c>
      <c r="P85" s="340">
        <v>0</v>
      </c>
      <c r="Q85" s="340">
        <v>0.01</v>
      </c>
      <c r="R85" s="341" t="s">
        <v>1894</v>
      </c>
      <c r="S85" s="360"/>
      <c r="T85" s="275"/>
    </row>
    <row r="86" spans="1:20" ht="76.5">
      <c r="A86" s="68" t="s">
        <v>542</v>
      </c>
      <c r="B86" s="68"/>
      <c r="C86" s="69" t="s">
        <v>689</v>
      </c>
      <c r="D86" s="108">
        <v>45372</v>
      </c>
      <c r="E86" s="108" t="s">
        <v>3225</v>
      </c>
      <c r="F86" s="191" t="s">
        <v>12</v>
      </c>
      <c r="G86" s="191">
        <v>18662</v>
      </c>
      <c r="H86" s="68"/>
      <c r="I86" s="338" t="s">
        <v>3272</v>
      </c>
      <c r="J86" s="68"/>
      <c r="K86" s="68"/>
      <c r="L86" s="68"/>
      <c r="M86" s="68"/>
      <c r="N86" s="339">
        <v>10</v>
      </c>
      <c r="O86" s="339">
        <v>0</v>
      </c>
      <c r="P86" s="340">
        <v>68.599999999999994</v>
      </c>
      <c r="Q86" s="340">
        <v>0</v>
      </c>
      <c r="R86" s="341" t="s">
        <v>1894</v>
      </c>
      <c r="S86" s="360"/>
      <c r="T86" s="275"/>
    </row>
    <row r="87" spans="1:20" ht="76.5">
      <c r="A87" s="68" t="s">
        <v>542</v>
      </c>
      <c r="B87" s="68"/>
      <c r="C87" s="69" t="s">
        <v>689</v>
      </c>
      <c r="D87" s="108">
        <v>45372</v>
      </c>
      <c r="E87" s="108" t="s">
        <v>3226</v>
      </c>
      <c r="F87" s="191" t="s">
        <v>12</v>
      </c>
      <c r="G87" s="191">
        <v>18661</v>
      </c>
      <c r="H87" s="68"/>
      <c r="I87" s="338" t="s">
        <v>3273</v>
      </c>
      <c r="J87" s="68"/>
      <c r="K87" s="68"/>
      <c r="L87" s="68"/>
      <c r="M87" s="68"/>
      <c r="N87" s="339">
        <v>10</v>
      </c>
      <c r="O87" s="339">
        <v>0</v>
      </c>
      <c r="P87" s="340">
        <v>68.599999999999994</v>
      </c>
      <c r="Q87" s="340">
        <v>0</v>
      </c>
      <c r="R87" s="341" t="s">
        <v>1894</v>
      </c>
      <c r="S87" s="360"/>
      <c r="T87" s="275"/>
    </row>
    <row r="88" spans="1:20" ht="76.5">
      <c r="A88" s="68" t="s">
        <v>542</v>
      </c>
      <c r="B88" s="68"/>
      <c r="C88" s="69" t="s">
        <v>689</v>
      </c>
      <c r="D88" s="108">
        <v>45372</v>
      </c>
      <c r="E88" s="108" t="s">
        <v>3227</v>
      </c>
      <c r="F88" s="191" t="s">
        <v>12</v>
      </c>
      <c r="G88" s="191">
        <v>18656</v>
      </c>
      <c r="H88" s="68"/>
      <c r="I88" s="338" t="s">
        <v>3274</v>
      </c>
      <c r="J88" s="68"/>
      <c r="K88" s="68"/>
      <c r="L88" s="68"/>
      <c r="M88" s="68"/>
      <c r="N88" s="339">
        <v>10</v>
      </c>
      <c r="O88" s="339">
        <v>0</v>
      </c>
      <c r="P88" s="340">
        <v>68.599999999999994</v>
      </c>
      <c r="Q88" s="340">
        <v>0</v>
      </c>
      <c r="R88" s="341" t="s">
        <v>1894</v>
      </c>
      <c r="S88" s="360"/>
      <c r="T88" s="275"/>
    </row>
    <row r="89" spans="1:20" ht="76.5">
      <c r="A89" s="68" t="s">
        <v>542</v>
      </c>
      <c r="B89" s="68"/>
      <c r="C89" s="69" t="s">
        <v>689</v>
      </c>
      <c r="D89" s="108">
        <v>45372</v>
      </c>
      <c r="E89" s="108" t="s">
        <v>3228</v>
      </c>
      <c r="F89" s="191" t="s">
        <v>12</v>
      </c>
      <c r="G89" s="191">
        <v>18659</v>
      </c>
      <c r="H89" s="68"/>
      <c r="I89" s="338" t="s">
        <v>3275</v>
      </c>
      <c r="J89" s="68"/>
      <c r="K89" s="68"/>
      <c r="L89" s="68"/>
      <c r="M89" s="68"/>
      <c r="N89" s="339">
        <v>10</v>
      </c>
      <c r="O89" s="339">
        <v>0</v>
      </c>
      <c r="P89" s="340">
        <v>68.599999999999994</v>
      </c>
      <c r="Q89" s="340">
        <v>0</v>
      </c>
      <c r="R89" s="341" t="s">
        <v>1894</v>
      </c>
      <c r="S89" s="360"/>
      <c r="T89" s="275"/>
    </row>
    <row r="90" spans="1:20" ht="76.5">
      <c r="A90" s="68" t="s">
        <v>541</v>
      </c>
      <c r="B90" s="68"/>
      <c r="C90" s="69" t="s">
        <v>590</v>
      </c>
      <c r="D90" s="108">
        <v>45372</v>
      </c>
      <c r="E90" s="108" t="s">
        <v>3229</v>
      </c>
      <c r="F90" s="191" t="s">
        <v>12</v>
      </c>
      <c r="G90" s="191">
        <v>18658</v>
      </c>
      <c r="H90" s="68"/>
      <c r="I90" s="338" t="s">
        <v>3276</v>
      </c>
      <c r="J90" s="68"/>
      <c r="K90" s="68"/>
      <c r="L90" s="68"/>
      <c r="M90" s="68"/>
      <c r="N90" s="339">
        <v>10</v>
      </c>
      <c r="O90" s="339">
        <v>0</v>
      </c>
      <c r="P90" s="340">
        <v>68.599999999999994</v>
      </c>
      <c r="Q90" s="340">
        <v>0</v>
      </c>
      <c r="R90" s="341" t="s">
        <v>1894</v>
      </c>
      <c r="S90" s="360"/>
      <c r="T90" s="275"/>
    </row>
    <row r="91" spans="1:20" ht="76.5">
      <c r="A91" s="68" t="s">
        <v>542</v>
      </c>
      <c r="B91" s="68"/>
      <c r="C91" s="69" t="s">
        <v>689</v>
      </c>
      <c r="D91" s="108">
        <v>45372</v>
      </c>
      <c r="E91" s="108" t="s">
        <v>3230</v>
      </c>
      <c r="F91" s="191" t="s">
        <v>12</v>
      </c>
      <c r="G91" s="191">
        <v>18660</v>
      </c>
      <c r="H91" s="68"/>
      <c r="I91" s="338" t="s">
        <v>3277</v>
      </c>
      <c r="J91" s="68"/>
      <c r="K91" s="68"/>
      <c r="L91" s="68"/>
      <c r="M91" s="68"/>
      <c r="N91" s="339">
        <v>10</v>
      </c>
      <c r="O91" s="339">
        <v>0</v>
      </c>
      <c r="P91" s="340">
        <v>68.599999999999994</v>
      </c>
      <c r="Q91" s="340">
        <v>0</v>
      </c>
      <c r="R91" s="341" t="s">
        <v>1894</v>
      </c>
      <c r="S91" s="360"/>
      <c r="T91" s="275"/>
    </row>
    <row r="92" spans="1:20" ht="51">
      <c r="A92" s="68" t="s">
        <v>542</v>
      </c>
      <c r="B92" s="68"/>
      <c r="C92" s="69" t="s">
        <v>689</v>
      </c>
      <c r="D92" s="108">
        <v>45373</v>
      </c>
      <c r="E92" s="108" t="s">
        <v>3231</v>
      </c>
      <c r="F92" s="191" t="s">
        <v>19</v>
      </c>
      <c r="G92" s="191">
        <v>18671</v>
      </c>
      <c r="H92" s="68"/>
      <c r="I92" s="338" t="s">
        <v>3278</v>
      </c>
      <c r="J92" s="68"/>
      <c r="K92" s="68"/>
      <c r="L92" s="68"/>
      <c r="M92" s="68"/>
      <c r="N92" s="339">
        <v>15862.19</v>
      </c>
      <c r="O92" s="339">
        <v>0</v>
      </c>
      <c r="P92" s="340">
        <v>108814.62</v>
      </c>
      <c r="Q92" s="340">
        <v>0</v>
      </c>
      <c r="R92" s="341" t="s">
        <v>1894</v>
      </c>
      <c r="S92" s="360"/>
      <c r="T92" s="275"/>
    </row>
    <row r="93" spans="1:20" ht="89.25">
      <c r="A93" s="68">
        <v>346</v>
      </c>
      <c r="B93" s="68"/>
      <c r="C93" s="69" t="s">
        <v>141</v>
      </c>
      <c r="D93" s="108">
        <v>45378</v>
      </c>
      <c r="E93" s="108" t="s">
        <v>3232</v>
      </c>
      <c r="F93" s="191" t="s">
        <v>6</v>
      </c>
      <c r="G93" s="191">
        <v>20574</v>
      </c>
      <c r="H93" s="68"/>
      <c r="I93" s="338" t="s">
        <v>3279</v>
      </c>
      <c r="J93" s="68"/>
      <c r="K93" s="68"/>
      <c r="L93" s="68"/>
      <c r="M93" s="68"/>
      <c r="N93" s="339">
        <v>0</v>
      </c>
      <c r="O93" s="339">
        <v>9280.0499999999993</v>
      </c>
      <c r="P93" s="340">
        <v>0</v>
      </c>
      <c r="Q93" s="340">
        <v>63661.14</v>
      </c>
      <c r="R93" s="341" t="s">
        <v>1894</v>
      </c>
      <c r="S93" s="360"/>
      <c r="T93" s="275"/>
    </row>
    <row r="94" spans="1:20" ht="51">
      <c r="A94" s="68" t="s">
        <v>541</v>
      </c>
      <c r="B94" s="68"/>
      <c r="C94" s="69" t="s">
        <v>590</v>
      </c>
      <c r="D94" s="108">
        <v>45378</v>
      </c>
      <c r="E94" s="108" t="s">
        <v>3233</v>
      </c>
      <c r="F94" s="191" t="s">
        <v>22</v>
      </c>
      <c r="G94" s="191">
        <v>24518</v>
      </c>
      <c r="H94" s="68"/>
      <c r="I94" s="338" t="s">
        <v>3280</v>
      </c>
      <c r="J94" s="68"/>
      <c r="K94" s="68"/>
      <c r="L94" s="68"/>
      <c r="M94" s="68"/>
      <c r="N94" s="339">
        <v>0</v>
      </c>
      <c r="O94" s="339">
        <v>0</v>
      </c>
      <c r="P94" s="340">
        <v>0</v>
      </c>
      <c r="Q94" s="340">
        <v>0.01</v>
      </c>
      <c r="R94" s="341" t="s">
        <v>1894</v>
      </c>
      <c r="S94" s="360"/>
      <c r="T94" s="275"/>
    </row>
    <row r="95" spans="1:20" ht="51">
      <c r="A95" s="68">
        <v>513</v>
      </c>
      <c r="B95" s="68"/>
      <c r="C95" s="69" t="s">
        <v>160</v>
      </c>
      <c r="D95" s="108">
        <v>45379</v>
      </c>
      <c r="E95" s="108" t="s">
        <v>3234</v>
      </c>
      <c r="F95" s="191" t="s">
        <v>6</v>
      </c>
      <c r="G95" s="191">
        <v>1982483</v>
      </c>
      <c r="H95" s="68"/>
      <c r="I95" s="338" t="s">
        <v>3281</v>
      </c>
      <c r="J95" s="68"/>
      <c r="K95" s="68"/>
      <c r="L95" s="68"/>
      <c r="M95" s="68"/>
      <c r="N95" s="339">
        <v>0</v>
      </c>
      <c r="O95" s="339">
        <v>16</v>
      </c>
      <c r="P95" s="340">
        <v>0</v>
      </c>
      <c r="Q95" s="340">
        <v>109.76</v>
      </c>
      <c r="R95" s="341" t="s">
        <v>1894</v>
      </c>
      <c r="S95" s="360"/>
      <c r="T95" s="275"/>
    </row>
    <row r="96" spans="1:20" ht="51">
      <c r="A96" s="68" t="s">
        <v>541</v>
      </c>
      <c r="B96" s="68"/>
      <c r="C96" s="69" t="s">
        <v>590</v>
      </c>
      <c r="D96" s="108">
        <v>45379</v>
      </c>
      <c r="E96" s="108" t="s">
        <v>3235</v>
      </c>
      <c r="F96" s="191" t="s">
        <v>22</v>
      </c>
      <c r="G96" s="191">
        <v>24523</v>
      </c>
      <c r="H96" s="68"/>
      <c r="I96" s="338" t="s">
        <v>3282</v>
      </c>
      <c r="J96" s="68"/>
      <c r="K96" s="68"/>
      <c r="L96" s="68"/>
      <c r="M96" s="68"/>
      <c r="N96" s="339">
        <v>0</v>
      </c>
      <c r="O96" s="339">
        <v>0</v>
      </c>
      <c r="P96" s="340">
        <v>0</v>
      </c>
      <c r="Q96" s="340">
        <v>0.02</v>
      </c>
      <c r="R96" s="341" t="s">
        <v>1894</v>
      </c>
      <c r="S96" s="360"/>
      <c r="T96" s="275"/>
    </row>
    <row r="97" spans="1:20" ht="63.75">
      <c r="A97" s="68" t="s">
        <v>542</v>
      </c>
      <c r="B97" s="68"/>
      <c r="C97" s="69" t="s">
        <v>689</v>
      </c>
      <c r="D97" s="108">
        <v>45383</v>
      </c>
      <c r="E97" s="108" t="s">
        <v>3236</v>
      </c>
      <c r="F97" s="191" t="s">
        <v>19</v>
      </c>
      <c r="G97" s="191">
        <v>18552</v>
      </c>
      <c r="H97" s="68"/>
      <c r="I97" s="338" t="s">
        <v>5346</v>
      </c>
      <c r="J97" s="68"/>
      <c r="K97" s="68"/>
      <c r="L97" s="68"/>
      <c r="M97" s="68"/>
      <c r="N97" s="339">
        <v>689896.47</v>
      </c>
      <c r="O97" s="339">
        <v>0</v>
      </c>
      <c r="P97" s="340">
        <v>4732689.78</v>
      </c>
      <c r="Q97" s="340">
        <v>0</v>
      </c>
      <c r="R97" s="341" t="s">
        <v>1894</v>
      </c>
      <c r="S97" s="360"/>
      <c r="T97" s="275"/>
    </row>
    <row r="98" spans="1:20" ht="76.5">
      <c r="A98" s="68">
        <v>513</v>
      </c>
      <c r="B98" s="68"/>
      <c r="C98" s="69" t="s">
        <v>160</v>
      </c>
      <c r="D98" s="108">
        <v>45383</v>
      </c>
      <c r="E98" s="108" t="s">
        <v>3237</v>
      </c>
      <c r="F98" s="191" t="s">
        <v>6</v>
      </c>
      <c r="G98" s="191">
        <v>2642745</v>
      </c>
      <c r="H98" s="68"/>
      <c r="I98" s="338" t="s">
        <v>5347</v>
      </c>
      <c r="J98" s="68"/>
      <c r="K98" s="68"/>
      <c r="L98" s="68"/>
      <c r="M98" s="68"/>
      <c r="N98" s="339">
        <v>0</v>
      </c>
      <c r="O98" s="339">
        <v>28948.5</v>
      </c>
      <c r="P98" s="340">
        <v>0</v>
      </c>
      <c r="Q98" s="340">
        <v>198586.71</v>
      </c>
      <c r="R98" s="341" t="s">
        <v>1894</v>
      </c>
      <c r="S98" s="360"/>
      <c r="T98" s="275"/>
    </row>
    <row r="99" spans="1:20" ht="51">
      <c r="A99" s="68" t="s">
        <v>542</v>
      </c>
      <c r="B99" s="68"/>
      <c r="C99" s="69" t="s">
        <v>689</v>
      </c>
      <c r="D99" s="108">
        <v>45383</v>
      </c>
      <c r="E99" s="108" t="s">
        <v>3238</v>
      </c>
      <c r="F99" s="191" t="s">
        <v>19</v>
      </c>
      <c r="G99" s="191">
        <v>18563</v>
      </c>
      <c r="H99" s="68"/>
      <c r="I99" s="338" t="s">
        <v>5348</v>
      </c>
      <c r="J99" s="68"/>
      <c r="K99" s="68"/>
      <c r="L99" s="68"/>
      <c r="M99" s="68"/>
      <c r="N99" s="339">
        <v>543120.02</v>
      </c>
      <c r="O99" s="339">
        <v>0</v>
      </c>
      <c r="P99" s="340">
        <v>3725803.34</v>
      </c>
      <c r="Q99" s="340">
        <v>0</v>
      </c>
      <c r="R99" s="341" t="s">
        <v>1894</v>
      </c>
      <c r="S99" s="360"/>
      <c r="T99" s="275"/>
    </row>
    <row r="100" spans="1:20" ht="51">
      <c r="A100" s="68" t="s">
        <v>541</v>
      </c>
      <c r="B100" s="68"/>
      <c r="C100" s="69" t="s">
        <v>590</v>
      </c>
      <c r="D100" s="108">
        <v>45383</v>
      </c>
      <c r="E100" s="108" t="s">
        <v>3239</v>
      </c>
      <c r="F100" s="191" t="s">
        <v>22</v>
      </c>
      <c r="G100" s="191">
        <v>24538</v>
      </c>
      <c r="H100" s="68"/>
      <c r="I100" s="338" t="s">
        <v>5349</v>
      </c>
      <c r="J100" s="68"/>
      <c r="K100" s="68"/>
      <c r="L100" s="68"/>
      <c r="M100" s="68"/>
      <c r="N100" s="339">
        <v>0</v>
      </c>
      <c r="O100" s="339">
        <v>0</v>
      </c>
      <c r="P100" s="340">
        <v>0</v>
      </c>
      <c r="Q100" s="340">
        <v>0.01</v>
      </c>
      <c r="R100" s="341" t="s">
        <v>1894</v>
      </c>
      <c r="S100" s="360"/>
      <c r="T100" s="275"/>
    </row>
    <row r="101" spans="1:20" ht="63.75">
      <c r="A101" s="68" t="s">
        <v>542</v>
      </c>
      <c r="B101" s="68"/>
      <c r="C101" s="69" t="s">
        <v>689</v>
      </c>
      <c r="D101" s="108">
        <v>45384</v>
      </c>
      <c r="E101" s="108" t="s">
        <v>3240</v>
      </c>
      <c r="F101" s="191" t="s">
        <v>19</v>
      </c>
      <c r="G101" s="191">
        <v>1088604</v>
      </c>
      <c r="H101" s="68"/>
      <c r="I101" s="338" t="s">
        <v>5350</v>
      </c>
      <c r="J101" s="68"/>
      <c r="K101" s="68"/>
      <c r="L101" s="68"/>
      <c r="M101" s="68"/>
      <c r="N101" s="339">
        <v>6361620.0199999996</v>
      </c>
      <c r="O101" s="339">
        <v>0</v>
      </c>
      <c r="P101" s="340">
        <v>43640713.340000004</v>
      </c>
      <c r="Q101" s="340">
        <v>0</v>
      </c>
      <c r="R101" s="341" t="s">
        <v>1894</v>
      </c>
      <c r="S101" s="360"/>
      <c r="T101" s="275"/>
    </row>
    <row r="102" spans="1:20" ht="63.75">
      <c r="A102" s="68" t="s">
        <v>542</v>
      </c>
      <c r="B102" s="68"/>
      <c r="C102" s="69" t="s">
        <v>689</v>
      </c>
      <c r="D102" s="108">
        <v>45384</v>
      </c>
      <c r="E102" s="108" t="s">
        <v>3241</v>
      </c>
      <c r="F102" s="191" t="s">
        <v>19</v>
      </c>
      <c r="G102" s="191">
        <v>1088615</v>
      </c>
      <c r="H102" s="68"/>
      <c r="I102" s="338" t="s">
        <v>5351</v>
      </c>
      <c r="J102" s="68"/>
      <c r="K102" s="68"/>
      <c r="L102" s="68"/>
      <c r="M102" s="68"/>
      <c r="N102" s="339">
        <v>812641.67</v>
      </c>
      <c r="O102" s="339">
        <v>0</v>
      </c>
      <c r="P102" s="340">
        <v>5574721.8600000003</v>
      </c>
      <c r="Q102" s="340">
        <v>0</v>
      </c>
      <c r="R102" s="341" t="s">
        <v>1894</v>
      </c>
      <c r="S102" s="360"/>
      <c r="T102" s="275"/>
    </row>
    <row r="103" spans="1:20" ht="51">
      <c r="A103" s="68" t="s">
        <v>541</v>
      </c>
      <c r="B103" s="68"/>
      <c r="C103" s="69" t="s">
        <v>590</v>
      </c>
      <c r="D103" s="108">
        <v>45384</v>
      </c>
      <c r="E103" s="108" t="s">
        <v>3242</v>
      </c>
      <c r="F103" s="191" t="s">
        <v>22</v>
      </c>
      <c r="G103" s="191">
        <v>24543</v>
      </c>
      <c r="H103" s="68"/>
      <c r="I103" s="338" t="s">
        <v>5352</v>
      </c>
      <c r="J103" s="68"/>
      <c r="K103" s="68"/>
      <c r="L103" s="68"/>
      <c r="M103" s="68"/>
      <c r="N103" s="339">
        <v>0</v>
      </c>
      <c r="O103" s="339">
        <v>0</v>
      </c>
      <c r="P103" s="340">
        <v>0</v>
      </c>
      <c r="Q103" s="340">
        <v>0.01</v>
      </c>
      <c r="R103" s="341" t="s">
        <v>1894</v>
      </c>
      <c r="S103" s="360"/>
      <c r="T103" s="275"/>
    </row>
    <row r="104" spans="1:20" ht="63.75">
      <c r="A104" s="68">
        <v>291</v>
      </c>
      <c r="B104" s="68"/>
      <c r="C104" s="69" t="s">
        <v>119</v>
      </c>
      <c r="D104" s="108">
        <v>45385</v>
      </c>
      <c r="E104" s="108" t="s">
        <v>3243</v>
      </c>
      <c r="F104" s="191" t="s">
        <v>6</v>
      </c>
      <c r="G104" s="191">
        <v>2645548</v>
      </c>
      <c r="H104" s="68"/>
      <c r="I104" s="338" t="s">
        <v>5353</v>
      </c>
      <c r="J104" s="68"/>
      <c r="K104" s="68"/>
      <c r="L104" s="68"/>
      <c r="M104" s="68"/>
      <c r="N104" s="339">
        <v>0</v>
      </c>
      <c r="O104" s="339">
        <v>5810680</v>
      </c>
      <c r="P104" s="340">
        <v>0</v>
      </c>
      <c r="Q104" s="340">
        <v>39861264.799999997</v>
      </c>
      <c r="R104" s="341" t="s">
        <v>1894</v>
      </c>
      <c r="S104" s="360"/>
      <c r="T104" s="275"/>
    </row>
    <row r="105" spans="1:20" ht="63.75">
      <c r="A105" s="68">
        <v>10</v>
      </c>
      <c r="B105" s="68"/>
      <c r="C105" s="69" t="s">
        <v>38</v>
      </c>
      <c r="D105" s="108">
        <v>45385</v>
      </c>
      <c r="E105" s="108" t="s">
        <v>3244</v>
      </c>
      <c r="F105" s="191" t="s">
        <v>6</v>
      </c>
      <c r="G105" s="191">
        <v>2646367</v>
      </c>
      <c r="H105" s="68"/>
      <c r="I105" s="338" t="s">
        <v>5354</v>
      </c>
      <c r="J105" s="68"/>
      <c r="K105" s="68"/>
      <c r="L105" s="68"/>
      <c r="M105" s="68"/>
      <c r="N105" s="339">
        <v>0</v>
      </c>
      <c r="O105" s="339">
        <v>3730.84</v>
      </c>
      <c r="P105" s="340">
        <v>0</v>
      </c>
      <c r="Q105" s="340">
        <v>25593.56</v>
      </c>
      <c r="R105" s="341" t="s">
        <v>1894</v>
      </c>
      <c r="S105" s="360"/>
      <c r="T105" s="275"/>
    </row>
    <row r="106" spans="1:20" ht="51">
      <c r="A106" s="68" t="s">
        <v>542</v>
      </c>
      <c r="B106" s="68"/>
      <c r="C106" s="69" t="s">
        <v>689</v>
      </c>
      <c r="D106" s="108">
        <v>45386</v>
      </c>
      <c r="E106" s="108" t="s">
        <v>3245</v>
      </c>
      <c r="F106" s="191" t="s">
        <v>19</v>
      </c>
      <c r="G106" s="191">
        <v>18543</v>
      </c>
      <c r="H106" s="68"/>
      <c r="I106" s="338" t="s">
        <v>5355</v>
      </c>
      <c r="J106" s="68"/>
      <c r="K106" s="68"/>
      <c r="L106" s="68"/>
      <c r="M106" s="68"/>
      <c r="N106" s="339">
        <v>346377.13</v>
      </c>
      <c r="O106" s="339">
        <v>0</v>
      </c>
      <c r="P106" s="340">
        <v>2376147.11</v>
      </c>
      <c r="Q106" s="340">
        <v>0</v>
      </c>
      <c r="R106" s="341" t="s">
        <v>1894</v>
      </c>
      <c r="S106" s="360"/>
      <c r="T106" s="275"/>
    </row>
    <row r="107" spans="1:20" ht="76.5">
      <c r="A107" s="68">
        <v>10</v>
      </c>
      <c r="B107" s="68"/>
      <c r="C107" s="69" t="s">
        <v>38</v>
      </c>
      <c r="D107" s="108">
        <v>45386</v>
      </c>
      <c r="E107" s="108" t="s">
        <v>3246</v>
      </c>
      <c r="F107" s="191" t="s">
        <v>6</v>
      </c>
      <c r="G107" s="191">
        <v>2647632</v>
      </c>
      <c r="H107" s="68"/>
      <c r="I107" s="338" t="s">
        <v>5356</v>
      </c>
      <c r="J107" s="68"/>
      <c r="K107" s="68"/>
      <c r="L107" s="68"/>
      <c r="M107" s="68"/>
      <c r="N107" s="339">
        <v>0</v>
      </c>
      <c r="O107" s="339">
        <v>1093.02</v>
      </c>
      <c r="P107" s="340">
        <v>0</v>
      </c>
      <c r="Q107" s="340">
        <v>7498.12</v>
      </c>
      <c r="R107" s="341" t="s">
        <v>1894</v>
      </c>
      <c r="S107" s="360"/>
      <c r="T107" s="275"/>
    </row>
    <row r="108" spans="1:20" ht="63.75">
      <c r="A108" s="68">
        <v>10</v>
      </c>
      <c r="B108" s="68"/>
      <c r="C108" s="69" t="s">
        <v>38</v>
      </c>
      <c r="D108" s="108">
        <v>45386</v>
      </c>
      <c r="E108" s="108" t="s">
        <v>3247</v>
      </c>
      <c r="F108" s="191" t="s">
        <v>6</v>
      </c>
      <c r="G108" s="191">
        <v>2647630</v>
      </c>
      <c r="H108" s="68"/>
      <c r="I108" s="338" t="s">
        <v>5357</v>
      </c>
      <c r="J108" s="68"/>
      <c r="K108" s="68"/>
      <c r="L108" s="68"/>
      <c r="M108" s="68"/>
      <c r="N108" s="339">
        <v>0</v>
      </c>
      <c r="O108" s="339">
        <v>2986.2</v>
      </c>
      <c r="P108" s="340">
        <v>0</v>
      </c>
      <c r="Q108" s="340">
        <v>20485.330000000002</v>
      </c>
      <c r="R108" s="341" t="s">
        <v>1894</v>
      </c>
      <c r="S108" s="360"/>
      <c r="T108" s="275"/>
    </row>
    <row r="109" spans="1:20" ht="63.75">
      <c r="A109" s="68">
        <v>10</v>
      </c>
      <c r="B109" s="68"/>
      <c r="C109" s="69" t="s">
        <v>38</v>
      </c>
      <c r="D109" s="108">
        <v>45386</v>
      </c>
      <c r="E109" s="108" t="s">
        <v>3248</v>
      </c>
      <c r="F109" s="191" t="s">
        <v>6</v>
      </c>
      <c r="G109" s="191">
        <v>2647628</v>
      </c>
      <c r="H109" s="68"/>
      <c r="I109" s="338" t="s">
        <v>5358</v>
      </c>
      <c r="J109" s="68"/>
      <c r="K109" s="68"/>
      <c r="L109" s="68"/>
      <c r="M109" s="68"/>
      <c r="N109" s="339">
        <v>0</v>
      </c>
      <c r="O109" s="339">
        <v>58857</v>
      </c>
      <c r="P109" s="340">
        <v>0</v>
      </c>
      <c r="Q109" s="340">
        <v>403759.02</v>
      </c>
      <c r="R109" s="341" t="s">
        <v>1894</v>
      </c>
      <c r="S109" s="360"/>
      <c r="T109" s="275"/>
    </row>
    <row r="110" spans="1:20" ht="76.5">
      <c r="A110" s="68">
        <v>10</v>
      </c>
      <c r="B110" s="68"/>
      <c r="C110" s="69" t="s">
        <v>38</v>
      </c>
      <c r="D110" s="108">
        <v>45386</v>
      </c>
      <c r="E110" s="108" t="s">
        <v>3249</v>
      </c>
      <c r="F110" s="191" t="s">
        <v>6</v>
      </c>
      <c r="G110" s="191">
        <v>2647626</v>
      </c>
      <c r="H110" s="68"/>
      <c r="I110" s="338" t="s">
        <v>5359</v>
      </c>
      <c r="J110" s="68"/>
      <c r="K110" s="68"/>
      <c r="L110" s="68"/>
      <c r="M110" s="68"/>
      <c r="N110" s="339">
        <v>0</v>
      </c>
      <c r="O110" s="339">
        <v>35125.75</v>
      </c>
      <c r="P110" s="340">
        <v>0</v>
      </c>
      <c r="Q110" s="340">
        <v>240962.65</v>
      </c>
      <c r="R110" s="341" t="s">
        <v>1894</v>
      </c>
      <c r="S110" s="360"/>
      <c r="T110" s="275"/>
    </row>
    <row r="111" spans="1:20" ht="63.75">
      <c r="A111" s="68">
        <v>10</v>
      </c>
      <c r="B111" s="68"/>
      <c r="C111" s="69" t="s">
        <v>38</v>
      </c>
      <c r="D111" s="108">
        <v>45386</v>
      </c>
      <c r="E111" s="108"/>
      <c r="F111" s="191" t="s">
        <v>6</v>
      </c>
      <c r="G111" s="191">
        <v>2648070</v>
      </c>
      <c r="H111" s="68"/>
      <c r="I111" s="338" t="s">
        <v>5360</v>
      </c>
      <c r="J111" s="68"/>
      <c r="K111" s="68"/>
      <c r="L111" s="68"/>
      <c r="M111" s="68"/>
      <c r="N111" s="339">
        <v>0</v>
      </c>
      <c r="O111" s="339">
        <v>1310.85</v>
      </c>
      <c r="P111" s="340">
        <v>0</v>
      </c>
      <c r="Q111" s="340">
        <v>8992.43</v>
      </c>
      <c r="R111" s="341" t="s">
        <v>1894</v>
      </c>
      <c r="S111" s="360"/>
      <c r="T111" s="275"/>
    </row>
    <row r="112" spans="1:20" ht="63.75">
      <c r="A112" s="68">
        <v>10</v>
      </c>
      <c r="B112" s="68"/>
      <c r="C112" s="69" t="s">
        <v>38</v>
      </c>
      <c r="D112" s="108">
        <v>45386</v>
      </c>
      <c r="E112" s="108"/>
      <c r="F112" s="191" t="s">
        <v>6</v>
      </c>
      <c r="G112" s="191">
        <v>2648207</v>
      </c>
      <c r="H112" s="68"/>
      <c r="I112" s="338" t="s">
        <v>5361</v>
      </c>
      <c r="J112" s="68"/>
      <c r="K112" s="68"/>
      <c r="L112" s="68"/>
      <c r="M112" s="68"/>
      <c r="N112" s="339">
        <v>0</v>
      </c>
      <c r="O112" s="339">
        <v>38971.81</v>
      </c>
      <c r="P112" s="340">
        <v>0</v>
      </c>
      <c r="Q112" s="340">
        <v>267346.62</v>
      </c>
      <c r="R112" s="341" t="s">
        <v>1894</v>
      </c>
      <c r="S112" s="360"/>
      <c r="T112" s="275"/>
    </row>
    <row r="113" spans="1:20" ht="63.75">
      <c r="A113" s="68">
        <v>10</v>
      </c>
      <c r="B113" s="68"/>
      <c r="C113" s="69" t="s">
        <v>38</v>
      </c>
      <c r="D113" s="108">
        <v>45387</v>
      </c>
      <c r="E113" s="108"/>
      <c r="F113" s="191" t="s">
        <v>6</v>
      </c>
      <c r="G113" s="191">
        <v>2649078</v>
      </c>
      <c r="H113" s="68"/>
      <c r="I113" s="338" t="s">
        <v>5362</v>
      </c>
      <c r="J113" s="68"/>
      <c r="K113" s="68"/>
      <c r="L113" s="68"/>
      <c r="M113" s="68"/>
      <c r="N113" s="339">
        <v>0</v>
      </c>
      <c r="O113" s="339">
        <v>1388.15</v>
      </c>
      <c r="P113" s="340">
        <v>0</v>
      </c>
      <c r="Q113" s="340">
        <v>9522.7099999999991</v>
      </c>
      <c r="R113" s="341" t="s">
        <v>1894</v>
      </c>
      <c r="S113" s="360"/>
      <c r="T113" s="275"/>
    </row>
    <row r="114" spans="1:20" ht="89.25">
      <c r="A114" s="68">
        <v>10</v>
      </c>
      <c r="B114" s="68"/>
      <c r="C114" s="69" t="s">
        <v>38</v>
      </c>
      <c r="D114" s="108">
        <v>45387</v>
      </c>
      <c r="E114" s="108"/>
      <c r="F114" s="191" t="s">
        <v>6</v>
      </c>
      <c r="G114" s="191">
        <v>2649076</v>
      </c>
      <c r="H114" s="68"/>
      <c r="I114" s="338" t="s">
        <v>5363</v>
      </c>
      <c r="J114" s="68"/>
      <c r="K114" s="68"/>
      <c r="L114" s="68"/>
      <c r="M114" s="68"/>
      <c r="N114" s="339">
        <v>0</v>
      </c>
      <c r="O114" s="339">
        <v>8954.58</v>
      </c>
      <c r="P114" s="340">
        <v>0</v>
      </c>
      <c r="Q114" s="340">
        <v>61428.42</v>
      </c>
      <c r="R114" s="341" t="s">
        <v>1894</v>
      </c>
      <c r="S114" s="360"/>
      <c r="T114" s="275"/>
    </row>
    <row r="115" spans="1:20" ht="63.75">
      <c r="A115" s="68">
        <v>291</v>
      </c>
      <c r="B115" s="68"/>
      <c r="C115" s="69" t="s">
        <v>119</v>
      </c>
      <c r="D115" s="108">
        <v>45387</v>
      </c>
      <c r="E115" s="108"/>
      <c r="F115" s="191" t="s">
        <v>6</v>
      </c>
      <c r="G115" s="191">
        <v>2649073</v>
      </c>
      <c r="H115" s="68"/>
      <c r="I115" s="338" t="s">
        <v>5364</v>
      </c>
      <c r="J115" s="68"/>
      <c r="K115" s="68"/>
      <c r="L115" s="68"/>
      <c r="M115" s="68"/>
      <c r="N115" s="339">
        <v>0</v>
      </c>
      <c r="O115" s="339">
        <v>897170.63</v>
      </c>
      <c r="P115" s="340">
        <v>0</v>
      </c>
      <c r="Q115" s="340">
        <v>6154590.5199999996</v>
      </c>
      <c r="R115" s="341" t="s">
        <v>1894</v>
      </c>
      <c r="S115" s="360"/>
      <c r="T115" s="275"/>
    </row>
    <row r="116" spans="1:20" ht="63.75">
      <c r="A116" s="68">
        <v>10</v>
      </c>
      <c r="B116" s="68"/>
      <c r="C116" s="69" t="s">
        <v>38</v>
      </c>
      <c r="D116" s="108">
        <v>45387</v>
      </c>
      <c r="E116" s="108"/>
      <c r="F116" s="191" t="s">
        <v>6</v>
      </c>
      <c r="G116" s="191">
        <v>2649894</v>
      </c>
      <c r="H116" s="68"/>
      <c r="I116" s="338" t="s">
        <v>5365</v>
      </c>
      <c r="J116" s="68"/>
      <c r="K116" s="68"/>
      <c r="L116" s="68"/>
      <c r="M116" s="68"/>
      <c r="N116" s="339">
        <v>0</v>
      </c>
      <c r="O116" s="339">
        <v>1201.1400000000001</v>
      </c>
      <c r="P116" s="340">
        <v>0</v>
      </c>
      <c r="Q116" s="340">
        <v>8239.82</v>
      </c>
      <c r="R116" s="341" t="s">
        <v>1894</v>
      </c>
      <c r="S116" s="360"/>
      <c r="T116" s="275"/>
    </row>
    <row r="117" spans="1:20" ht="63.75">
      <c r="A117" s="68">
        <v>10</v>
      </c>
      <c r="B117" s="68"/>
      <c r="C117" s="69" t="s">
        <v>38</v>
      </c>
      <c r="D117" s="108">
        <v>45387</v>
      </c>
      <c r="E117" s="108"/>
      <c r="F117" s="191" t="s">
        <v>6</v>
      </c>
      <c r="G117" s="191">
        <v>2649896</v>
      </c>
      <c r="H117" s="68"/>
      <c r="I117" s="338" t="s">
        <v>5366</v>
      </c>
      <c r="J117" s="68"/>
      <c r="K117" s="68"/>
      <c r="L117" s="68"/>
      <c r="M117" s="68"/>
      <c r="N117" s="339">
        <v>0</v>
      </c>
      <c r="O117" s="339">
        <v>6874.73</v>
      </c>
      <c r="P117" s="340">
        <v>0</v>
      </c>
      <c r="Q117" s="340">
        <v>47160.65</v>
      </c>
      <c r="R117" s="341" t="s">
        <v>1894</v>
      </c>
      <c r="S117" s="360"/>
      <c r="T117" s="275"/>
    </row>
    <row r="118" spans="1:20" ht="76.5">
      <c r="A118" s="68">
        <v>10</v>
      </c>
      <c r="B118" s="68"/>
      <c r="C118" s="69" t="s">
        <v>38</v>
      </c>
      <c r="D118" s="108">
        <v>45390</v>
      </c>
      <c r="E118" s="108"/>
      <c r="F118" s="191" t="s">
        <v>6</v>
      </c>
      <c r="G118" s="191">
        <v>2651012</v>
      </c>
      <c r="H118" s="68"/>
      <c r="I118" s="338" t="s">
        <v>5367</v>
      </c>
      <c r="J118" s="68"/>
      <c r="K118" s="68"/>
      <c r="L118" s="68"/>
      <c r="M118" s="68"/>
      <c r="N118" s="339">
        <v>0</v>
      </c>
      <c r="O118" s="339">
        <v>4077.73</v>
      </c>
      <c r="P118" s="340">
        <v>0</v>
      </c>
      <c r="Q118" s="340">
        <v>27973.23</v>
      </c>
      <c r="R118" s="341" t="s">
        <v>1894</v>
      </c>
      <c r="S118" s="360"/>
      <c r="T118" s="275"/>
    </row>
    <row r="119" spans="1:20" ht="63.75">
      <c r="A119" s="68">
        <v>291</v>
      </c>
      <c r="B119" s="68"/>
      <c r="C119" s="69" t="s">
        <v>119</v>
      </c>
      <c r="D119" s="108">
        <v>45390</v>
      </c>
      <c r="E119" s="108"/>
      <c r="F119" s="191" t="s">
        <v>6</v>
      </c>
      <c r="G119" s="191">
        <v>2651639</v>
      </c>
      <c r="H119" s="68"/>
      <c r="I119" s="338" t="s">
        <v>5368</v>
      </c>
      <c r="J119" s="68"/>
      <c r="K119" s="68"/>
      <c r="L119" s="68"/>
      <c r="M119" s="68"/>
      <c r="N119" s="339">
        <v>0</v>
      </c>
      <c r="O119" s="339">
        <v>254654.25</v>
      </c>
      <c r="P119" s="340">
        <v>0</v>
      </c>
      <c r="Q119" s="340">
        <v>1746928.16</v>
      </c>
      <c r="R119" s="341" t="s">
        <v>1894</v>
      </c>
      <c r="S119" s="360"/>
      <c r="T119" s="275"/>
    </row>
    <row r="120" spans="1:20" ht="51">
      <c r="A120" s="68" t="s">
        <v>541</v>
      </c>
      <c r="B120" s="68"/>
      <c r="C120" s="69" t="s">
        <v>590</v>
      </c>
      <c r="D120" s="108">
        <v>45390</v>
      </c>
      <c r="E120" s="108"/>
      <c r="F120" s="191" t="s">
        <v>22</v>
      </c>
      <c r="G120" s="191">
        <v>24569</v>
      </c>
      <c r="H120" s="68"/>
      <c r="I120" s="338" t="s">
        <v>5369</v>
      </c>
      <c r="J120" s="68"/>
      <c r="K120" s="68"/>
      <c r="L120" s="68"/>
      <c r="M120" s="68"/>
      <c r="N120" s="339">
        <v>0</v>
      </c>
      <c r="O120" s="339">
        <v>0</v>
      </c>
      <c r="P120" s="340">
        <v>0.01</v>
      </c>
      <c r="Q120" s="340">
        <v>0</v>
      </c>
      <c r="R120" s="341" t="s">
        <v>1894</v>
      </c>
      <c r="S120" s="360"/>
      <c r="T120" s="275"/>
    </row>
    <row r="121" spans="1:20" ht="76.5">
      <c r="A121" s="68">
        <v>10</v>
      </c>
      <c r="B121" s="68"/>
      <c r="C121" s="69" t="s">
        <v>38</v>
      </c>
      <c r="D121" s="108">
        <v>45391</v>
      </c>
      <c r="E121" s="108"/>
      <c r="F121" s="191" t="s">
        <v>6</v>
      </c>
      <c r="G121" s="191">
        <v>2652718</v>
      </c>
      <c r="H121" s="68"/>
      <c r="I121" s="338" t="s">
        <v>5370</v>
      </c>
      <c r="J121" s="68"/>
      <c r="K121" s="68"/>
      <c r="L121" s="68"/>
      <c r="M121" s="68"/>
      <c r="N121" s="339">
        <v>0</v>
      </c>
      <c r="O121" s="339">
        <v>44810</v>
      </c>
      <c r="P121" s="340">
        <v>0</v>
      </c>
      <c r="Q121" s="340">
        <v>307396.59999999998</v>
      </c>
      <c r="R121" s="341" t="s">
        <v>1894</v>
      </c>
      <c r="S121" s="360"/>
      <c r="T121" s="275"/>
    </row>
    <row r="122" spans="1:20" ht="63.75">
      <c r="A122" s="68">
        <v>10</v>
      </c>
      <c r="B122" s="68"/>
      <c r="C122" s="69" t="s">
        <v>38</v>
      </c>
      <c r="D122" s="108">
        <v>45391</v>
      </c>
      <c r="E122" s="108"/>
      <c r="F122" s="191" t="s">
        <v>6</v>
      </c>
      <c r="G122" s="191">
        <v>2652885</v>
      </c>
      <c r="H122" s="68"/>
      <c r="I122" s="338" t="s">
        <v>5371</v>
      </c>
      <c r="J122" s="68"/>
      <c r="K122" s="68"/>
      <c r="L122" s="68"/>
      <c r="M122" s="68"/>
      <c r="N122" s="339">
        <v>0</v>
      </c>
      <c r="O122" s="339">
        <v>8731.59</v>
      </c>
      <c r="P122" s="340">
        <v>0</v>
      </c>
      <c r="Q122" s="340">
        <v>59898.71</v>
      </c>
      <c r="R122" s="341" t="s">
        <v>1894</v>
      </c>
      <c r="S122" s="360"/>
      <c r="T122" s="275"/>
    </row>
    <row r="123" spans="1:20" ht="51">
      <c r="A123" s="68" t="s">
        <v>541</v>
      </c>
      <c r="B123" s="68"/>
      <c r="C123" s="69" t="s">
        <v>590</v>
      </c>
      <c r="D123" s="108">
        <v>45391</v>
      </c>
      <c r="E123" s="108"/>
      <c r="F123" s="191" t="s">
        <v>22</v>
      </c>
      <c r="G123" s="191">
        <v>24574</v>
      </c>
      <c r="H123" s="68"/>
      <c r="I123" s="338" t="s">
        <v>5372</v>
      </c>
      <c r="J123" s="68"/>
      <c r="K123" s="68"/>
      <c r="L123" s="68"/>
      <c r="M123" s="68"/>
      <c r="N123" s="339">
        <v>0</v>
      </c>
      <c r="O123" s="339">
        <v>0</v>
      </c>
      <c r="P123" s="340">
        <v>0</v>
      </c>
      <c r="Q123" s="340">
        <v>0.02</v>
      </c>
      <c r="R123" s="341" t="s">
        <v>1894</v>
      </c>
      <c r="S123" s="360"/>
      <c r="T123" s="275"/>
    </row>
    <row r="124" spans="1:20" ht="76.5">
      <c r="A124" s="68">
        <v>10</v>
      </c>
      <c r="B124" s="68"/>
      <c r="C124" s="69" t="s">
        <v>38</v>
      </c>
      <c r="D124" s="108">
        <v>45392</v>
      </c>
      <c r="E124" s="108"/>
      <c r="F124" s="191" t="s">
        <v>6</v>
      </c>
      <c r="G124" s="191">
        <v>2654081</v>
      </c>
      <c r="H124" s="68"/>
      <c r="I124" s="338" t="s">
        <v>5373</v>
      </c>
      <c r="J124" s="68"/>
      <c r="K124" s="68"/>
      <c r="L124" s="68"/>
      <c r="M124" s="68"/>
      <c r="N124" s="339">
        <v>0</v>
      </c>
      <c r="O124" s="339">
        <v>920</v>
      </c>
      <c r="P124" s="340">
        <v>0</v>
      </c>
      <c r="Q124" s="340">
        <v>6311.2</v>
      </c>
      <c r="R124" s="341" t="s">
        <v>1894</v>
      </c>
      <c r="S124" s="360"/>
      <c r="T124" s="275"/>
    </row>
    <row r="125" spans="1:20" ht="76.5">
      <c r="A125" s="68">
        <v>10</v>
      </c>
      <c r="B125" s="68"/>
      <c r="C125" s="69" t="s">
        <v>38</v>
      </c>
      <c r="D125" s="108">
        <v>45392</v>
      </c>
      <c r="E125" s="108"/>
      <c r="F125" s="191" t="s">
        <v>6</v>
      </c>
      <c r="G125" s="191">
        <v>2654083</v>
      </c>
      <c r="H125" s="68"/>
      <c r="I125" s="338" t="s">
        <v>5374</v>
      </c>
      <c r="J125" s="68"/>
      <c r="K125" s="68"/>
      <c r="L125" s="68"/>
      <c r="M125" s="68"/>
      <c r="N125" s="339">
        <v>0</v>
      </c>
      <c r="O125" s="339">
        <v>1045</v>
      </c>
      <c r="P125" s="340">
        <v>0</v>
      </c>
      <c r="Q125" s="340">
        <v>7168.7</v>
      </c>
      <c r="R125" s="341" t="s">
        <v>1894</v>
      </c>
      <c r="S125" s="360"/>
      <c r="T125" s="275"/>
    </row>
    <row r="126" spans="1:20" ht="63.75">
      <c r="A126" s="68">
        <v>513</v>
      </c>
      <c r="B126" s="68"/>
      <c r="C126" s="69" t="s">
        <v>160</v>
      </c>
      <c r="D126" s="108">
        <v>45392</v>
      </c>
      <c r="E126" s="108"/>
      <c r="F126" s="191" t="s">
        <v>6</v>
      </c>
      <c r="G126" s="191">
        <v>2654085</v>
      </c>
      <c r="H126" s="68"/>
      <c r="I126" s="338" t="s">
        <v>5375</v>
      </c>
      <c r="J126" s="68"/>
      <c r="K126" s="68"/>
      <c r="L126" s="68"/>
      <c r="M126" s="68"/>
      <c r="N126" s="339">
        <v>0</v>
      </c>
      <c r="O126" s="339">
        <v>60776.800000000003</v>
      </c>
      <c r="P126" s="340">
        <v>0</v>
      </c>
      <c r="Q126" s="340">
        <v>416928.85</v>
      </c>
      <c r="R126" s="341" t="s">
        <v>1894</v>
      </c>
      <c r="S126" s="360"/>
      <c r="T126" s="275"/>
    </row>
    <row r="127" spans="1:20" ht="76.5">
      <c r="A127" s="68">
        <v>10</v>
      </c>
      <c r="B127" s="68"/>
      <c r="C127" s="69" t="s">
        <v>38</v>
      </c>
      <c r="D127" s="108">
        <v>45392</v>
      </c>
      <c r="E127" s="108"/>
      <c r="F127" s="191" t="s">
        <v>6</v>
      </c>
      <c r="G127" s="191">
        <v>2655099</v>
      </c>
      <c r="H127" s="68"/>
      <c r="I127" s="338" t="s">
        <v>5376</v>
      </c>
      <c r="J127" s="68"/>
      <c r="K127" s="68"/>
      <c r="L127" s="68"/>
      <c r="M127" s="68"/>
      <c r="N127" s="339">
        <v>0</v>
      </c>
      <c r="O127" s="339">
        <v>13398</v>
      </c>
      <c r="P127" s="340">
        <v>0</v>
      </c>
      <c r="Q127" s="340">
        <v>91910.28</v>
      </c>
      <c r="R127" s="341" t="s">
        <v>1894</v>
      </c>
      <c r="S127" s="360"/>
      <c r="T127" s="275"/>
    </row>
    <row r="128" spans="1:20" ht="51">
      <c r="A128" s="68" t="s">
        <v>541</v>
      </c>
      <c r="B128" s="68"/>
      <c r="C128" s="69" t="s">
        <v>590</v>
      </c>
      <c r="D128" s="108">
        <v>45392</v>
      </c>
      <c r="E128" s="108"/>
      <c r="F128" s="191" t="s">
        <v>22</v>
      </c>
      <c r="G128" s="191">
        <v>24578</v>
      </c>
      <c r="H128" s="68"/>
      <c r="I128" s="338" t="s">
        <v>5377</v>
      </c>
      <c r="J128" s="68"/>
      <c r="K128" s="68"/>
      <c r="L128" s="68"/>
      <c r="M128" s="68"/>
      <c r="N128" s="339">
        <v>0</v>
      </c>
      <c r="O128" s="339">
        <v>0</v>
      </c>
      <c r="P128" s="340">
        <v>0</v>
      </c>
      <c r="Q128" s="340">
        <v>0.01</v>
      </c>
      <c r="R128" s="341" t="s">
        <v>1894</v>
      </c>
      <c r="S128" s="360"/>
      <c r="T128" s="275"/>
    </row>
    <row r="129" spans="1:20" ht="76.5">
      <c r="A129" s="68">
        <v>10</v>
      </c>
      <c r="B129" s="68"/>
      <c r="C129" s="69" t="s">
        <v>38</v>
      </c>
      <c r="D129" s="108">
        <v>45393</v>
      </c>
      <c r="E129" s="108"/>
      <c r="F129" s="191" t="s">
        <v>6</v>
      </c>
      <c r="G129" s="191">
        <v>2655840</v>
      </c>
      <c r="H129" s="68"/>
      <c r="I129" s="338" t="s">
        <v>5378</v>
      </c>
      <c r="J129" s="68"/>
      <c r="K129" s="68"/>
      <c r="L129" s="68"/>
      <c r="M129" s="68"/>
      <c r="N129" s="339">
        <v>0</v>
      </c>
      <c r="O129" s="339">
        <v>1315.08</v>
      </c>
      <c r="P129" s="340">
        <v>0</v>
      </c>
      <c r="Q129" s="340">
        <v>9021.4500000000007</v>
      </c>
      <c r="R129" s="341" t="s">
        <v>1894</v>
      </c>
      <c r="S129" s="360"/>
      <c r="T129" s="275"/>
    </row>
    <row r="130" spans="1:20" ht="76.5">
      <c r="A130" s="68">
        <v>10</v>
      </c>
      <c r="B130" s="68"/>
      <c r="C130" s="69" t="s">
        <v>38</v>
      </c>
      <c r="D130" s="108">
        <v>45393</v>
      </c>
      <c r="E130" s="108"/>
      <c r="F130" s="191" t="s">
        <v>6</v>
      </c>
      <c r="G130" s="191">
        <v>2655836</v>
      </c>
      <c r="H130" s="68"/>
      <c r="I130" s="338" t="s">
        <v>5379</v>
      </c>
      <c r="J130" s="68"/>
      <c r="K130" s="68"/>
      <c r="L130" s="68"/>
      <c r="M130" s="68"/>
      <c r="N130" s="339">
        <v>0</v>
      </c>
      <c r="O130" s="339">
        <v>27769</v>
      </c>
      <c r="P130" s="340">
        <v>0</v>
      </c>
      <c r="Q130" s="340">
        <v>190495.34</v>
      </c>
      <c r="R130" s="341" t="s">
        <v>1894</v>
      </c>
      <c r="S130" s="360"/>
      <c r="T130" s="275"/>
    </row>
    <row r="131" spans="1:20" ht="76.5">
      <c r="A131" s="68">
        <v>10</v>
      </c>
      <c r="B131" s="68"/>
      <c r="C131" s="69" t="s">
        <v>38</v>
      </c>
      <c r="D131" s="108">
        <v>45393</v>
      </c>
      <c r="E131" s="108"/>
      <c r="F131" s="191" t="s">
        <v>6</v>
      </c>
      <c r="G131" s="191">
        <v>2655838</v>
      </c>
      <c r="H131" s="68"/>
      <c r="I131" s="338" t="s">
        <v>5380</v>
      </c>
      <c r="J131" s="68"/>
      <c r="K131" s="68"/>
      <c r="L131" s="68"/>
      <c r="M131" s="68"/>
      <c r="N131" s="339">
        <v>0</v>
      </c>
      <c r="O131" s="339">
        <v>18601</v>
      </c>
      <c r="P131" s="340">
        <v>0</v>
      </c>
      <c r="Q131" s="340">
        <v>127602.86</v>
      </c>
      <c r="R131" s="341" t="s">
        <v>1894</v>
      </c>
      <c r="S131" s="360"/>
      <c r="T131" s="275"/>
    </row>
    <row r="132" spans="1:20" ht="76.5">
      <c r="A132" s="68">
        <v>10</v>
      </c>
      <c r="B132" s="68"/>
      <c r="C132" s="69" t="s">
        <v>38</v>
      </c>
      <c r="D132" s="108">
        <v>45393</v>
      </c>
      <c r="E132" s="108"/>
      <c r="F132" s="191" t="s">
        <v>6</v>
      </c>
      <c r="G132" s="191">
        <v>2656575</v>
      </c>
      <c r="H132" s="68"/>
      <c r="I132" s="338" t="s">
        <v>5381</v>
      </c>
      <c r="J132" s="68"/>
      <c r="K132" s="68"/>
      <c r="L132" s="68"/>
      <c r="M132" s="68"/>
      <c r="N132" s="339">
        <v>0</v>
      </c>
      <c r="O132" s="339">
        <v>4152.87</v>
      </c>
      <c r="P132" s="340">
        <v>0</v>
      </c>
      <c r="Q132" s="340">
        <v>28488.69</v>
      </c>
      <c r="R132" s="341" t="s">
        <v>1894</v>
      </c>
      <c r="S132" s="360"/>
      <c r="T132" s="275"/>
    </row>
    <row r="133" spans="1:20" ht="63.75">
      <c r="A133" s="68">
        <v>10</v>
      </c>
      <c r="B133" s="68"/>
      <c r="C133" s="69" t="s">
        <v>38</v>
      </c>
      <c r="D133" s="108">
        <v>45393</v>
      </c>
      <c r="E133" s="108"/>
      <c r="F133" s="191" t="s">
        <v>6</v>
      </c>
      <c r="G133" s="191">
        <v>2656581</v>
      </c>
      <c r="H133" s="68"/>
      <c r="I133" s="338" t="s">
        <v>5382</v>
      </c>
      <c r="J133" s="68"/>
      <c r="K133" s="68"/>
      <c r="L133" s="68"/>
      <c r="M133" s="68"/>
      <c r="N133" s="339">
        <v>0</v>
      </c>
      <c r="O133" s="339">
        <v>1694.31</v>
      </c>
      <c r="P133" s="340">
        <v>0</v>
      </c>
      <c r="Q133" s="340">
        <v>11622.97</v>
      </c>
      <c r="R133" s="341" t="s">
        <v>1894</v>
      </c>
      <c r="S133" s="360"/>
      <c r="T133" s="275"/>
    </row>
    <row r="134" spans="1:20" ht="63.75">
      <c r="A134" s="68">
        <v>10</v>
      </c>
      <c r="B134" s="68"/>
      <c r="C134" s="69" t="s">
        <v>38</v>
      </c>
      <c r="D134" s="108">
        <v>45393</v>
      </c>
      <c r="E134" s="108"/>
      <c r="F134" s="191" t="s">
        <v>6</v>
      </c>
      <c r="G134" s="191">
        <v>2656579</v>
      </c>
      <c r="H134" s="68"/>
      <c r="I134" s="338" t="s">
        <v>5383</v>
      </c>
      <c r="J134" s="68"/>
      <c r="K134" s="68"/>
      <c r="L134" s="68"/>
      <c r="M134" s="68"/>
      <c r="N134" s="339">
        <v>0</v>
      </c>
      <c r="O134" s="339">
        <v>62545</v>
      </c>
      <c r="P134" s="340">
        <v>0</v>
      </c>
      <c r="Q134" s="340">
        <v>429058.7</v>
      </c>
      <c r="R134" s="341" t="s">
        <v>1894</v>
      </c>
      <c r="S134" s="360"/>
      <c r="T134" s="275"/>
    </row>
    <row r="135" spans="1:20" ht="76.5">
      <c r="A135" s="68">
        <v>10</v>
      </c>
      <c r="B135" s="68"/>
      <c r="C135" s="69" t="s">
        <v>38</v>
      </c>
      <c r="D135" s="108">
        <v>45393</v>
      </c>
      <c r="E135" s="108"/>
      <c r="F135" s="191" t="s">
        <v>6</v>
      </c>
      <c r="G135" s="191">
        <v>2656577</v>
      </c>
      <c r="H135" s="68"/>
      <c r="I135" s="338" t="s">
        <v>5384</v>
      </c>
      <c r="J135" s="68"/>
      <c r="K135" s="68"/>
      <c r="L135" s="68"/>
      <c r="M135" s="68"/>
      <c r="N135" s="339">
        <v>0</v>
      </c>
      <c r="O135" s="339">
        <v>5115</v>
      </c>
      <c r="P135" s="340">
        <v>0</v>
      </c>
      <c r="Q135" s="340">
        <v>35088.9</v>
      </c>
      <c r="R135" s="341" t="s">
        <v>1894</v>
      </c>
      <c r="S135" s="360"/>
      <c r="T135" s="275"/>
    </row>
    <row r="136" spans="1:20" ht="63.75">
      <c r="A136" s="68">
        <v>10</v>
      </c>
      <c r="B136" s="68"/>
      <c r="C136" s="69" t="s">
        <v>38</v>
      </c>
      <c r="D136" s="108">
        <v>45393</v>
      </c>
      <c r="E136" s="108"/>
      <c r="F136" s="191" t="s">
        <v>6</v>
      </c>
      <c r="G136" s="191">
        <v>2656937</v>
      </c>
      <c r="H136" s="68"/>
      <c r="I136" s="338" t="s">
        <v>5385</v>
      </c>
      <c r="J136" s="68"/>
      <c r="K136" s="68"/>
      <c r="L136" s="68"/>
      <c r="M136" s="68"/>
      <c r="N136" s="339">
        <v>0</v>
      </c>
      <c r="O136" s="339">
        <v>1007.7</v>
      </c>
      <c r="P136" s="340">
        <v>0</v>
      </c>
      <c r="Q136" s="340">
        <v>6912.82</v>
      </c>
      <c r="R136" s="341" t="s">
        <v>1894</v>
      </c>
      <c r="S136" s="360"/>
      <c r="T136" s="275"/>
    </row>
    <row r="137" spans="1:20" ht="63.75">
      <c r="A137" s="68">
        <v>10</v>
      </c>
      <c r="B137" s="68"/>
      <c r="C137" s="69" t="s">
        <v>38</v>
      </c>
      <c r="D137" s="108">
        <v>45393</v>
      </c>
      <c r="E137" s="108"/>
      <c r="F137" s="191" t="s">
        <v>6</v>
      </c>
      <c r="G137" s="191">
        <v>2656939</v>
      </c>
      <c r="H137" s="68"/>
      <c r="I137" s="338" t="s">
        <v>5386</v>
      </c>
      <c r="J137" s="68"/>
      <c r="K137" s="68"/>
      <c r="L137" s="68"/>
      <c r="M137" s="68"/>
      <c r="N137" s="339">
        <v>0</v>
      </c>
      <c r="O137" s="339">
        <v>1605</v>
      </c>
      <c r="P137" s="340">
        <v>0</v>
      </c>
      <c r="Q137" s="340">
        <v>11010.3</v>
      </c>
      <c r="R137" s="341" t="s">
        <v>1894</v>
      </c>
      <c r="S137" s="360"/>
      <c r="T137" s="275"/>
    </row>
    <row r="138" spans="1:20" ht="63.75">
      <c r="A138" s="68">
        <v>291</v>
      </c>
      <c r="B138" s="68"/>
      <c r="C138" s="69" t="s">
        <v>119</v>
      </c>
      <c r="D138" s="108">
        <v>45394</v>
      </c>
      <c r="E138" s="108"/>
      <c r="F138" s="191" t="s">
        <v>6</v>
      </c>
      <c r="G138" s="191">
        <v>2657763</v>
      </c>
      <c r="H138" s="68"/>
      <c r="I138" s="338" t="s">
        <v>5387</v>
      </c>
      <c r="J138" s="68"/>
      <c r="K138" s="68"/>
      <c r="L138" s="68"/>
      <c r="M138" s="68"/>
      <c r="N138" s="339">
        <v>0</v>
      </c>
      <c r="O138" s="339">
        <v>2000000</v>
      </c>
      <c r="P138" s="340">
        <v>0</v>
      </c>
      <c r="Q138" s="340">
        <v>13720000</v>
      </c>
      <c r="R138" s="341" t="s">
        <v>1894</v>
      </c>
      <c r="S138" s="360"/>
      <c r="T138" s="275"/>
    </row>
    <row r="139" spans="1:20" ht="51">
      <c r="A139" s="68" t="s">
        <v>541</v>
      </c>
      <c r="B139" s="68"/>
      <c r="C139" s="69" t="s">
        <v>590</v>
      </c>
      <c r="D139" s="108">
        <v>45394</v>
      </c>
      <c r="E139" s="108"/>
      <c r="F139" s="191" t="s">
        <v>22</v>
      </c>
      <c r="G139" s="191">
        <v>24587</v>
      </c>
      <c r="H139" s="68"/>
      <c r="I139" s="338" t="s">
        <v>5388</v>
      </c>
      <c r="J139" s="68"/>
      <c r="K139" s="68"/>
      <c r="L139" s="68"/>
      <c r="M139" s="68"/>
      <c r="N139" s="339">
        <v>0</v>
      </c>
      <c r="O139" s="339">
        <v>0</v>
      </c>
      <c r="P139" s="340">
        <v>0.01</v>
      </c>
      <c r="Q139" s="340">
        <v>0</v>
      </c>
      <c r="R139" s="341" t="s">
        <v>1894</v>
      </c>
      <c r="S139" s="360"/>
      <c r="T139" s="275"/>
    </row>
    <row r="140" spans="1:20" ht="51">
      <c r="A140" s="68" t="s">
        <v>542</v>
      </c>
      <c r="B140" s="68"/>
      <c r="C140" s="69" t="s">
        <v>689</v>
      </c>
      <c r="D140" s="108">
        <v>45397</v>
      </c>
      <c r="E140" s="108"/>
      <c r="F140" s="191" t="s">
        <v>19</v>
      </c>
      <c r="G140" s="191">
        <v>18636</v>
      </c>
      <c r="H140" s="68"/>
      <c r="I140" s="338" t="s">
        <v>5389</v>
      </c>
      <c r="J140" s="68"/>
      <c r="K140" s="68"/>
      <c r="L140" s="68"/>
      <c r="M140" s="68"/>
      <c r="N140" s="339">
        <v>11326.27</v>
      </c>
      <c r="O140" s="339">
        <v>0</v>
      </c>
      <c r="P140" s="340">
        <v>77698.210000000006</v>
      </c>
      <c r="Q140" s="340">
        <v>0</v>
      </c>
      <c r="R140" s="341" t="s">
        <v>1894</v>
      </c>
      <c r="S140" s="360"/>
      <c r="T140" s="275"/>
    </row>
    <row r="141" spans="1:20" ht="51">
      <c r="A141" s="68">
        <v>86</v>
      </c>
      <c r="B141" s="68"/>
      <c r="C141" s="69" t="s">
        <v>50</v>
      </c>
      <c r="D141" s="108">
        <v>45397</v>
      </c>
      <c r="E141" s="108"/>
      <c r="F141" s="191" t="s">
        <v>6</v>
      </c>
      <c r="G141" s="191">
        <v>1992648</v>
      </c>
      <c r="H141" s="68"/>
      <c r="I141" s="338" t="s">
        <v>5390</v>
      </c>
      <c r="J141" s="68"/>
      <c r="K141" s="68"/>
      <c r="L141" s="68"/>
      <c r="M141" s="68"/>
      <c r="N141" s="339">
        <v>0</v>
      </c>
      <c r="O141" s="339">
        <v>2427292.37</v>
      </c>
      <c r="P141" s="340">
        <v>0</v>
      </c>
      <c r="Q141" s="340">
        <v>16651225.66</v>
      </c>
      <c r="R141" s="341" t="s">
        <v>1894</v>
      </c>
      <c r="S141" s="360"/>
      <c r="T141" s="275"/>
    </row>
    <row r="142" spans="1:20" ht="63.75">
      <c r="A142" s="68" t="s">
        <v>542</v>
      </c>
      <c r="B142" s="68"/>
      <c r="C142" s="69" t="s">
        <v>689</v>
      </c>
      <c r="D142" s="108">
        <v>45397</v>
      </c>
      <c r="E142" s="108"/>
      <c r="F142" s="191" t="s">
        <v>19</v>
      </c>
      <c r="G142" s="191">
        <v>18647</v>
      </c>
      <c r="H142" s="68"/>
      <c r="I142" s="338" t="s">
        <v>5391</v>
      </c>
      <c r="J142" s="68"/>
      <c r="K142" s="68"/>
      <c r="L142" s="68"/>
      <c r="M142" s="68"/>
      <c r="N142" s="339">
        <v>2637.31</v>
      </c>
      <c r="O142" s="339">
        <v>0</v>
      </c>
      <c r="P142" s="340">
        <v>18091.95</v>
      </c>
      <c r="Q142" s="340">
        <v>0</v>
      </c>
      <c r="R142" s="341" t="s">
        <v>1894</v>
      </c>
      <c r="S142" s="360"/>
      <c r="T142" s="275"/>
    </row>
    <row r="143" spans="1:20" ht="63.75">
      <c r="A143" s="68" t="s">
        <v>542</v>
      </c>
      <c r="B143" s="68"/>
      <c r="C143" s="69" t="s">
        <v>689</v>
      </c>
      <c r="D143" s="108">
        <v>45397</v>
      </c>
      <c r="E143" s="108"/>
      <c r="F143" s="191" t="s">
        <v>19</v>
      </c>
      <c r="G143" s="191">
        <v>18649</v>
      </c>
      <c r="H143" s="68"/>
      <c r="I143" s="338" t="s">
        <v>5392</v>
      </c>
      <c r="J143" s="68"/>
      <c r="K143" s="68"/>
      <c r="L143" s="68"/>
      <c r="M143" s="68"/>
      <c r="N143" s="339">
        <v>302011.43</v>
      </c>
      <c r="O143" s="339">
        <v>0</v>
      </c>
      <c r="P143" s="340">
        <v>2071798.41</v>
      </c>
      <c r="Q143" s="340">
        <v>0</v>
      </c>
      <c r="R143" s="341" t="s">
        <v>1894</v>
      </c>
      <c r="S143" s="360"/>
      <c r="T143" s="275"/>
    </row>
    <row r="144" spans="1:20" ht="51">
      <c r="A144" s="68" t="s">
        <v>542</v>
      </c>
      <c r="B144" s="68"/>
      <c r="C144" s="69" t="s">
        <v>689</v>
      </c>
      <c r="D144" s="108">
        <v>45397</v>
      </c>
      <c r="E144" s="108"/>
      <c r="F144" s="191" t="s">
        <v>19</v>
      </c>
      <c r="G144" s="191">
        <v>18639</v>
      </c>
      <c r="H144" s="68"/>
      <c r="I144" s="338" t="s">
        <v>5393</v>
      </c>
      <c r="J144" s="68"/>
      <c r="K144" s="68"/>
      <c r="L144" s="68"/>
      <c r="M144" s="68"/>
      <c r="N144" s="339">
        <v>277.76</v>
      </c>
      <c r="O144" s="339">
        <v>0</v>
      </c>
      <c r="P144" s="340">
        <v>1905.43</v>
      </c>
      <c r="Q144" s="340">
        <v>0</v>
      </c>
      <c r="R144" s="341" t="s">
        <v>1894</v>
      </c>
      <c r="S144" s="360"/>
      <c r="T144" s="275"/>
    </row>
    <row r="145" spans="1:20" ht="51">
      <c r="A145" s="68" t="s">
        <v>542</v>
      </c>
      <c r="B145" s="68"/>
      <c r="C145" s="69" t="s">
        <v>689</v>
      </c>
      <c r="D145" s="108">
        <v>45397</v>
      </c>
      <c r="E145" s="108"/>
      <c r="F145" s="191" t="s">
        <v>19</v>
      </c>
      <c r="G145" s="191">
        <v>18692</v>
      </c>
      <c r="H145" s="68"/>
      <c r="I145" s="338" t="s">
        <v>5394</v>
      </c>
      <c r="J145" s="68"/>
      <c r="K145" s="68"/>
      <c r="L145" s="68"/>
      <c r="M145" s="68"/>
      <c r="N145" s="339">
        <v>98465.74</v>
      </c>
      <c r="O145" s="339">
        <v>0</v>
      </c>
      <c r="P145" s="340">
        <v>675474.98</v>
      </c>
      <c r="Q145" s="340">
        <v>0</v>
      </c>
      <c r="R145" s="341" t="s">
        <v>1894</v>
      </c>
      <c r="S145" s="360"/>
      <c r="T145" s="275"/>
    </row>
    <row r="146" spans="1:20" ht="51">
      <c r="A146" s="68" t="s">
        <v>542</v>
      </c>
      <c r="B146" s="68"/>
      <c r="C146" s="69" t="s">
        <v>689</v>
      </c>
      <c r="D146" s="108">
        <v>45397</v>
      </c>
      <c r="E146" s="108"/>
      <c r="F146" s="191" t="s">
        <v>19</v>
      </c>
      <c r="G146" s="191">
        <v>18738</v>
      </c>
      <c r="H146" s="68"/>
      <c r="I146" s="338" t="s">
        <v>5395</v>
      </c>
      <c r="J146" s="68"/>
      <c r="K146" s="68"/>
      <c r="L146" s="68"/>
      <c r="M146" s="68"/>
      <c r="N146" s="339">
        <v>11676.78</v>
      </c>
      <c r="O146" s="339">
        <v>0</v>
      </c>
      <c r="P146" s="340">
        <v>80102.710000000006</v>
      </c>
      <c r="Q146" s="340">
        <v>0</v>
      </c>
      <c r="R146" s="341" t="s">
        <v>1894</v>
      </c>
      <c r="S146" s="360"/>
      <c r="T146" s="275"/>
    </row>
    <row r="147" spans="1:20" ht="76.5">
      <c r="A147" s="68" t="s">
        <v>542</v>
      </c>
      <c r="B147" s="68"/>
      <c r="C147" s="69" t="s">
        <v>689</v>
      </c>
      <c r="D147" s="108">
        <v>45397</v>
      </c>
      <c r="E147" s="108"/>
      <c r="F147" s="191" t="s">
        <v>19</v>
      </c>
      <c r="G147" s="191">
        <v>18737</v>
      </c>
      <c r="H147" s="68"/>
      <c r="I147" s="338" t="s">
        <v>5396</v>
      </c>
      <c r="J147" s="68"/>
      <c r="K147" s="68"/>
      <c r="L147" s="68"/>
      <c r="M147" s="68"/>
      <c r="N147" s="339">
        <v>2100722.9500000002</v>
      </c>
      <c r="O147" s="339">
        <v>0</v>
      </c>
      <c r="P147" s="340">
        <v>14410959.439999999</v>
      </c>
      <c r="Q147" s="340">
        <v>0</v>
      </c>
      <c r="R147" s="341" t="s">
        <v>1894</v>
      </c>
      <c r="S147" s="360"/>
      <c r="T147" s="275"/>
    </row>
    <row r="148" spans="1:20" ht="76.5">
      <c r="A148" s="68">
        <v>10</v>
      </c>
      <c r="B148" s="68"/>
      <c r="C148" s="69" t="s">
        <v>38</v>
      </c>
      <c r="D148" s="108">
        <v>45397</v>
      </c>
      <c r="E148" s="108"/>
      <c r="F148" s="191" t="s">
        <v>6</v>
      </c>
      <c r="G148" s="191">
        <v>2660207</v>
      </c>
      <c r="H148" s="68"/>
      <c r="I148" s="338" t="s">
        <v>5397</v>
      </c>
      <c r="J148" s="68"/>
      <c r="K148" s="68"/>
      <c r="L148" s="68"/>
      <c r="M148" s="68"/>
      <c r="N148" s="339">
        <v>0</v>
      </c>
      <c r="O148" s="339">
        <v>5804.33</v>
      </c>
      <c r="P148" s="340">
        <v>0</v>
      </c>
      <c r="Q148" s="340">
        <v>39817.699999999997</v>
      </c>
      <c r="R148" s="341" t="s">
        <v>1894</v>
      </c>
      <c r="S148" s="360"/>
      <c r="T148" s="275"/>
    </row>
    <row r="149" spans="1:20" ht="76.5">
      <c r="A149" s="68">
        <v>10</v>
      </c>
      <c r="B149" s="68"/>
      <c r="C149" s="69" t="s">
        <v>38</v>
      </c>
      <c r="D149" s="108">
        <v>45397</v>
      </c>
      <c r="E149" s="108"/>
      <c r="F149" s="191" t="s">
        <v>6</v>
      </c>
      <c r="G149" s="191">
        <v>2660205</v>
      </c>
      <c r="H149" s="68"/>
      <c r="I149" s="338" t="s">
        <v>5398</v>
      </c>
      <c r="J149" s="68"/>
      <c r="K149" s="68"/>
      <c r="L149" s="68"/>
      <c r="M149" s="68"/>
      <c r="N149" s="339">
        <v>0</v>
      </c>
      <c r="O149" s="339">
        <v>22202.94</v>
      </c>
      <c r="P149" s="340">
        <v>0</v>
      </c>
      <c r="Q149" s="340">
        <v>152312.17000000001</v>
      </c>
      <c r="R149" s="341" t="s">
        <v>1894</v>
      </c>
      <c r="S149" s="360"/>
      <c r="T149" s="275"/>
    </row>
    <row r="150" spans="1:20" ht="51">
      <c r="A150" s="68" t="s">
        <v>541</v>
      </c>
      <c r="B150" s="68"/>
      <c r="C150" s="69" t="s">
        <v>590</v>
      </c>
      <c r="D150" s="108">
        <v>45397</v>
      </c>
      <c r="E150" s="108"/>
      <c r="F150" s="191" t="s">
        <v>22</v>
      </c>
      <c r="G150" s="191">
        <v>24599</v>
      </c>
      <c r="H150" s="68"/>
      <c r="I150" s="338" t="s">
        <v>5399</v>
      </c>
      <c r="J150" s="68"/>
      <c r="K150" s="68"/>
      <c r="L150" s="68"/>
      <c r="M150" s="68"/>
      <c r="N150" s="339">
        <v>0</v>
      </c>
      <c r="O150" s="339">
        <v>0</v>
      </c>
      <c r="P150" s="340">
        <v>0</v>
      </c>
      <c r="Q150" s="340">
        <v>0.03</v>
      </c>
      <c r="R150" s="341" t="s">
        <v>1894</v>
      </c>
      <c r="S150" s="360"/>
      <c r="T150" s="275"/>
    </row>
    <row r="151" spans="1:20" ht="76.5">
      <c r="A151" s="68">
        <v>10</v>
      </c>
      <c r="B151" s="68"/>
      <c r="C151" s="69" t="s">
        <v>38</v>
      </c>
      <c r="D151" s="108">
        <v>45398</v>
      </c>
      <c r="E151" s="108"/>
      <c r="F151" s="191" t="s">
        <v>6</v>
      </c>
      <c r="G151" s="191">
        <v>2661048</v>
      </c>
      <c r="H151" s="68"/>
      <c r="I151" s="338" t="s">
        <v>5400</v>
      </c>
      <c r="J151" s="68"/>
      <c r="K151" s="68"/>
      <c r="L151" s="68"/>
      <c r="M151" s="68"/>
      <c r="N151" s="339">
        <v>0</v>
      </c>
      <c r="O151" s="339">
        <v>17908.16</v>
      </c>
      <c r="P151" s="340">
        <v>0</v>
      </c>
      <c r="Q151" s="340">
        <v>122849.98</v>
      </c>
      <c r="R151" s="341" t="s">
        <v>1894</v>
      </c>
      <c r="S151" s="360"/>
      <c r="T151" s="275"/>
    </row>
    <row r="152" spans="1:20" ht="76.5">
      <c r="A152" s="68">
        <v>10</v>
      </c>
      <c r="B152" s="68"/>
      <c r="C152" s="69" t="s">
        <v>38</v>
      </c>
      <c r="D152" s="108">
        <v>45398</v>
      </c>
      <c r="E152" s="108"/>
      <c r="F152" s="191" t="s">
        <v>6</v>
      </c>
      <c r="G152" s="191">
        <v>2661046</v>
      </c>
      <c r="H152" s="68"/>
      <c r="I152" s="338" t="s">
        <v>5401</v>
      </c>
      <c r="J152" s="68"/>
      <c r="K152" s="68"/>
      <c r="L152" s="68"/>
      <c r="M152" s="68"/>
      <c r="N152" s="339">
        <v>0</v>
      </c>
      <c r="O152" s="339">
        <v>15433.5</v>
      </c>
      <c r="P152" s="340">
        <v>0</v>
      </c>
      <c r="Q152" s="340">
        <v>105873.81</v>
      </c>
      <c r="R152" s="341" t="s">
        <v>1894</v>
      </c>
      <c r="S152" s="360"/>
      <c r="T152" s="275"/>
    </row>
    <row r="153" spans="1:20" ht="76.5">
      <c r="A153" s="68">
        <v>10</v>
      </c>
      <c r="B153" s="68"/>
      <c r="C153" s="69" t="s">
        <v>38</v>
      </c>
      <c r="D153" s="108">
        <v>45398</v>
      </c>
      <c r="E153" s="108"/>
      <c r="F153" s="191" t="s">
        <v>6</v>
      </c>
      <c r="G153" s="191">
        <v>2661050</v>
      </c>
      <c r="H153" s="68"/>
      <c r="I153" s="338" t="s">
        <v>5402</v>
      </c>
      <c r="J153" s="68"/>
      <c r="K153" s="68"/>
      <c r="L153" s="68"/>
      <c r="M153" s="68"/>
      <c r="N153" s="339">
        <v>0</v>
      </c>
      <c r="O153" s="339">
        <v>2358.69</v>
      </c>
      <c r="P153" s="340">
        <v>0</v>
      </c>
      <c r="Q153" s="340">
        <v>16180.61</v>
      </c>
      <c r="R153" s="341" t="s">
        <v>1894</v>
      </c>
      <c r="S153" s="360"/>
      <c r="T153" s="275"/>
    </row>
    <row r="154" spans="1:20" ht="76.5">
      <c r="A154" s="68">
        <v>10</v>
      </c>
      <c r="B154" s="68"/>
      <c r="C154" s="69" t="s">
        <v>38</v>
      </c>
      <c r="D154" s="108">
        <v>45398</v>
      </c>
      <c r="E154" s="108"/>
      <c r="F154" s="191" t="s">
        <v>6</v>
      </c>
      <c r="G154" s="191">
        <v>2661060</v>
      </c>
      <c r="H154" s="68"/>
      <c r="I154" s="338" t="s">
        <v>5403</v>
      </c>
      <c r="J154" s="68"/>
      <c r="K154" s="68"/>
      <c r="L154" s="68"/>
      <c r="M154" s="68"/>
      <c r="N154" s="339">
        <v>0</v>
      </c>
      <c r="O154" s="339">
        <v>2666.21</v>
      </c>
      <c r="P154" s="340">
        <v>0</v>
      </c>
      <c r="Q154" s="340">
        <v>18290.2</v>
      </c>
      <c r="R154" s="341" t="s">
        <v>1894</v>
      </c>
      <c r="S154" s="360"/>
      <c r="T154" s="275"/>
    </row>
    <row r="155" spans="1:20" ht="63.75">
      <c r="A155" s="68">
        <v>10</v>
      </c>
      <c r="B155" s="68"/>
      <c r="C155" s="69" t="s">
        <v>38</v>
      </c>
      <c r="D155" s="108">
        <v>45398</v>
      </c>
      <c r="E155" s="108"/>
      <c r="F155" s="191" t="s">
        <v>6</v>
      </c>
      <c r="G155" s="191">
        <v>2661058</v>
      </c>
      <c r="H155" s="68"/>
      <c r="I155" s="338" t="s">
        <v>5404</v>
      </c>
      <c r="J155" s="68"/>
      <c r="K155" s="68"/>
      <c r="L155" s="68"/>
      <c r="M155" s="68"/>
      <c r="N155" s="339">
        <v>0</v>
      </c>
      <c r="O155" s="339">
        <v>835</v>
      </c>
      <c r="P155" s="340">
        <v>0</v>
      </c>
      <c r="Q155" s="340">
        <v>5728.1</v>
      </c>
      <c r="R155" s="341" t="s">
        <v>1894</v>
      </c>
      <c r="S155" s="360"/>
      <c r="T155" s="275"/>
    </row>
    <row r="156" spans="1:20" ht="76.5">
      <c r="A156" s="68">
        <v>10</v>
      </c>
      <c r="B156" s="68"/>
      <c r="C156" s="69" t="s">
        <v>38</v>
      </c>
      <c r="D156" s="108">
        <v>45398</v>
      </c>
      <c r="E156" s="108"/>
      <c r="F156" s="191" t="s">
        <v>6</v>
      </c>
      <c r="G156" s="191">
        <v>2661056</v>
      </c>
      <c r="H156" s="68"/>
      <c r="I156" s="338" t="s">
        <v>5405</v>
      </c>
      <c r="J156" s="68"/>
      <c r="K156" s="68"/>
      <c r="L156" s="68"/>
      <c r="M156" s="68"/>
      <c r="N156" s="339">
        <v>0</v>
      </c>
      <c r="O156" s="339">
        <v>24250.7</v>
      </c>
      <c r="P156" s="340">
        <v>0</v>
      </c>
      <c r="Q156" s="340">
        <v>166359.79999999999</v>
      </c>
      <c r="R156" s="341" t="s">
        <v>1894</v>
      </c>
      <c r="S156" s="360"/>
      <c r="T156" s="275"/>
    </row>
    <row r="157" spans="1:20" ht="76.5">
      <c r="A157" s="68">
        <v>10</v>
      </c>
      <c r="B157" s="68"/>
      <c r="C157" s="69" t="s">
        <v>38</v>
      </c>
      <c r="D157" s="108">
        <v>45398</v>
      </c>
      <c r="E157" s="108"/>
      <c r="F157" s="191" t="s">
        <v>6</v>
      </c>
      <c r="G157" s="191">
        <v>2661052</v>
      </c>
      <c r="H157" s="68"/>
      <c r="I157" s="338" t="s">
        <v>5406</v>
      </c>
      <c r="J157" s="68"/>
      <c r="K157" s="68"/>
      <c r="L157" s="68"/>
      <c r="M157" s="68"/>
      <c r="N157" s="339">
        <v>0</v>
      </c>
      <c r="O157" s="339">
        <v>4185.78</v>
      </c>
      <c r="P157" s="340">
        <v>0</v>
      </c>
      <c r="Q157" s="340">
        <v>28714.45</v>
      </c>
      <c r="R157" s="341" t="s">
        <v>1894</v>
      </c>
      <c r="S157" s="360"/>
      <c r="T157" s="275"/>
    </row>
    <row r="158" spans="1:20" ht="76.5">
      <c r="A158" s="68">
        <v>10</v>
      </c>
      <c r="B158" s="68"/>
      <c r="C158" s="69" t="s">
        <v>38</v>
      </c>
      <c r="D158" s="108">
        <v>45398</v>
      </c>
      <c r="E158" s="108"/>
      <c r="F158" s="191" t="s">
        <v>6</v>
      </c>
      <c r="G158" s="191">
        <v>2661054</v>
      </c>
      <c r="H158" s="68"/>
      <c r="I158" s="338" t="s">
        <v>5407</v>
      </c>
      <c r="J158" s="68"/>
      <c r="K158" s="68"/>
      <c r="L158" s="68"/>
      <c r="M158" s="68"/>
      <c r="N158" s="339">
        <v>0</v>
      </c>
      <c r="O158" s="339">
        <v>2347.88</v>
      </c>
      <c r="P158" s="340">
        <v>0</v>
      </c>
      <c r="Q158" s="340">
        <v>16106.46</v>
      </c>
      <c r="R158" s="341" t="s">
        <v>1894</v>
      </c>
      <c r="S158" s="360"/>
      <c r="T158" s="275"/>
    </row>
    <row r="159" spans="1:20" ht="51">
      <c r="A159" s="68">
        <v>86</v>
      </c>
      <c r="B159" s="68"/>
      <c r="C159" s="69" t="s">
        <v>50</v>
      </c>
      <c r="D159" s="108">
        <v>45398</v>
      </c>
      <c r="E159" s="108"/>
      <c r="F159" s="191" t="s">
        <v>6</v>
      </c>
      <c r="G159" s="191">
        <v>1993272</v>
      </c>
      <c r="H159" s="68"/>
      <c r="I159" s="338" t="s">
        <v>5408</v>
      </c>
      <c r="J159" s="68"/>
      <c r="K159" s="68"/>
      <c r="L159" s="68"/>
      <c r="M159" s="68"/>
      <c r="N159" s="339">
        <v>0</v>
      </c>
      <c r="O159" s="339">
        <v>1040268.16</v>
      </c>
      <c r="P159" s="340">
        <v>0</v>
      </c>
      <c r="Q159" s="340">
        <v>7136239.5800000001</v>
      </c>
      <c r="R159" s="341" t="s">
        <v>1894</v>
      </c>
      <c r="S159" s="360"/>
      <c r="T159" s="275"/>
    </row>
    <row r="160" spans="1:20" ht="63.75">
      <c r="A160" s="68">
        <v>514</v>
      </c>
      <c r="B160" s="68"/>
      <c r="C160" s="69" t="s">
        <v>161</v>
      </c>
      <c r="D160" s="108">
        <v>45398</v>
      </c>
      <c r="E160" s="108"/>
      <c r="F160" s="191" t="s">
        <v>6</v>
      </c>
      <c r="G160" s="191">
        <v>2661803</v>
      </c>
      <c r="H160" s="68"/>
      <c r="I160" s="338" t="s">
        <v>5409</v>
      </c>
      <c r="J160" s="68"/>
      <c r="K160" s="68"/>
      <c r="L160" s="68"/>
      <c r="M160" s="68"/>
      <c r="N160" s="339">
        <v>0</v>
      </c>
      <c r="O160" s="339">
        <v>760000</v>
      </c>
      <c r="P160" s="340">
        <v>0</v>
      </c>
      <c r="Q160" s="340">
        <v>5213600</v>
      </c>
      <c r="R160" s="341" t="s">
        <v>1894</v>
      </c>
      <c r="S160" s="360"/>
      <c r="T160" s="275"/>
    </row>
    <row r="161" spans="1:20" ht="76.5">
      <c r="A161" s="68">
        <v>514</v>
      </c>
      <c r="B161" s="68"/>
      <c r="C161" s="69" t="s">
        <v>161</v>
      </c>
      <c r="D161" s="108">
        <v>45398</v>
      </c>
      <c r="E161" s="108"/>
      <c r="F161" s="191" t="s">
        <v>10</v>
      </c>
      <c r="G161" s="191">
        <v>2661803</v>
      </c>
      <c r="H161" s="68"/>
      <c r="I161" s="338" t="s">
        <v>5410</v>
      </c>
      <c r="J161" s="68"/>
      <c r="K161" s="68"/>
      <c r="L161" s="68"/>
      <c r="M161" s="68"/>
      <c r="N161" s="339">
        <v>7.29</v>
      </c>
      <c r="O161" s="339">
        <v>0</v>
      </c>
      <c r="P161" s="340">
        <v>50.01</v>
      </c>
      <c r="Q161" s="340">
        <v>0</v>
      </c>
      <c r="R161" s="341" t="s">
        <v>1894</v>
      </c>
      <c r="S161" s="360"/>
      <c r="T161" s="275"/>
    </row>
    <row r="162" spans="1:20" ht="63.75">
      <c r="A162" s="68">
        <v>10</v>
      </c>
      <c r="B162" s="68"/>
      <c r="C162" s="69" t="s">
        <v>38</v>
      </c>
      <c r="D162" s="108">
        <v>45398</v>
      </c>
      <c r="E162" s="108"/>
      <c r="F162" s="191" t="s">
        <v>6</v>
      </c>
      <c r="G162" s="191">
        <v>2661955</v>
      </c>
      <c r="H162" s="68"/>
      <c r="I162" s="338" t="s">
        <v>5411</v>
      </c>
      <c r="J162" s="68"/>
      <c r="K162" s="68"/>
      <c r="L162" s="68"/>
      <c r="M162" s="68"/>
      <c r="N162" s="339">
        <v>0</v>
      </c>
      <c r="O162" s="339">
        <v>3788.53</v>
      </c>
      <c r="P162" s="340">
        <v>0</v>
      </c>
      <c r="Q162" s="340">
        <v>25989.32</v>
      </c>
      <c r="R162" s="341" t="s">
        <v>1894</v>
      </c>
      <c r="S162" s="360"/>
      <c r="T162" s="275"/>
    </row>
    <row r="163" spans="1:20" ht="63.75">
      <c r="A163" s="68">
        <v>291</v>
      </c>
      <c r="B163" s="68"/>
      <c r="C163" s="69" t="s">
        <v>119</v>
      </c>
      <c r="D163" s="108">
        <v>45399</v>
      </c>
      <c r="E163" s="108"/>
      <c r="F163" s="191" t="s">
        <v>6</v>
      </c>
      <c r="G163" s="191">
        <v>2663104</v>
      </c>
      <c r="H163" s="68"/>
      <c r="I163" s="338" t="s">
        <v>5412</v>
      </c>
      <c r="J163" s="68"/>
      <c r="K163" s="68"/>
      <c r="L163" s="68"/>
      <c r="M163" s="68"/>
      <c r="N163" s="339">
        <v>0</v>
      </c>
      <c r="O163" s="339">
        <v>927438.09</v>
      </c>
      <c r="P163" s="340">
        <v>0</v>
      </c>
      <c r="Q163" s="340">
        <v>6362225.2999999998</v>
      </c>
      <c r="R163" s="341" t="s">
        <v>1894</v>
      </c>
      <c r="S163" s="360"/>
      <c r="T163" s="275"/>
    </row>
    <row r="164" spans="1:20" ht="76.5">
      <c r="A164" s="68">
        <v>20</v>
      </c>
      <c r="B164" s="68"/>
      <c r="C164" s="69" t="s">
        <v>41</v>
      </c>
      <c r="D164" s="108">
        <v>45399</v>
      </c>
      <c r="E164" s="108"/>
      <c r="F164" s="191" t="s">
        <v>10</v>
      </c>
      <c r="G164" s="191">
        <v>1090297</v>
      </c>
      <c r="H164" s="68"/>
      <c r="I164" s="338" t="s">
        <v>5413</v>
      </c>
      <c r="J164" s="68"/>
      <c r="K164" s="68"/>
      <c r="L164" s="68"/>
      <c r="M164" s="68"/>
      <c r="N164" s="339">
        <v>7.29</v>
      </c>
      <c r="O164" s="339">
        <v>0</v>
      </c>
      <c r="P164" s="340">
        <v>50.01</v>
      </c>
      <c r="Q164" s="340">
        <v>0</v>
      </c>
      <c r="R164" s="341" t="s">
        <v>1894</v>
      </c>
      <c r="S164" s="360"/>
      <c r="T164" s="275"/>
    </row>
    <row r="165" spans="1:20" ht="76.5">
      <c r="A165" s="68" t="s">
        <v>542</v>
      </c>
      <c r="B165" s="68"/>
      <c r="C165" s="69" t="s">
        <v>689</v>
      </c>
      <c r="D165" s="108">
        <v>45400</v>
      </c>
      <c r="E165" s="108"/>
      <c r="F165" s="191" t="s">
        <v>19</v>
      </c>
      <c r="G165" s="191">
        <v>18566</v>
      </c>
      <c r="H165" s="68"/>
      <c r="I165" s="338" t="s">
        <v>5414</v>
      </c>
      <c r="J165" s="68"/>
      <c r="K165" s="68"/>
      <c r="L165" s="68"/>
      <c r="M165" s="68"/>
      <c r="N165" s="339">
        <v>1309373.54</v>
      </c>
      <c r="O165" s="339">
        <v>0</v>
      </c>
      <c r="P165" s="340">
        <v>8982302.4800000004</v>
      </c>
      <c r="Q165" s="340">
        <v>0</v>
      </c>
      <c r="R165" s="341" t="s">
        <v>1894</v>
      </c>
      <c r="S165" s="360"/>
      <c r="T165" s="275"/>
    </row>
    <row r="166" spans="1:20" ht="63.75">
      <c r="A166" s="68" t="s">
        <v>542</v>
      </c>
      <c r="B166" s="68"/>
      <c r="C166" s="69" t="s">
        <v>689</v>
      </c>
      <c r="D166" s="108">
        <v>45400</v>
      </c>
      <c r="E166" s="108"/>
      <c r="F166" s="191" t="s">
        <v>19</v>
      </c>
      <c r="G166" s="191">
        <v>18533</v>
      </c>
      <c r="H166" s="68"/>
      <c r="I166" s="338" t="s">
        <v>5415</v>
      </c>
      <c r="J166" s="68"/>
      <c r="K166" s="68"/>
      <c r="L166" s="68"/>
      <c r="M166" s="68"/>
      <c r="N166" s="339">
        <v>10842.81</v>
      </c>
      <c r="O166" s="339">
        <v>0</v>
      </c>
      <c r="P166" s="340">
        <v>74381.679999999993</v>
      </c>
      <c r="Q166" s="340">
        <v>0</v>
      </c>
      <c r="R166" s="341" t="s">
        <v>1894</v>
      </c>
      <c r="S166" s="360"/>
      <c r="T166" s="275"/>
    </row>
    <row r="167" spans="1:20" ht="63.75">
      <c r="A167" s="68">
        <v>47</v>
      </c>
      <c r="B167" s="68"/>
      <c r="C167" s="69" t="s">
        <v>45</v>
      </c>
      <c r="D167" s="108">
        <v>45400</v>
      </c>
      <c r="E167" s="108"/>
      <c r="F167" s="191" t="s">
        <v>6</v>
      </c>
      <c r="G167" s="191">
        <v>2665167</v>
      </c>
      <c r="H167" s="68"/>
      <c r="I167" s="338" t="s">
        <v>5416</v>
      </c>
      <c r="J167" s="68"/>
      <c r="K167" s="68"/>
      <c r="L167" s="68"/>
      <c r="M167" s="68"/>
      <c r="N167" s="339">
        <v>0</v>
      </c>
      <c r="O167" s="339">
        <v>1100000</v>
      </c>
      <c r="P167" s="340">
        <v>0</v>
      </c>
      <c r="Q167" s="340">
        <v>7546000</v>
      </c>
      <c r="R167" s="341" t="s">
        <v>1894</v>
      </c>
      <c r="S167" s="360"/>
      <c r="T167" s="275"/>
    </row>
    <row r="168" spans="1:20" ht="76.5">
      <c r="A168" s="68">
        <v>20</v>
      </c>
      <c r="B168" s="68"/>
      <c r="C168" s="69" t="s">
        <v>41</v>
      </c>
      <c r="D168" s="108">
        <v>45400</v>
      </c>
      <c r="E168" s="108"/>
      <c r="F168" s="191" t="s">
        <v>10</v>
      </c>
      <c r="G168" s="191">
        <v>1090434</v>
      </c>
      <c r="H168" s="68"/>
      <c r="I168" s="338" t="s">
        <v>5417</v>
      </c>
      <c r="J168" s="68"/>
      <c r="K168" s="68"/>
      <c r="L168" s="68"/>
      <c r="M168" s="68"/>
      <c r="N168" s="339">
        <v>7.29</v>
      </c>
      <c r="O168" s="339">
        <v>0</v>
      </c>
      <c r="P168" s="340">
        <v>50.01</v>
      </c>
      <c r="Q168" s="340">
        <v>0</v>
      </c>
      <c r="R168" s="341" t="s">
        <v>1894</v>
      </c>
      <c r="S168" s="360"/>
      <c r="T168" s="275"/>
    </row>
    <row r="169" spans="1:20" ht="51">
      <c r="A169" s="68" t="s">
        <v>541</v>
      </c>
      <c r="B169" s="68"/>
      <c r="C169" s="69" t="s">
        <v>590</v>
      </c>
      <c r="D169" s="108">
        <v>45400</v>
      </c>
      <c r="E169" s="108"/>
      <c r="F169" s="191" t="s">
        <v>22</v>
      </c>
      <c r="G169" s="191">
        <v>24614</v>
      </c>
      <c r="H169" s="68"/>
      <c r="I169" s="338" t="s">
        <v>5418</v>
      </c>
      <c r="J169" s="68"/>
      <c r="K169" s="68"/>
      <c r="L169" s="68"/>
      <c r="M169" s="68"/>
      <c r="N169" s="339">
        <v>0</v>
      </c>
      <c r="O169" s="339">
        <v>0</v>
      </c>
      <c r="P169" s="340">
        <v>0</v>
      </c>
      <c r="Q169" s="340">
        <v>0.01</v>
      </c>
      <c r="R169" s="341" t="s">
        <v>1894</v>
      </c>
      <c r="S169" s="360"/>
      <c r="T169" s="275"/>
    </row>
    <row r="170" spans="1:20" ht="51">
      <c r="A170" s="68" t="s">
        <v>541</v>
      </c>
      <c r="B170" s="68"/>
      <c r="C170" s="69" t="s">
        <v>590</v>
      </c>
      <c r="D170" s="108">
        <v>45401</v>
      </c>
      <c r="E170" s="108"/>
      <c r="F170" s="191" t="s">
        <v>22</v>
      </c>
      <c r="G170" s="191">
        <v>24618</v>
      </c>
      <c r="H170" s="68"/>
      <c r="I170" s="338" t="s">
        <v>5419</v>
      </c>
      <c r="J170" s="68"/>
      <c r="K170" s="68"/>
      <c r="L170" s="68"/>
      <c r="M170" s="68"/>
      <c r="N170" s="339">
        <v>0</v>
      </c>
      <c r="O170" s="339">
        <v>0</v>
      </c>
      <c r="P170" s="340">
        <v>0.01</v>
      </c>
      <c r="Q170" s="340">
        <v>0</v>
      </c>
      <c r="R170" s="341" t="s">
        <v>1894</v>
      </c>
      <c r="S170" s="360"/>
      <c r="T170" s="275"/>
    </row>
    <row r="171" spans="1:20" ht="51">
      <c r="A171" s="68" t="s">
        <v>542</v>
      </c>
      <c r="B171" s="68"/>
      <c r="C171" s="69" t="s">
        <v>689</v>
      </c>
      <c r="D171" s="108">
        <v>45404</v>
      </c>
      <c r="E171" s="108"/>
      <c r="F171" s="191" t="s">
        <v>19</v>
      </c>
      <c r="G171" s="191">
        <v>18550</v>
      </c>
      <c r="H171" s="68"/>
      <c r="I171" s="338" t="s">
        <v>5420</v>
      </c>
      <c r="J171" s="68"/>
      <c r="K171" s="68"/>
      <c r="L171" s="68"/>
      <c r="M171" s="68"/>
      <c r="N171" s="339">
        <v>12301572.66</v>
      </c>
      <c r="O171" s="339">
        <v>0</v>
      </c>
      <c r="P171" s="340">
        <v>84388788.450000003</v>
      </c>
      <c r="Q171" s="340">
        <v>0</v>
      </c>
      <c r="R171" s="341" t="s">
        <v>1894</v>
      </c>
      <c r="S171" s="360"/>
      <c r="T171" s="275"/>
    </row>
    <row r="172" spans="1:20" ht="51">
      <c r="A172" s="68" t="s">
        <v>542</v>
      </c>
      <c r="B172" s="68"/>
      <c r="C172" s="69" t="s">
        <v>689</v>
      </c>
      <c r="D172" s="108">
        <v>45404</v>
      </c>
      <c r="E172" s="108"/>
      <c r="F172" s="191" t="s">
        <v>19</v>
      </c>
      <c r="G172" s="191">
        <v>18551</v>
      </c>
      <c r="H172" s="68"/>
      <c r="I172" s="338" t="s">
        <v>5421</v>
      </c>
      <c r="J172" s="68"/>
      <c r="K172" s="68"/>
      <c r="L172" s="68"/>
      <c r="M172" s="68"/>
      <c r="N172" s="339">
        <v>4889748.54</v>
      </c>
      <c r="O172" s="339">
        <v>0</v>
      </c>
      <c r="P172" s="340">
        <v>33543674.98</v>
      </c>
      <c r="Q172" s="340">
        <v>0</v>
      </c>
      <c r="R172" s="341" t="s">
        <v>1894</v>
      </c>
      <c r="S172" s="360"/>
      <c r="T172" s="275"/>
    </row>
    <row r="173" spans="1:20" ht="51">
      <c r="A173" s="68" t="s">
        <v>542</v>
      </c>
      <c r="B173" s="68"/>
      <c r="C173" s="69" t="s">
        <v>689</v>
      </c>
      <c r="D173" s="108">
        <v>45404</v>
      </c>
      <c r="E173" s="108"/>
      <c r="F173" s="191" t="s">
        <v>19</v>
      </c>
      <c r="G173" s="191">
        <v>18631</v>
      </c>
      <c r="H173" s="68"/>
      <c r="I173" s="338" t="s">
        <v>5422</v>
      </c>
      <c r="J173" s="68"/>
      <c r="K173" s="68"/>
      <c r="L173" s="68"/>
      <c r="M173" s="68"/>
      <c r="N173" s="339">
        <v>8759.2999999999993</v>
      </c>
      <c r="O173" s="339">
        <v>0</v>
      </c>
      <c r="P173" s="340">
        <v>60088.800000000003</v>
      </c>
      <c r="Q173" s="340">
        <v>0</v>
      </c>
      <c r="R173" s="341" t="s">
        <v>1894</v>
      </c>
      <c r="S173" s="360"/>
      <c r="T173" s="275"/>
    </row>
    <row r="174" spans="1:20" ht="51">
      <c r="A174" s="68" t="s">
        <v>542</v>
      </c>
      <c r="B174" s="68"/>
      <c r="C174" s="69" t="s">
        <v>689</v>
      </c>
      <c r="D174" s="108">
        <v>45404</v>
      </c>
      <c r="E174" s="108"/>
      <c r="F174" s="191" t="s">
        <v>19</v>
      </c>
      <c r="G174" s="191">
        <v>18630</v>
      </c>
      <c r="H174" s="68"/>
      <c r="I174" s="338" t="s">
        <v>5423</v>
      </c>
      <c r="J174" s="68"/>
      <c r="K174" s="68"/>
      <c r="L174" s="68"/>
      <c r="M174" s="68"/>
      <c r="N174" s="339">
        <v>986681.04</v>
      </c>
      <c r="O174" s="339">
        <v>0</v>
      </c>
      <c r="P174" s="340">
        <v>6768631.9299999997</v>
      </c>
      <c r="Q174" s="340">
        <v>0</v>
      </c>
      <c r="R174" s="341" t="s">
        <v>1894</v>
      </c>
      <c r="S174" s="360"/>
      <c r="T174" s="275"/>
    </row>
    <row r="175" spans="1:20" ht="63.75">
      <c r="A175" s="68" t="s">
        <v>542</v>
      </c>
      <c r="B175" s="68"/>
      <c r="C175" s="69" t="s">
        <v>689</v>
      </c>
      <c r="D175" s="108">
        <v>45404</v>
      </c>
      <c r="E175" s="108"/>
      <c r="F175" s="191" t="s">
        <v>19</v>
      </c>
      <c r="G175" s="191">
        <v>18758</v>
      </c>
      <c r="H175" s="68"/>
      <c r="I175" s="338" t="s">
        <v>5424</v>
      </c>
      <c r="J175" s="68"/>
      <c r="K175" s="68"/>
      <c r="L175" s="68"/>
      <c r="M175" s="68"/>
      <c r="N175" s="339">
        <v>1683070.94</v>
      </c>
      <c r="O175" s="339">
        <v>0</v>
      </c>
      <c r="P175" s="340">
        <v>11545866.65</v>
      </c>
      <c r="Q175" s="340">
        <v>0</v>
      </c>
      <c r="R175" s="341" t="s">
        <v>1894</v>
      </c>
      <c r="S175" s="360"/>
      <c r="T175" s="275"/>
    </row>
    <row r="176" spans="1:20" ht="51">
      <c r="A176" s="68" t="s">
        <v>541</v>
      </c>
      <c r="B176" s="68"/>
      <c r="C176" s="69" t="s">
        <v>590</v>
      </c>
      <c r="D176" s="108">
        <v>45404</v>
      </c>
      <c r="E176" s="108"/>
      <c r="F176" s="191" t="s">
        <v>22</v>
      </c>
      <c r="G176" s="191">
        <v>24631</v>
      </c>
      <c r="H176" s="68"/>
      <c r="I176" s="338" t="s">
        <v>5425</v>
      </c>
      <c r="J176" s="68"/>
      <c r="K176" s="68"/>
      <c r="L176" s="68"/>
      <c r="M176" s="68"/>
      <c r="N176" s="339">
        <v>0</v>
      </c>
      <c r="O176" s="339">
        <v>0</v>
      </c>
      <c r="P176" s="340">
        <v>0.02</v>
      </c>
      <c r="Q176" s="340">
        <v>0</v>
      </c>
      <c r="R176" s="341" t="s">
        <v>1894</v>
      </c>
      <c r="S176" s="360"/>
      <c r="T176" s="275"/>
    </row>
    <row r="177" spans="1:20" ht="51">
      <c r="A177" s="68" t="s">
        <v>542</v>
      </c>
      <c r="B177" s="68"/>
      <c r="C177" s="69" t="s">
        <v>689</v>
      </c>
      <c r="D177" s="108">
        <v>45405</v>
      </c>
      <c r="E177" s="108"/>
      <c r="F177" s="191" t="s">
        <v>19</v>
      </c>
      <c r="G177" s="191">
        <v>18765</v>
      </c>
      <c r="H177" s="68"/>
      <c r="I177" s="338" t="s">
        <v>5426</v>
      </c>
      <c r="J177" s="68"/>
      <c r="K177" s="68"/>
      <c r="L177" s="68"/>
      <c r="M177" s="68"/>
      <c r="N177" s="339">
        <v>791651.08</v>
      </c>
      <c r="O177" s="339">
        <v>0</v>
      </c>
      <c r="P177" s="340">
        <v>5430726.4100000001</v>
      </c>
      <c r="Q177" s="340">
        <v>0</v>
      </c>
      <c r="R177" s="341" t="s">
        <v>1894</v>
      </c>
      <c r="S177" s="360"/>
      <c r="T177" s="275"/>
    </row>
    <row r="178" spans="1:20" ht="76.5">
      <c r="A178" s="68">
        <v>20</v>
      </c>
      <c r="B178" s="68"/>
      <c r="C178" s="69" t="s">
        <v>41</v>
      </c>
      <c r="D178" s="108">
        <v>45405</v>
      </c>
      <c r="E178" s="108"/>
      <c r="F178" s="191" t="s">
        <v>10</v>
      </c>
      <c r="G178" s="191">
        <v>1090877</v>
      </c>
      <c r="H178" s="68"/>
      <c r="I178" s="338" t="s">
        <v>5427</v>
      </c>
      <c r="J178" s="68"/>
      <c r="K178" s="68"/>
      <c r="L178" s="68"/>
      <c r="M178" s="68"/>
      <c r="N178" s="339">
        <v>7.29</v>
      </c>
      <c r="O178" s="339">
        <v>0</v>
      </c>
      <c r="P178" s="340">
        <v>50.01</v>
      </c>
      <c r="Q178" s="340">
        <v>0</v>
      </c>
      <c r="R178" s="341" t="s">
        <v>1894</v>
      </c>
      <c r="S178" s="360"/>
      <c r="T178" s="275"/>
    </row>
    <row r="179" spans="1:20" ht="51">
      <c r="A179" s="68" t="s">
        <v>541</v>
      </c>
      <c r="B179" s="68"/>
      <c r="C179" s="69" t="s">
        <v>590</v>
      </c>
      <c r="D179" s="108">
        <v>45405</v>
      </c>
      <c r="E179" s="108"/>
      <c r="F179" s="191" t="s">
        <v>22</v>
      </c>
      <c r="G179" s="191">
        <v>24636</v>
      </c>
      <c r="H179" s="68"/>
      <c r="I179" s="338" t="s">
        <v>5428</v>
      </c>
      <c r="J179" s="68"/>
      <c r="K179" s="68"/>
      <c r="L179" s="68"/>
      <c r="M179" s="68"/>
      <c r="N179" s="339">
        <v>0</v>
      </c>
      <c r="O179" s="339">
        <v>0</v>
      </c>
      <c r="P179" s="340">
        <v>0</v>
      </c>
      <c r="Q179" s="340">
        <v>0.01</v>
      </c>
      <c r="R179" s="341" t="s">
        <v>1894</v>
      </c>
      <c r="S179" s="360"/>
      <c r="T179" s="275"/>
    </row>
    <row r="180" spans="1:20" ht="51">
      <c r="A180" s="68" t="s">
        <v>542</v>
      </c>
      <c r="B180" s="68"/>
      <c r="C180" s="69" t="s">
        <v>689</v>
      </c>
      <c r="D180" s="108">
        <v>45406</v>
      </c>
      <c r="E180" s="108"/>
      <c r="F180" s="191" t="s">
        <v>19</v>
      </c>
      <c r="G180" s="191">
        <v>18546</v>
      </c>
      <c r="H180" s="68"/>
      <c r="I180" s="338" t="s">
        <v>5429</v>
      </c>
      <c r="J180" s="68"/>
      <c r="K180" s="68"/>
      <c r="L180" s="68"/>
      <c r="M180" s="68"/>
      <c r="N180" s="339">
        <v>3862164.17</v>
      </c>
      <c r="O180" s="339">
        <v>0</v>
      </c>
      <c r="P180" s="340">
        <v>26494446.210000001</v>
      </c>
      <c r="Q180" s="340">
        <v>0</v>
      </c>
      <c r="R180" s="341" t="s">
        <v>1894</v>
      </c>
      <c r="S180" s="360"/>
      <c r="T180" s="275"/>
    </row>
    <row r="181" spans="1:20" ht="63.75">
      <c r="A181" s="68" t="s">
        <v>542</v>
      </c>
      <c r="B181" s="68"/>
      <c r="C181" s="69" t="s">
        <v>689</v>
      </c>
      <c r="D181" s="108">
        <v>45406</v>
      </c>
      <c r="E181" s="108"/>
      <c r="F181" s="191" t="s">
        <v>19</v>
      </c>
      <c r="G181" s="191">
        <v>18545</v>
      </c>
      <c r="H181" s="68"/>
      <c r="I181" s="338" t="s">
        <v>5430</v>
      </c>
      <c r="J181" s="68"/>
      <c r="K181" s="68"/>
      <c r="L181" s="68"/>
      <c r="M181" s="68"/>
      <c r="N181" s="339">
        <v>530415.81000000006</v>
      </c>
      <c r="O181" s="339">
        <v>0</v>
      </c>
      <c r="P181" s="340">
        <v>3638652.46</v>
      </c>
      <c r="Q181" s="340">
        <v>0</v>
      </c>
      <c r="R181" s="341" t="s">
        <v>1894</v>
      </c>
      <c r="S181" s="360"/>
      <c r="T181" s="275"/>
    </row>
    <row r="182" spans="1:20" ht="51">
      <c r="A182" s="68" t="s">
        <v>542</v>
      </c>
      <c r="B182" s="68"/>
      <c r="C182" s="69" t="s">
        <v>689</v>
      </c>
      <c r="D182" s="108">
        <v>45406</v>
      </c>
      <c r="E182" s="108"/>
      <c r="F182" s="191" t="s">
        <v>19</v>
      </c>
      <c r="G182" s="191">
        <v>18585</v>
      </c>
      <c r="H182" s="68"/>
      <c r="I182" s="338" t="s">
        <v>5431</v>
      </c>
      <c r="J182" s="68"/>
      <c r="K182" s="68"/>
      <c r="L182" s="68"/>
      <c r="M182" s="68"/>
      <c r="N182" s="339">
        <v>76977.119999999995</v>
      </c>
      <c r="O182" s="339">
        <v>0</v>
      </c>
      <c r="P182" s="340">
        <v>528063.04</v>
      </c>
      <c r="Q182" s="340">
        <v>0</v>
      </c>
      <c r="R182" s="341" t="s">
        <v>1894</v>
      </c>
      <c r="S182" s="360"/>
      <c r="T182" s="275"/>
    </row>
    <row r="183" spans="1:20" ht="51">
      <c r="A183" s="68" t="s">
        <v>542</v>
      </c>
      <c r="B183" s="68"/>
      <c r="C183" s="69" t="s">
        <v>689</v>
      </c>
      <c r="D183" s="108">
        <v>45406</v>
      </c>
      <c r="E183" s="108"/>
      <c r="F183" s="191" t="s">
        <v>19</v>
      </c>
      <c r="G183" s="191">
        <v>18607</v>
      </c>
      <c r="H183" s="68"/>
      <c r="I183" s="338" t="s">
        <v>5432</v>
      </c>
      <c r="J183" s="68"/>
      <c r="K183" s="68"/>
      <c r="L183" s="68"/>
      <c r="M183" s="68"/>
      <c r="N183" s="339">
        <v>39275.49</v>
      </c>
      <c r="O183" s="339">
        <v>0</v>
      </c>
      <c r="P183" s="340">
        <v>269429.86</v>
      </c>
      <c r="Q183" s="340">
        <v>0</v>
      </c>
      <c r="R183" s="341" t="s">
        <v>1894</v>
      </c>
      <c r="S183" s="360"/>
      <c r="T183" s="275"/>
    </row>
    <row r="184" spans="1:20" ht="51">
      <c r="A184" s="68" t="s">
        <v>542</v>
      </c>
      <c r="B184" s="68"/>
      <c r="C184" s="69" t="s">
        <v>689</v>
      </c>
      <c r="D184" s="108">
        <v>45406</v>
      </c>
      <c r="E184" s="108"/>
      <c r="F184" s="191" t="s">
        <v>19</v>
      </c>
      <c r="G184" s="191">
        <v>18604</v>
      </c>
      <c r="H184" s="68"/>
      <c r="I184" s="338" t="s">
        <v>5433</v>
      </c>
      <c r="J184" s="68"/>
      <c r="K184" s="68"/>
      <c r="L184" s="68"/>
      <c r="M184" s="68"/>
      <c r="N184" s="339">
        <v>144431.87</v>
      </c>
      <c r="O184" s="339">
        <v>0</v>
      </c>
      <c r="P184" s="340">
        <v>990802.63</v>
      </c>
      <c r="Q184" s="340">
        <v>0</v>
      </c>
      <c r="R184" s="341" t="s">
        <v>1894</v>
      </c>
      <c r="S184" s="360"/>
      <c r="T184" s="275"/>
    </row>
    <row r="185" spans="1:20" ht="51">
      <c r="A185" s="68" t="s">
        <v>542</v>
      </c>
      <c r="B185" s="68"/>
      <c r="C185" s="69" t="s">
        <v>689</v>
      </c>
      <c r="D185" s="108">
        <v>45406</v>
      </c>
      <c r="E185" s="108"/>
      <c r="F185" s="191" t="s">
        <v>19</v>
      </c>
      <c r="G185" s="191">
        <v>18588</v>
      </c>
      <c r="H185" s="68"/>
      <c r="I185" s="338" t="s">
        <v>5434</v>
      </c>
      <c r="J185" s="68"/>
      <c r="K185" s="68"/>
      <c r="L185" s="68"/>
      <c r="M185" s="68"/>
      <c r="N185" s="339">
        <v>108803.61</v>
      </c>
      <c r="O185" s="339">
        <v>0</v>
      </c>
      <c r="P185" s="340">
        <v>746392.76</v>
      </c>
      <c r="Q185" s="340">
        <v>0</v>
      </c>
      <c r="R185" s="341" t="s">
        <v>1894</v>
      </c>
      <c r="S185" s="360"/>
      <c r="T185" s="275"/>
    </row>
    <row r="186" spans="1:20" ht="51">
      <c r="A186" s="68" t="s">
        <v>542</v>
      </c>
      <c r="B186" s="68"/>
      <c r="C186" s="69" t="s">
        <v>689</v>
      </c>
      <c r="D186" s="108">
        <v>45406</v>
      </c>
      <c r="E186" s="108"/>
      <c r="F186" s="191" t="s">
        <v>19</v>
      </c>
      <c r="G186" s="191">
        <v>18590</v>
      </c>
      <c r="H186" s="68"/>
      <c r="I186" s="338" t="s">
        <v>5435</v>
      </c>
      <c r="J186" s="68"/>
      <c r="K186" s="68"/>
      <c r="L186" s="68"/>
      <c r="M186" s="68"/>
      <c r="N186" s="339">
        <v>143163.76999999999</v>
      </c>
      <c r="O186" s="339">
        <v>0</v>
      </c>
      <c r="P186" s="340">
        <v>982103.46</v>
      </c>
      <c r="Q186" s="340">
        <v>0</v>
      </c>
      <c r="R186" s="341" t="s">
        <v>1894</v>
      </c>
      <c r="S186" s="360"/>
      <c r="T186" s="275"/>
    </row>
    <row r="187" spans="1:20" ht="51">
      <c r="A187" s="68" t="s">
        <v>542</v>
      </c>
      <c r="B187" s="68"/>
      <c r="C187" s="69" t="s">
        <v>689</v>
      </c>
      <c r="D187" s="108">
        <v>45406</v>
      </c>
      <c r="E187" s="108"/>
      <c r="F187" s="191" t="s">
        <v>19</v>
      </c>
      <c r="G187" s="191">
        <v>18623</v>
      </c>
      <c r="H187" s="68"/>
      <c r="I187" s="338" t="s">
        <v>5436</v>
      </c>
      <c r="J187" s="68"/>
      <c r="K187" s="68"/>
      <c r="L187" s="68"/>
      <c r="M187" s="68"/>
      <c r="N187" s="339">
        <v>143673.62</v>
      </c>
      <c r="O187" s="339">
        <v>0</v>
      </c>
      <c r="P187" s="340">
        <v>985601.03</v>
      </c>
      <c r="Q187" s="340">
        <v>0</v>
      </c>
      <c r="R187" s="341" t="s">
        <v>1894</v>
      </c>
      <c r="S187" s="360"/>
      <c r="T187" s="275"/>
    </row>
    <row r="188" spans="1:20" ht="51">
      <c r="A188" s="68" t="s">
        <v>542</v>
      </c>
      <c r="B188" s="68"/>
      <c r="C188" s="69" t="s">
        <v>689</v>
      </c>
      <c r="D188" s="108">
        <v>45406</v>
      </c>
      <c r="E188" s="108"/>
      <c r="F188" s="191" t="s">
        <v>19</v>
      </c>
      <c r="G188" s="191">
        <v>18586</v>
      </c>
      <c r="H188" s="68"/>
      <c r="I188" s="338" t="s">
        <v>5437</v>
      </c>
      <c r="J188" s="68"/>
      <c r="K188" s="68"/>
      <c r="L188" s="68"/>
      <c r="M188" s="68"/>
      <c r="N188" s="339">
        <v>60013.7</v>
      </c>
      <c r="O188" s="339">
        <v>0</v>
      </c>
      <c r="P188" s="340">
        <v>411693.98</v>
      </c>
      <c r="Q188" s="340">
        <v>0</v>
      </c>
      <c r="R188" s="341" t="s">
        <v>1894</v>
      </c>
      <c r="S188" s="360"/>
      <c r="T188" s="275"/>
    </row>
    <row r="189" spans="1:20" ht="51">
      <c r="A189" s="68" t="s">
        <v>542</v>
      </c>
      <c r="B189" s="68"/>
      <c r="C189" s="69" t="s">
        <v>689</v>
      </c>
      <c r="D189" s="108">
        <v>45406</v>
      </c>
      <c r="E189" s="108"/>
      <c r="F189" s="191" t="s">
        <v>19</v>
      </c>
      <c r="G189" s="191">
        <v>18589</v>
      </c>
      <c r="H189" s="68"/>
      <c r="I189" s="338" t="s">
        <v>5438</v>
      </c>
      <c r="J189" s="68"/>
      <c r="K189" s="68"/>
      <c r="L189" s="68"/>
      <c r="M189" s="68"/>
      <c r="N189" s="339">
        <v>117044.37</v>
      </c>
      <c r="O189" s="339">
        <v>0</v>
      </c>
      <c r="P189" s="340">
        <v>802924.38</v>
      </c>
      <c r="Q189" s="340">
        <v>0</v>
      </c>
      <c r="R189" s="341" t="s">
        <v>1894</v>
      </c>
      <c r="S189" s="360"/>
      <c r="T189" s="275"/>
    </row>
    <row r="190" spans="1:20" ht="63.75">
      <c r="A190" s="68" t="s">
        <v>541</v>
      </c>
      <c r="B190" s="68"/>
      <c r="C190" s="69" t="s">
        <v>590</v>
      </c>
      <c r="D190" s="108">
        <v>45406</v>
      </c>
      <c r="E190" s="108"/>
      <c r="F190" s="191" t="s">
        <v>6</v>
      </c>
      <c r="G190" s="191">
        <v>2671809</v>
      </c>
      <c r="H190" s="68"/>
      <c r="I190" s="338" t="s">
        <v>5439</v>
      </c>
      <c r="J190" s="68"/>
      <c r="K190" s="68"/>
      <c r="L190" s="68"/>
      <c r="M190" s="68"/>
      <c r="N190" s="339">
        <v>0</v>
      </c>
      <c r="O190" s="339">
        <v>24064.720000000001</v>
      </c>
      <c r="P190" s="340">
        <v>0</v>
      </c>
      <c r="Q190" s="340">
        <v>165083.98000000001</v>
      </c>
      <c r="R190" s="341" t="s">
        <v>1894</v>
      </c>
      <c r="S190" s="360"/>
      <c r="T190" s="275"/>
    </row>
    <row r="191" spans="1:20" ht="76.5">
      <c r="A191" s="68">
        <v>10</v>
      </c>
      <c r="B191" s="68"/>
      <c r="C191" s="69" t="s">
        <v>38</v>
      </c>
      <c r="D191" s="108">
        <v>45406</v>
      </c>
      <c r="E191" s="108"/>
      <c r="F191" s="191" t="s">
        <v>6</v>
      </c>
      <c r="G191" s="191">
        <v>20684</v>
      </c>
      <c r="H191" s="68"/>
      <c r="I191" s="338" t="s">
        <v>5440</v>
      </c>
      <c r="J191" s="68"/>
      <c r="K191" s="68"/>
      <c r="L191" s="68"/>
      <c r="M191" s="68"/>
      <c r="N191" s="339">
        <v>0</v>
      </c>
      <c r="O191" s="339">
        <v>17236.21</v>
      </c>
      <c r="P191" s="340">
        <v>0</v>
      </c>
      <c r="Q191" s="340">
        <v>118240.4</v>
      </c>
      <c r="R191" s="341" t="s">
        <v>1894</v>
      </c>
      <c r="S191" s="360"/>
      <c r="T191" s="275"/>
    </row>
    <row r="192" spans="1:20" ht="63.75">
      <c r="A192" s="68">
        <v>513</v>
      </c>
      <c r="B192" s="68"/>
      <c r="C192" s="69" t="s">
        <v>160</v>
      </c>
      <c r="D192" s="108">
        <v>45407</v>
      </c>
      <c r="E192" s="108"/>
      <c r="F192" s="191" t="s">
        <v>6</v>
      </c>
      <c r="G192" s="191">
        <v>1091121</v>
      </c>
      <c r="H192" s="68"/>
      <c r="I192" s="338" t="s">
        <v>5441</v>
      </c>
      <c r="J192" s="68"/>
      <c r="K192" s="68"/>
      <c r="L192" s="68"/>
      <c r="M192" s="68"/>
      <c r="N192" s="339">
        <v>0</v>
      </c>
      <c r="O192" s="339">
        <v>57789554</v>
      </c>
      <c r="P192" s="340">
        <v>0</v>
      </c>
      <c r="Q192" s="340">
        <v>396436340.44</v>
      </c>
      <c r="R192" s="341" t="s">
        <v>1894</v>
      </c>
      <c r="S192" s="360"/>
      <c r="T192" s="275"/>
    </row>
    <row r="193" spans="1:20" ht="51">
      <c r="A193" s="68" t="s">
        <v>541</v>
      </c>
      <c r="B193" s="68"/>
      <c r="C193" s="69" t="s">
        <v>590</v>
      </c>
      <c r="D193" s="108">
        <v>45408</v>
      </c>
      <c r="E193" s="108"/>
      <c r="F193" s="191" t="s">
        <v>22</v>
      </c>
      <c r="G193" s="191">
        <v>24649</v>
      </c>
      <c r="H193" s="68"/>
      <c r="I193" s="338" t="s">
        <v>5442</v>
      </c>
      <c r="J193" s="68"/>
      <c r="K193" s="68"/>
      <c r="L193" s="68"/>
      <c r="M193" s="68"/>
      <c r="N193" s="339">
        <v>0</v>
      </c>
      <c r="O193" s="339">
        <v>0</v>
      </c>
      <c r="P193" s="340">
        <v>0.01</v>
      </c>
      <c r="Q193" s="340">
        <v>0</v>
      </c>
      <c r="R193" s="341" t="s">
        <v>1894</v>
      </c>
      <c r="S193" s="360"/>
      <c r="T193" s="275"/>
    </row>
    <row r="194" spans="1:20" ht="51">
      <c r="A194" s="68" t="s">
        <v>542</v>
      </c>
      <c r="B194" s="68"/>
      <c r="C194" s="69" t="s">
        <v>689</v>
      </c>
      <c r="D194" s="108">
        <v>45411</v>
      </c>
      <c r="E194" s="108"/>
      <c r="F194" s="191" t="s">
        <v>19</v>
      </c>
      <c r="G194" s="191">
        <v>18547</v>
      </c>
      <c r="H194" s="68"/>
      <c r="I194" s="338" t="s">
        <v>5443</v>
      </c>
      <c r="J194" s="68"/>
      <c r="K194" s="68"/>
      <c r="L194" s="68"/>
      <c r="M194" s="68"/>
      <c r="N194" s="339">
        <v>6765157.5199999996</v>
      </c>
      <c r="O194" s="339">
        <v>0</v>
      </c>
      <c r="P194" s="340">
        <v>46408980.590000004</v>
      </c>
      <c r="Q194" s="340">
        <v>0</v>
      </c>
      <c r="R194" s="341" t="s">
        <v>1894</v>
      </c>
      <c r="S194" s="360"/>
      <c r="T194" s="275"/>
    </row>
    <row r="195" spans="1:20" ht="76.5">
      <c r="A195" s="68">
        <v>10</v>
      </c>
      <c r="B195" s="68"/>
      <c r="C195" s="69" t="s">
        <v>38</v>
      </c>
      <c r="D195" s="108">
        <v>45411</v>
      </c>
      <c r="E195" s="108"/>
      <c r="F195" s="191" t="s">
        <v>6</v>
      </c>
      <c r="G195" s="191">
        <v>2677141</v>
      </c>
      <c r="H195" s="68"/>
      <c r="I195" s="338" t="s">
        <v>5444</v>
      </c>
      <c r="J195" s="68"/>
      <c r="K195" s="68"/>
      <c r="L195" s="68"/>
      <c r="M195" s="68"/>
      <c r="N195" s="339">
        <v>0</v>
      </c>
      <c r="O195" s="339">
        <v>3920.37</v>
      </c>
      <c r="P195" s="340">
        <v>0</v>
      </c>
      <c r="Q195" s="340">
        <v>26893.74</v>
      </c>
      <c r="R195" s="341" t="s">
        <v>1894</v>
      </c>
      <c r="S195" s="360"/>
      <c r="T195" s="275"/>
    </row>
    <row r="196" spans="1:20" ht="51">
      <c r="A196" s="68" t="s">
        <v>541</v>
      </c>
      <c r="B196" s="68"/>
      <c r="C196" s="69" t="s">
        <v>590</v>
      </c>
      <c r="D196" s="108">
        <v>45411</v>
      </c>
      <c r="E196" s="108"/>
      <c r="F196" s="191" t="s">
        <v>22</v>
      </c>
      <c r="G196" s="191">
        <v>24663</v>
      </c>
      <c r="H196" s="68"/>
      <c r="I196" s="338" t="s">
        <v>5445</v>
      </c>
      <c r="J196" s="68"/>
      <c r="K196" s="68"/>
      <c r="L196" s="68"/>
      <c r="M196" s="68"/>
      <c r="N196" s="339">
        <v>0</v>
      </c>
      <c r="O196" s="339">
        <v>0</v>
      </c>
      <c r="P196" s="340">
        <v>0.01</v>
      </c>
      <c r="Q196" s="340">
        <v>0</v>
      </c>
      <c r="R196" s="341" t="s">
        <v>1894</v>
      </c>
      <c r="S196" s="360"/>
      <c r="T196" s="275"/>
    </row>
    <row r="197" spans="1:20" ht="63.75">
      <c r="A197" s="68">
        <v>291</v>
      </c>
      <c r="B197" s="68"/>
      <c r="C197" s="69" t="s">
        <v>119</v>
      </c>
      <c r="D197" s="108">
        <v>45412</v>
      </c>
      <c r="E197" s="108"/>
      <c r="F197" s="191" t="s">
        <v>6</v>
      </c>
      <c r="G197" s="191">
        <v>2678565</v>
      </c>
      <c r="H197" s="68"/>
      <c r="I197" s="338" t="s">
        <v>5446</v>
      </c>
      <c r="J197" s="68"/>
      <c r="K197" s="68"/>
      <c r="L197" s="68"/>
      <c r="M197" s="68"/>
      <c r="N197" s="339">
        <v>0</v>
      </c>
      <c r="O197" s="339">
        <v>5050078.2300000004</v>
      </c>
      <c r="P197" s="340">
        <v>0</v>
      </c>
      <c r="Q197" s="340">
        <v>34643536.659999996</v>
      </c>
      <c r="R197" s="341" t="s">
        <v>1894</v>
      </c>
      <c r="S197" s="360"/>
      <c r="T197" s="275"/>
    </row>
    <row r="198" spans="1:20">
      <c r="F198" s="380"/>
      <c r="G198" s="380"/>
      <c r="N198" s="344"/>
      <c r="O198" s="344"/>
      <c r="P198" s="345"/>
      <c r="Q198" s="345"/>
      <c r="R198" s="88"/>
      <c r="S198" s="387"/>
    </row>
    <row r="199" spans="1:20">
      <c r="I199" s="468" t="s">
        <v>554</v>
      </c>
      <c r="J199" s="469"/>
      <c r="K199" s="469"/>
      <c r="L199" s="469"/>
      <c r="M199" s="470"/>
      <c r="N199" s="113">
        <f>+SUBTOTAL(9,N8:N197)</f>
        <v>75338191.579999998</v>
      </c>
      <c r="O199" s="113">
        <f>+SUBTOTAL(9,O8:O197)</f>
        <v>91053192.800000012</v>
      </c>
      <c r="P199" s="113">
        <f>+SUBTOTAL(9,P8:P197)</f>
        <v>516819994.64999974</v>
      </c>
      <c r="Q199" s="113">
        <f>+SUBTOTAL(9,Q8:Q197)</f>
        <v>624624902.9799999</v>
      </c>
    </row>
    <row r="201" spans="1:20">
      <c r="D201" s="66"/>
      <c r="E201" s="66"/>
      <c r="I201" s="66"/>
      <c r="L201" s="72"/>
      <c r="N201" s="66"/>
      <c r="O201" s="157"/>
      <c r="P201" s="157"/>
      <c r="Q201" s="66"/>
      <c r="R201" s="64"/>
      <c r="S201" s="64"/>
    </row>
    <row r="202" spans="1:20">
      <c r="D202" s="66"/>
      <c r="E202" s="66"/>
      <c r="I202" s="66"/>
      <c r="L202" s="72"/>
      <c r="N202" s="66"/>
      <c r="O202" s="157"/>
      <c r="P202" s="157"/>
      <c r="Q202" s="66"/>
      <c r="R202" s="64"/>
      <c r="S202" s="64"/>
    </row>
    <row r="203" spans="1:20">
      <c r="D203" s="66"/>
      <c r="E203" s="66"/>
      <c r="I203" s="66"/>
      <c r="L203" s="72"/>
      <c r="N203" s="66"/>
      <c r="O203" s="157"/>
      <c r="P203" s="157"/>
      <c r="Q203" s="66"/>
      <c r="R203" s="64"/>
      <c r="S203" s="64"/>
    </row>
    <row r="204" spans="1:20">
      <c r="D204" s="66"/>
      <c r="E204" s="66"/>
      <c r="I204" s="66"/>
      <c r="L204" s="72"/>
      <c r="N204" s="66"/>
      <c r="O204" s="157"/>
      <c r="P204" s="157"/>
      <c r="Q204" s="66"/>
      <c r="R204" s="64"/>
      <c r="S204" s="64"/>
    </row>
    <row r="205" spans="1:20">
      <c r="D205" s="66"/>
      <c r="E205" s="66"/>
      <c r="I205" s="66"/>
      <c r="L205" s="72"/>
      <c r="N205" s="66"/>
      <c r="O205" s="157"/>
      <c r="P205" s="157"/>
      <c r="Q205" s="66"/>
      <c r="R205" s="64"/>
      <c r="S205" s="64"/>
    </row>
    <row r="206" spans="1:20">
      <c r="D206" s="66"/>
      <c r="E206" s="66"/>
      <c r="I206" s="66"/>
      <c r="L206" s="72"/>
      <c r="N206" s="66"/>
      <c r="O206" s="157"/>
      <c r="P206" s="157"/>
      <c r="Q206" s="66"/>
      <c r="R206" s="64"/>
      <c r="S206" s="64"/>
    </row>
    <row r="207" spans="1:20">
      <c r="D207" s="66"/>
      <c r="E207" s="66"/>
      <c r="I207" s="66"/>
      <c r="L207" s="72"/>
      <c r="N207" s="157"/>
      <c r="O207" s="157"/>
      <c r="P207" s="66"/>
      <c r="Q207" s="64"/>
      <c r="R207" s="64"/>
      <c r="S207" s="64"/>
    </row>
    <row r="208" spans="1:20">
      <c r="C208" s="466"/>
      <c r="D208" s="466"/>
      <c r="E208" s="466"/>
      <c r="F208" s="466"/>
      <c r="G208" s="177"/>
      <c r="H208" s="177"/>
      <c r="I208" s="180"/>
      <c r="J208" s="177"/>
      <c r="K208" s="177"/>
      <c r="L208" s="64"/>
      <c r="M208" s="177"/>
      <c r="N208" s="467"/>
      <c r="O208" s="467"/>
      <c r="P208" s="467"/>
      <c r="Q208" s="64"/>
      <c r="R208" s="64"/>
      <c r="S208" s="64"/>
    </row>
    <row r="209" spans="1:17">
      <c r="N209" s="157"/>
      <c r="O209" s="157"/>
      <c r="P209" s="157"/>
      <c r="Q209" s="157"/>
    </row>
    <row r="211" spans="1:17">
      <c r="A211" s="362" t="s">
        <v>1474</v>
      </c>
    </row>
    <row r="212" spans="1:17">
      <c r="A212" s="361" t="s">
        <v>1475</v>
      </c>
    </row>
    <row r="213" spans="1:17">
      <c r="A213" s="361" t="s">
        <v>1476</v>
      </c>
    </row>
    <row r="214" spans="1:17">
      <c r="A214" s="361"/>
    </row>
    <row r="215" spans="1:17">
      <c r="A215" s="361" t="s">
        <v>1477</v>
      </c>
    </row>
    <row r="216" spans="1:17">
      <c r="A216" s="361" t="s">
        <v>1478</v>
      </c>
    </row>
    <row r="823" spans="20:20">
      <c r="T823" s="276"/>
    </row>
    <row r="824" spans="20:20">
      <c r="T824" s="275"/>
    </row>
    <row r="825" spans="20:20">
      <c r="T825" s="275"/>
    </row>
    <row r="826" spans="20:20">
      <c r="T826" s="275"/>
    </row>
    <row r="827" spans="20:20">
      <c r="T827" s="275"/>
    </row>
    <row r="828" spans="20:20">
      <c r="T828" s="275"/>
    </row>
    <row r="829" spans="20:20">
      <c r="T829" s="275"/>
    </row>
    <row r="830" spans="20:20">
      <c r="T830" s="275"/>
    </row>
    <row r="831" spans="20:20">
      <c r="T831" s="275"/>
    </row>
    <row r="832" spans="20:20">
      <c r="T832" s="275"/>
    </row>
    <row r="833" spans="20:20">
      <c r="T833" s="275"/>
    </row>
    <row r="834" spans="20:20">
      <c r="T834" s="275"/>
    </row>
    <row r="835" spans="20:20">
      <c r="T835" s="275"/>
    </row>
    <row r="836" spans="20:20">
      <c r="T836" s="275"/>
    </row>
    <row r="837" spans="20:20">
      <c r="T837" s="275"/>
    </row>
    <row r="838" spans="20:20">
      <c r="T838" s="275"/>
    </row>
    <row r="839" spans="20:20">
      <c r="T839" s="275"/>
    </row>
    <row r="840" spans="20:20">
      <c r="T840" s="275"/>
    </row>
    <row r="841" spans="20:20">
      <c r="T841" s="275"/>
    </row>
    <row r="842" spans="20:20">
      <c r="T842" s="275"/>
    </row>
    <row r="843" spans="20:20">
      <c r="T843" s="275"/>
    </row>
    <row r="844" spans="20:20">
      <c r="T844" s="275"/>
    </row>
    <row r="845" spans="20:20">
      <c r="T845" s="275"/>
    </row>
    <row r="846" spans="20:20">
      <c r="T846" s="275"/>
    </row>
    <row r="847" spans="20:20">
      <c r="T847" s="275"/>
    </row>
    <row r="848" spans="20:20">
      <c r="T848" s="275"/>
    </row>
    <row r="849" spans="20:20">
      <c r="T849" s="275"/>
    </row>
    <row r="850" spans="20:20">
      <c r="T850" s="275"/>
    </row>
    <row r="851" spans="20:20">
      <c r="T851" s="275"/>
    </row>
    <row r="852" spans="20:20">
      <c r="T852" s="275"/>
    </row>
    <row r="853" spans="20:20">
      <c r="T853" s="275"/>
    </row>
    <row r="854" spans="20:20">
      <c r="T854" s="275"/>
    </row>
    <row r="855" spans="20:20">
      <c r="T855" s="275"/>
    </row>
    <row r="856" spans="20:20">
      <c r="T856" s="275"/>
    </row>
    <row r="857" spans="20:20">
      <c r="T857" s="275"/>
    </row>
    <row r="858" spans="20:20">
      <c r="T858" s="275"/>
    </row>
    <row r="859" spans="20:20">
      <c r="T859" s="275"/>
    </row>
    <row r="860" spans="20:20">
      <c r="T860" s="275"/>
    </row>
    <row r="861" spans="20:20">
      <c r="T861" s="275"/>
    </row>
    <row r="862" spans="20:20">
      <c r="T862" s="275"/>
    </row>
    <row r="863" spans="20:20">
      <c r="T863" s="275"/>
    </row>
    <row r="864" spans="20:20">
      <c r="T864" s="275"/>
    </row>
    <row r="865" spans="20:20">
      <c r="T865" s="275"/>
    </row>
    <row r="866" spans="20:20">
      <c r="T866" s="275"/>
    </row>
    <row r="867" spans="20:20">
      <c r="T867" s="275"/>
    </row>
    <row r="868" spans="20:20">
      <c r="T868" s="275"/>
    </row>
    <row r="869" spans="20:20">
      <c r="T869" s="275"/>
    </row>
    <row r="870" spans="20:20">
      <c r="T870" s="275"/>
    </row>
    <row r="871" spans="20:20">
      <c r="T871" s="275"/>
    </row>
    <row r="872" spans="20:20">
      <c r="T872" s="275"/>
    </row>
    <row r="873" spans="20:20">
      <c r="T873" s="275"/>
    </row>
    <row r="874" spans="20:20">
      <c r="T874" s="275"/>
    </row>
    <row r="875" spans="20:20">
      <c r="T875" s="275"/>
    </row>
    <row r="876" spans="20:20">
      <c r="T876" s="275"/>
    </row>
    <row r="877" spans="20:20">
      <c r="T877" s="275"/>
    </row>
    <row r="878" spans="20:20">
      <c r="T878" s="275"/>
    </row>
    <row r="879" spans="20:20">
      <c r="T879" s="275"/>
    </row>
    <row r="880" spans="20:20">
      <c r="T880" s="275"/>
    </row>
    <row r="881" spans="20:20">
      <c r="T881" s="275"/>
    </row>
    <row r="882" spans="20:20">
      <c r="T882" s="275"/>
    </row>
    <row r="883" spans="20:20">
      <c r="T883" s="275"/>
    </row>
    <row r="884" spans="20:20">
      <c r="T884" s="275"/>
    </row>
    <row r="885" spans="20:20">
      <c r="T885" s="275"/>
    </row>
    <row r="886" spans="20:20">
      <c r="T886" s="275"/>
    </row>
    <row r="887" spans="20:20">
      <c r="T887" s="275"/>
    </row>
    <row r="888" spans="20:20">
      <c r="T888" s="275"/>
    </row>
    <row r="889" spans="20:20">
      <c r="T889" s="275"/>
    </row>
    <row r="890" spans="20:20">
      <c r="T890" s="275"/>
    </row>
    <row r="891" spans="20:20">
      <c r="T891" s="275"/>
    </row>
    <row r="892" spans="20:20">
      <c r="T892" s="275"/>
    </row>
    <row r="893" spans="20:20">
      <c r="T893" s="275"/>
    </row>
    <row r="894" spans="20:20">
      <c r="T894" s="275"/>
    </row>
    <row r="895" spans="20:20">
      <c r="T895" s="275"/>
    </row>
    <row r="896" spans="20:20">
      <c r="T896" s="275"/>
    </row>
    <row r="897" spans="20:20">
      <c r="T897" s="275"/>
    </row>
    <row r="898" spans="20:20">
      <c r="T898" s="275"/>
    </row>
    <row r="899" spans="20:20">
      <c r="T899" s="275"/>
    </row>
    <row r="900" spans="20:20">
      <c r="T900" s="275"/>
    </row>
    <row r="901" spans="20:20">
      <c r="T901" s="275"/>
    </row>
    <row r="902" spans="20:20">
      <c r="T902" s="275"/>
    </row>
    <row r="903" spans="20:20">
      <c r="T903" s="275"/>
    </row>
    <row r="904" spans="20:20">
      <c r="T904" s="275"/>
    </row>
    <row r="905" spans="20:20">
      <c r="T905" s="275"/>
    </row>
    <row r="906" spans="20:20">
      <c r="T906" s="275"/>
    </row>
    <row r="907" spans="20:20">
      <c r="T907" s="275"/>
    </row>
    <row r="908" spans="20:20">
      <c r="T908" s="275"/>
    </row>
    <row r="909" spans="20:20">
      <c r="T909" s="275"/>
    </row>
    <row r="910" spans="20:20">
      <c r="T910" s="275"/>
    </row>
    <row r="911" spans="20:20">
      <c r="T911" s="275"/>
    </row>
    <row r="912" spans="20:20">
      <c r="T912" s="275"/>
    </row>
    <row r="913" spans="20:20">
      <c r="T913" s="275"/>
    </row>
    <row r="914" spans="20:20">
      <c r="T914" s="275"/>
    </row>
    <row r="915" spans="20:20">
      <c r="T915" s="275"/>
    </row>
    <row r="916" spans="20:20">
      <c r="T916" s="275"/>
    </row>
    <row r="917" spans="20:20">
      <c r="T917" s="275"/>
    </row>
    <row r="918" spans="20:20">
      <c r="T918" s="275"/>
    </row>
    <row r="919" spans="20:20">
      <c r="T919" s="275"/>
    </row>
    <row r="920" spans="20:20">
      <c r="T920" s="275"/>
    </row>
    <row r="921" spans="20:20">
      <c r="T921" s="275"/>
    </row>
    <row r="922" spans="20:20">
      <c r="T922" s="275"/>
    </row>
    <row r="923" spans="20:20">
      <c r="T923" s="275"/>
    </row>
    <row r="924" spans="20:20">
      <c r="T924" s="275"/>
    </row>
    <row r="925" spans="20:20">
      <c r="T925" s="275"/>
    </row>
    <row r="926" spans="20:20">
      <c r="T926" s="275"/>
    </row>
    <row r="927" spans="20:20">
      <c r="T927" s="275"/>
    </row>
    <row r="928" spans="20:20">
      <c r="T928" s="275"/>
    </row>
    <row r="929" spans="20:20">
      <c r="T929" s="275"/>
    </row>
    <row r="930" spans="20:20">
      <c r="T930" s="275"/>
    </row>
    <row r="931" spans="20:20">
      <c r="T931" s="275"/>
    </row>
    <row r="932" spans="20:20">
      <c r="T932" s="275"/>
    </row>
    <row r="933" spans="20:20">
      <c r="T933" s="275"/>
    </row>
    <row r="934" spans="20:20">
      <c r="T934" s="275"/>
    </row>
    <row r="935" spans="20:20">
      <c r="T935" s="275"/>
    </row>
    <row r="936" spans="20:20">
      <c r="T936" s="275"/>
    </row>
    <row r="937" spans="20:20">
      <c r="T937" s="275"/>
    </row>
    <row r="938" spans="20:20">
      <c r="T938" s="275"/>
    </row>
    <row r="939" spans="20:20">
      <c r="T939" s="275"/>
    </row>
    <row r="940" spans="20:20">
      <c r="T940" s="275"/>
    </row>
    <row r="941" spans="20:20">
      <c r="T941" s="275"/>
    </row>
    <row r="942" spans="20:20">
      <c r="T942" s="275"/>
    </row>
    <row r="943" spans="20:20">
      <c r="T943" s="275"/>
    </row>
    <row r="944" spans="20:20">
      <c r="T944" s="275"/>
    </row>
    <row r="945" spans="20:20">
      <c r="T945" s="275"/>
    </row>
    <row r="946" spans="20:20">
      <c r="T946" s="275"/>
    </row>
    <row r="947" spans="20:20">
      <c r="T947" s="275"/>
    </row>
    <row r="948" spans="20:20">
      <c r="T948" s="275"/>
    </row>
    <row r="949" spans="20:20">
      <c r="T949" s="275"/>
    </row>
    <row r="950" spans="20:20">
      <c r="T950" s="275"/>
    </row>
    <row r="951" spans="20:20">
      <c r="T951" s="275"/>
    </row>
    <row r="952" spans="20:20">
      <c r="T952" s="275"/>
    </row>
    <row r="953" spans="20:20">
      <c r="T953" s="275"/>
    </row>
    <row r="954" spans="20:20">
      <c r="T954" s="275"/>
    </row>
    <row r="955" spans="20:20">
      <c r="T955" s="275"/>
    </row>
    <row r="956" spans="20:20">
      <c r="T956" s="275"/>
    </row>
    <row r="957" spans="20:20">
      <c r="T957" s="275"/>
    </row>
    <row r="958" spans="20:20">
      <c r="T958" s="275"/>
    </row>
    <row r="959" spans="20:20">
      <c r="T959" s="275"/>
    </row>
    <row r="960" spans="20:20">
      <c r="T960" s="275"/>
    </row>
    <row r="961" spans="20:20">
      <c r="T961" s="275"/>
    </row>
    <row r="962" spans="20:20">
      <c r="T962" s="275"/>
    </row>
    <row r="963" spans="20:20">
      <c r="T963" s="275"/>
    </row>
    <row r="964" spans="20:20">
      <c r="T964" s="275"/>
    </row>
    <row r="965" spans="20:20">
      <c r="T965" s="275"/>
    </row>
    <row r="966" spans="20:20">
      <c r="T966" s="275"/>
    </row>
    <row r="967" spans="20:20">
      <c r="T967" s="275"/>
    </row>
    <row r="968" spans="20:20">
      <c r="T968" s="275"/>
    </row>
    <row r="969" spans="20:20">
      <c r="T969" s="275"/>
    </row>
    <row r="970" spans="20:20">
      <c r="T970" s="275"/>
    </row>
    <row r="971" spans="20:20">
      <c r="T971" s="275"/>
    </row>
    <row r="972" spans="20:20">
      <c r="T972" s="275"/>
    </row>
    <row r="973" spans="20:20">
      <c r="T973" s="275"/>
    </row>
    <row r="974" spans="20:20">
      <c r="T974" s="275"/>
    </row>
    <row r="975" spans="20:20">
      <c r="T975" s="275"/>
    </row>
    <row r="976" spans="20:20">
      <c r="T976" s="275"/>
    </row>
    <row r="977" spans="20:20">
      <c r="T977" s="275"/>
    </row>
    <row r="978" spans="20:20">
      <c r="T978" s="275"/>
    </row>
    <row r="979" spans="20:20">
      <c r="T979" s="275"/>
    </row>
    <row r="980" spans="20:20">
      <c r="T980" s="275"/>
    </row>
    <row r="981" spans="20:20">
      <c r="T981" s="275"/>
    </row>
    <row r="982" spans="20:20">
      <c r="T982" s="275"/>
    </row>
    <row r="983" spans="20:20">
      <c r="T983" s="275"/>
    </row>
    <row r="984" spans="20:20">
      <c r="T984" s="275"/>
    </row>
    <row r="985" spans="20:20">
      <c r="T985" s="275"/>
    </row>
    <row r="986" spans="20:20">
      <c r="T986" s="275"/>
    </row>
    <row r="987" spans="20:20">
      <c r="T987" s="275"/>
    </row>
    <row r="988" spans="20:20">
      <c r="T988" s="275"/>
    </row>
    <row r="989" spans="20:20">
      <c r="T989" s="275"/>
    </row>
    <row r="990" spans="20:20">
      <c r="T990" s="275"/>
    </row>
    <row r="991" spans="20:20">
      <c r="T991" s="275"/>
    </row>
    <row r="992" spans="20:20">
      <c r="T992" s="275"/>
    </row>
    <row r="993" spans="20:20">
      <c r="T993" s="275"/>
    </row>
    <row r="994" spans="20:20">
      <c r="T994" s="275"/>
    </row>
    <row r="995" spans="20:20">
      <c r="T995" s="275"/>
    </row>
    <row r="996" spans="20:20">
      <c r="T996" s="275"/>
    </row>
    <row r="997" spans="20:20">
      <c r="T997" s="275"/>
    </row>
    <row r="998" spans="20:20">
      <c r="T998" s="275"/>
    </row>
    <row r="999" spans="20:20">
      <c r="T999" s="275"/>
    </row>
    <row r="1000" spans="20:20">
      <c r="T1000" s="275"/>
    </row>
    <row r="1001" spans="20:20">
      <c r="T1001" s="275"/>
    </row>
    <row r="1002" spans="20:20">
      <c r="T1002" s="275"/>
    </row>
    <row r="1003" spans="20:20">
      <c r="T1003" s="275"/>
    </row>
    <row r="1004" spans="20:20">
      <c r="T1004" s="275"/>
    </row>
    <row r="1005" spans="20:20">
      <c r="T1005" s="275"/>
    </row>
    <row r="1006" spans="20:20">
      <c r="T1006" s="275"/>
    </row>
    <row r="1007" spans="20:20">
      <c r="T1007" s="275"/>
    </row>
    <row r="1008" spans="20:20">
      <c r="T1008" s="275"/>
    </row>
    <row r="1009" spans="20:20">
      <c r="T1009" s="275"/>
    </row>
    <row r="1010" spans="20:20">
      <c r="T1010" s="275"/>
    </row>
    <row r="1011" spans="20:20">
      <c r="T1011" s="275"/>
    </row>
    <row r="1012" spans="20:20">
      <c r="T1012" s="275"/>
    </row>
    <row r="1013" spans="20:20">
      <c r="T1013" s="275"/>
    </row>
    <row r="1014" spans="20:20">
      <c r="T1014" s="275"/>
    </row>
    <row r="1015" spans="20:20">
      <c r="T1015" s="275"/>
    </row>
    <row r="1016" spans="20:20">
      <c r="T1016" s="275"/>
    </row>
    <row r="1017" spans="20:20">
      <c r="T1017" s="275"/>
    </row>
    <row r="1018" spans="20:20">
      <c r="T1018" s="275"/>
    </row>
    <row r="1019" spans="20:20">
      <c r="T1019" s="275"/>
    </row>
    <row r="1020" spans="20:20">
      <c r="T1020" s="275"/>
    </row>
    <row r="1021" spans="20:20">
      <c r="T1021" s="275"/>
    </row>
    <row r="1022" spans="20:20">
      <c r="T1022" s="275"/>
    </row>
    <row r="1023" spans="20:20">
      <c r="T1023" s="275"/>
    </row>
    <row r="1024" spans="20:20">
      <c r="T1024" s="275"/>
    </row>
    <row r="1025" spans="20:20">
      <c r="T1025" s="275"/>
    </row>
    <row r="1026" spans="20:20">
      <c r="T1026" s="275"/>
    </row>
    <row r="1027" spans="20:20">
      <c r="T1027" s="275"/>
    </row>
    <row r="1028" spans="20:20">
      <c r="T1028" s="275"/>
    </row>
    <row r="1029" spans="20:20">
      <c r="T1029" s="275"/>
    </row>
    <row r="1030" spans="20:20">
      <c r="T1030" s="275"/>
    </row>
    <row r="1031" spans="20:20">
      <c r="T1031" s="275"/>
    </row>
    <row r="1032" spans="20:20">
      <c r="T1032" s="275"/>
    </row>
    <row r="1033" spans="20:20">
      <c r="T1033" s="275"/>
    </row>
    <row r="1034" spans="20:20">
      <c r="T1034" s="275"/>
    </row>
    <row r="1035" spans="20:20">
      <c r="T1035" s="275"/>
    </row>
    <row r="1036" spans="20:20">
      <c r="T1036" s="275"/>
    </row>
    <row r="1037" spans="20:20">
      <c r="T1037" s="275"/>
    </row>
    <row r="1038" spans="20:20">
      <c r="T1038" s="275"/>
    </row>
    <row r="1039" spans="20:20">
      <c r="T1039" s="275"/>
    </row>
    <row r="1040" spans="20:20">
      <c r="T1040" s="275"/>
    </row>
    <row r="1041" spans="20:20">
      <c r="T1041" s="275"/>
    </row>
    <row r="1042" spans="20:20">
      <c r="T1042" s="275"/>
    </row>
    <row r="1043" spans="20:20">
      <c r="T1043" s="275"/>
    </row>
    <row r="1044" spans="20:20">
      <c r="T1044" s="275"/>
    </row>
    <row r="1045" spans="20:20">
      <c r="T1045" s="275"/>
    </row>
    <row r="1046" spans="20:20">
      <c r="T1046" s="275"/>
    </row>
    <row r="1047" spans="20:20">
      <c r="T1047" s="275"/>
    </row>
    <row r="1048" spans="20:20">
      <c r="T1048" s="275"/>
    </row>
    <row r="1049" spans="20:20">
      <c r="T1049" s="275"/>
    </row>
    <row r="1050" spans="20:20">
      <c r="T1050" s="275"/>
    </row>
    <row r="1051" spans="20:20">
      <c r="T1051" s="275"/>
    </row>
    <row r="1052" spans="20:20">
      <c r="T1052" s="275"/>
    </row>
    <row r="1053" spans="20:20">
      <c r="T1053" s="275"/>
    </row>
    <row r="1054" spans="20:20">
      <c r="T1054" s="275"/>
    </row>
    <row r="1055" spans="20:20">
      <c r="T1055" s="275"/>
    </row>
    <row r="1056" spans="20:20">
      <c r="T1056" s="275"/>
    </row>
    <row r="1057" spans="20:20">
      <c r="T1057" s="275"/>
    </row>
    <row r="1058" spans="20:20">
      <c r="T1058" s="275"/>
    </row>
    <row r="1059" spans="20:20">
      <c r="T1059" s="275"/>
    </row>
    <row r="1060" spans="20:20">
      <c r="T1060" s="275"/>
    </row>
    <row r="1061" spans="20:20">
      <c r="T1061" s="275"/>
    </row>
    <row r="1062" spans="20:20">
      <c r="T1062" s="275"/>
    </row>
    <row r="1063" spans="20:20">
      <c r="T1063" s="275"/>
    </row>
    <row r="1064" spans="20:20">
      <c r="T1064" s="275"/>
    </row>
    <row r="1065" spans="20:20">
      <c r="T1065" s="275"/>
    </row>
    <row r="1066" spans="20:20">
      <c r="T1066" s="275"/>
    </row>
    <row r="1067" spans="20:20">
      <c r="T1067" s="275"/>
    </row>
    <row r="1068" spans="20:20">
      <c r="T1068" s="275"/>
    </row>
    <row r="1069" spans="20:20">
      <c r="T1069" s="275"/>
    </row>
    <row r="1070" spans="20:20">
      <c r="T1070" s="275"/>
    </row>
    <row r="1071" spans="20:20">
      <c r="T1071" s="275"/>
    </row>
    <row r="1072" spans="20:20">
      <c r="T1072" s="275"/>
    </row>
    <row r="1073" spans="20:20">
      <c r="T1073" s="275"/>
    </row>
    <row r="1074" spans="20:20">
      <c r="T1074" s="275"/>
    </row>
    <row r="1075" spans="20:20">
      <c r="T1075" s="275"/>
    </row>
    <row r="1076" spans="20:20">
      <c r="T1076" s="275"/>
    </row>
    <row r="1077" spans="20:20">
      <c r="T1077" s="275"/>
    </row>
    <row r="1078" spans="20:20">
      <c r="T1078" s="275"/>
    </row>
    <row r="1079" spans="20:20">
      <c r="T1079" s="275"/>
    </row>
    <row r="1080" spans="20:20">
      <c r="T1080" s="275"/>
    </row>
    <row r="1081" spans="20:20">
      <c r="T1081" s="275"/>
    </row>
    <row r="1082" spans="20:20">
      <c r="T1082" s="275"/>
    </row>
    <row r="1083" spans="20:20">
      <c r="T1083" s="275"/>
    </row>
    <row r="1084" spans="20:20">
      <c r="T1084" s="275"/>
    </row>
    <row r="1085" spans="20:20">
      <c r="T1085" s="275"/>
    </row>
    <row r="1086" spans="20:20">
      <c r="T1086" s="275"/>
    </row>
    <row r="1087" spans="20:20">
      <c r="T1087" s="275"/>
    </row>
    <row r="1088" spans="20:20">
      <c r="T1088" s="275"/>
    </row>
    <row r="1089" spans="20:20">
      <c r="T1089" s="275"/>
    </row>
    <row r="1090" spans="20:20">
      <c r="T1090" s="275"/>
    </row>
    <row r="1091" spans="20:20">
      <c r="T1091" s="275"/>
    </row>
    <row r="1092" spans="20:20">
      <c r="T1092" s="275"/>
    </row>
    <row r="1093" spans="20:20">
      <c r="T1093" s="275"/>
    </row>
    <row r="1094" spans="20:20">
      <c r="T1094" s="275"/>
    </row>
    <row r="1095" spans="20:20">
      <c r="T1095" s="275"/>
    </row>
    <row r="1096" spans="20:20">
      <c r="T1096" s="275"/>
    </row>
    <row r="1097" spans="20:20">
      <c r="T1097" s="275"/>
    </row>
    <row r="1098" spans="20:20">
      <c r="T1098" s="275"/>
    </row>
    <row r="1099" spans="20:20">
      <c r="T1099" s="275"/>
    </row>
    <row r="1100" spans="20:20">
      <c r="T1100" s="275"/>
    </row>
    <row r="1101" spans="20:20">
      <c r="T1101" s="275"/>
    </row>
    <row r="1102" spans="20:20">
      <c r="T1102" s="275"/>
    </row>
    <row r="1103" spans="20:20">
      <c r="T1103" s="275"/>
    </row>
    <row r="1104" spans="20:20">
      <c r="T1104" s="275"/>
    </row>
    <row r="1105" spans="20:20">
      <c r="T1105" s="275"/>
    </row>
    <row r="1106" spans="20:20">
      <c r="T1106" s="275"/>
    </row>
    <row r="1107" spans="20:20">
      <c r="T1107" s="275"/>
    </row>
    <row r="1108" spans="20:20">
      <c r="T1108" s="275"/>
    </row>
    <row r="1109" spans="20:20">
      <c r="T1109" s="275"/>
    </row>
    <row r="1110" spans="20:20">
      <c r="T1110" s="275"/>
    </row>
    <row r="1111" spans="20:20">
      <c r="T1111" s="275"/>
    </row>
    <row r="1112" spans="20:20">
      <c r="T1112" s="275"/>
    </row>
    <row r="1113" spans="20:20">
      <c r="T1113" s="275"/>
    </row>
    <row r="1114" spans="20:20">
      <c r="T1114" s="275"/>
    </row>
    <row r="1115" spans="20:20">
      <c r="T1115" s="275"/>
    </row>
    <row r="1116" spans="20:20">
      <c r="T1116" s="275"/>
    </row>
    <row r="1117" spans="20:20">
      <c r="T1117" s="275"/>
    </row>
    <row r="1118" spans="20:20">
      <c r="T1118" s="275"/>
    </row>
    <row r="1119" spans="20:20">
      <c r="T1119" s="275"/>
    </row>
    <row r="1120" spans="20:20">
      <c r="T1120" s="275"/>
    </row>
    <row r="1121" spans="20:20">
      <c r="T1121" s="275"/>
    </row>
    <row r="1122" spans="20:20">
      <c r="T1122" s="275"/>
    </row>
    <row r="1123" spans="20:20">
      <c r="T1123" s="275"/>
    </row>
    <row r="1124" spans="20:20">
      <c r="T1124" s="275"/>
    </row>
    <row r="1125" spans="20:20">
      <c r="T1125" s="275"/>
    </row>
    <row r="1126" spans="20:20">
      <c r="T1126" s="275"/>
    </row>
    <row r="1127" spans="20:20">
      <c r="T1127" s="275"/>
    </row>
    <row r="1128" spans="20:20">
      <c r="T1128" s="275"/>
    </row>
    <row r="1129" spans="20:20">
      <c r="T1129" s="275"/>
    </row>
    <row r="1130" spans="20:20">
      <c r="T1130" s="275"/>
    </row>
    <row r="1131" spans="20:20">
      <c r="T1131" s="275"/>
    </row>
    <row r="1132" spans="20:20">
      <c r="T1132" s="275"/>
    </row>
    <row r="1133" spans="20:20">
      <c r="T1133" s="275"/>
    </row>
    <row r="1134" spans="20:20">
      <c r="T1134" s="275"/>
    </row>
    <row r="1135" spans="20:20">
      <c r="T1135" s="275"/>
    </row>
    <row r="1136" spans="20:20">
      <c r="T1136" s="275"/>
    </row>
    <row r="1137" spans="20:20">
      <c r="T1137" s="275"/>
    </row>
    <row r="1138" spans="20:20">
      <c r="T1138" s="275"/>
    </row>
    <row r="1139" spans="20:20">
      <c r="T1139" s="275"/>
    </row>
    <row r="1140" spans="20:20">
      <c r="T1140" s="275"/>
    </row>
    <row r="1141" spans="20:20">
      <c r="T1141" s="275"/>
    </row>
    <row r="1142" spans="20:20">
      <c r="T1142" s="275"/>
    </row>
    <row r="1143" spans="20:20">
      <c r="T1143" s="275"/>
    </row>
    <row r="1144" spans="20:20">
      <c r="T1144" s="275"/>
    </row>
    <row r="1145" spans="20:20">
      <c r="T1145" s="275"/>
    </row>
    <row r="1146" spans="20:20">
      <c r="T1146" s="275"/>
    </row>
    <row r="1147" spans="20:20">
      <c r="T1147" s="275"/>
    </row>
    <row r="1148" spans="20:20">
      <c r="T1148" s="275"/>
    </row>
    <row r="1149" spans="20:20">
      <c r="T1149" s="275"/>
    </row>
    <row r="1150" spans="20:20">
      <c r="T1150" s="275"/>
    </row>
    <row r="1151" spans="20:20">
      <c r="T1151" s="275"/>
    </row>
    <row r="1152" spans="20:20">
      <c r="T1152" s="275"/>
    </row>
    <row r="1153" spans="20:20">
      <c r="T1153" s="275"/>
    </row>
    <row r="1154" spans="20:20">
      <c r="T1154" s="275"/>
    </row>
    <row r="1155" spans="20:20">
      <c r="T1155" s="275"/>
    </row>
    <row r="1156" spans="20:20">
      <c r="T1156" s="275"/>
    </row>
    <row r="1157" spans="20:20">
      <c r="T1157" s="275"/>
    </row>
    <row r="1158" spans="20:20">
      <c r="T1158" s="275"/>
    </row>
    <row r="1159" spans="20:20">
      <c r="T1159" s="275"/>
    </row>
    <row r="1160" spans="20:20">
      <c r="T1160" s="275"/>
    </row>
    <row r="1161" spans="20:20">
      <c r="T1161" s="275"/>
    </row>
    <row r="1162" spans="20:20">
      <c r="T1162" s="275"/>
    </row>
    <row r="1163" spans="20:20">
      <c r="T1163" s="275"/>
    </row>
    <row r="1164" spans="20:20">
      <c r="T1164" s="275"/>
    </row>
    <row r="1165" spans="20:20">
      <c r="T1165" s="275"/>
    </row>
    <row r="1166" spans="20:20">
      <c r="T1166" s="275"/>
    </row>
    <row r="1167" spans="20:20">
      <c r="T1167" s="275"/>
    </row>
    <row r="1168" spans="20:20">
      <c r="T1168" s="275"/>
    </row>
    <row r="1169" spans="20:20">
      <c r="T1169" s="275"/>
    </row>
    <row r="1170" spans="20:20">
      <c r="T1170" s="275"/>
    </row>
    <row r="1171" spans="20:20">
      <c r="T1171" s="275"/>
    </row>
    <row r="1172" spans="20:20">
      <c r="T1172" s="275"/>
    </row>
    <row r="1173" spans="20:20">
      <c r="T1173" s="275"/>
    </row>
    <row r="1174" spans="20:20">
      <c r="T1174" s="275"/>
    </row>
    <row r="1175" spans="20:20">
      <c r="T1175" s="275"/>
    </row>
    <row r="1176" spans="20:20">
      <c r="T1176" s="275"/>
    </row>
    <row r="1177" spans="20:20">
      <c r="T1177" s="275"/>
    </row>
    <row r="1178" spans="20:20">
      <c r="T1178" s="275"/>
    </row>
    <row r="1179" spans="20:20">
      <c r="T1179" s="275"/>
    </row>
    <row r="1180" spans="20:20">
      <c r="T1180" s="275"/>
    </row>
    <row r="1181" spans="20:20">
      <c r="T1181" s="275"/>
    </row>
    <row r="1182" spans="20:20">
      <c r="T1182" s="275"/>
    </row>
    <row r="1183" spans="20:20">
      <c r="T1183" s="275"/>
    </row>
    <row r="1184" spans="20:20">
      <c r="T1184" s="275"/>
    </row>
    <row r="1185" spans="20:20">
      <c r="T1185" s="275"/>
    </row>
    <row r="1186" spans="20:20">
      <c r="T1186" s="275"/>
    </row>
    <row r="1187" spans="20:20">
      <c r="T1187" s="275"/>
    </row>
    <row r="1188" spans="20:20">
      <c r="T1188" s="275"/>
    </row>
    <row r="1189" spans="20:20">
      <c r="T1189" s="275"/>
    </row>
    <row r="1190" spans="20:20">
      <c r="T1190" s="275"/>
    </row>
    <row r="1191" spans="20:20">
      <c r="T1191" s="275"/>
    </row>
    <row r="1192" spans="20:20">
      <c r="T1192" s="275"/>
    </row>
    <row r="1193" spans="20:20">
      <c r="T1193" s="275"/>
    </row>
    <row r="1194" spans="20:20">
      <c r="T1194" s="275"/>
    </row>
    <row r="1195" spans="20:20">
      <c r="T1195" s="275"/>
    </row>
    <row r="1196" spans="20:20">
      <c r="T1196" s="275"/>
    </row>
    <row r="1197" spans="20:20">
      <c r="T1197" s="275"/>
    </row>
    <row r="1198" spans="20:20">
      <c r="T1198" s="275"/>
    </row>
    <row r="1199" spans="20:20">
      <c r="T1199" s="275"/>
    </row>
    <row r="1200" spans="20:20">
      <c r="T1200" s="275"/>
    </row>
    <row r="1201" spans="20:20">
      <c r="T1201" s="275"/>
    </row>
    <row r="1202" spans="20:20">
      <c r="T1202" s="275"/>
    </row>
    <row r="1203" spans="20:20">
      <c r="T1203" s="275"/>
    </row>
    <row r="1204" spans="20:20">
      <c r="T1204" s="275"/>
    </row>
    <row r="1205" spans="20:20">
      <c r="T1205" s="275"/>
    </row>
    <row r="1206" spans="20:20">
      <c r="T1206" s="275"/>
    </row>
    <row r="1207" spans="20:20">
      <c r="T1207" s="275"/>
    </row>
    <row r="1208" spans="20:20">
      <c r="T1208" s="275"/>
    </row>
    <row r="1209" spans="20:20">
      <c r="T1209" s="275"/>
    </row>
    <row r="1210" spans="20:20">
      <c r="T1210" s="275"/>
    </row>
    <row r="1211" spans="20:20">
      <c r="T1211" s="275"/>
    </row>
    <row r="1212" spans="20:20">
      <c r="T1212" s="275"/>
    </row>
    <row r="1213" spans="20:20">
      <c r="T1213" s="275"/>
    </row>
    <row r="1214" spans="20:20">
      <c r="T1214" s="275"/>
    </row>
    <row r="1215" spans="20:20">
      <c r="T1215" s="275"/>
    </row>
    <row r="1216" spans="20:20">
      <c r="T1216" s="275"/>
    </row>
    <row r="1217" spans="20:20">
      <c r="T1217" s="275"/>
    </row>
    <row r="1218" spans="20:20">
      <c r="T1218" s="275"/>
    </row>
    <row r="1219" spans="20:20">
      <c r="T1219" s="275"/>
    </row>
    <row r="1220" spans="20:20">
      <c r="T1220" s="275"/>
    </row>
    <row r="1221" spans="20:20">
      <c r="T1221" s="275"/>
    </row>
    <row r="1222" spans="20:20">
      <c r="T1222" s="275"/>
    </row>
    <row r="1223" spans="20:20">
      <c r="T1223" s="275"/>
    </row>
    <row r="1224" spans="20:20">
      <c r="T1224" s="275"/>
    </row>
    <row r="1225" spans="20:20">
      <c r="T1225" s="275"/>
    </row>
    <row r="1226" spans="20:20">
      <c r="T1226" s="275"/>
    </row>
    <row r="1227" spans="20:20">
      <c r="T1227" s="275"/>
    </row>
    <row r="1228" spans="20:20">
      <c r="T1228" s="275"/>
    </row>
    <row r="1229" spans="20:20">
      <c r="T1229" s="275"/>
    </row>
    <row r="1230" spans="20:20">
      <c r="T1230" s="275"/>
    </row>
    <row r="1231" spans="20:20">
      <c r="T1231" s="275"/>
    </row>
    <row r="1232" spans="20:20">
      <c r="T1232" s="275"/>
    </row>
    <row r="1233" spans="20:20">
      <c r="T1233" s="275"/>
    </row>
    <row r="1234" spans="20:20">
      <c r="T1234" s="275"/>
    </row>
    <row r="1235" spans="20:20">
      <c r="T1235" s="275"/>
    </row>
    <row r="1236" spans="20:20">
      <c r="T1236" s="275"/>
    </row>
    <row r="1237" spans="20:20">
      <c r="T1237" s="275"/>
    </row>
    <row r="1238" spans="20:20">
      <c r="T1238" s="275"/>
    </row>
    <row r="1239" spans="20:20">
      <c r="T1239" s="275"/>
    </row>
    <row r="1240" spans="20:20">
      <c r="T1240" s="275"/>
    </row>
    <row r="1241" spans="20:20">
      <c r="T1241" s="275"/>
    </row>
    <row r="1242" spans="20:20">
      <c r="T1242" s="275"/>
    </row>
    <row r="1243" spans="20:20">
      <c r="T1243" s="275"/>
    </row>
    <row r="1244" spans="20:20">
      <c r="T1244" s="275"/>
    </row>
    <row r="1245" spans="20:20">
      <c r="T1245" s="275"/>
    </row>
    <row r="1246" spans="20:20">
      <c r="T1246" s="275"/>
    </row>
    <row r="1247" spans="20:20">
      <c r="T1247" s="275"/>
    </row>
    <row r="1248" spans="20:20">
      <c r="T1248" s="275"/>
    </row>
    <row r="1249" spans="20:20">
      <c r="T1249" s="275"/>
    </row>
    <row r="1250" spans="20:20">
      <c r="T1250" s="275"/>
    </row>
    <row r="1251" spans="20:20">
      <c r="T1251" s="275"/>
    </row>
    <row r="1252" spans="20:20">
      <c r="T1252" s="275"/>
    </row>
    <row r="1253" spans="20:20">
      <c r="T1253" s="275"/>
    </row>
    <row r="1254" spans="20:20">
      <c r="T1254" s="275"/>
    </row>
    <row r="1255" spans="20:20">
      <c r="T1255" s="275"/>
    </row>
    <row r="1256" spans="20:20">
      <c r="T1256" s="275"/>
    </row>
    <row r="1257" spans="20:20">
      <c r="T1257" s="275"/>
    </row>
    <row r="1258" spans="20:20">
      <c r="T1258" s="275"/>
    </row>
    <row r="1259" spans="20:20">
      <c r="T1259" s="275"/>
    </row>
    <row r="1260" spans="20:20">
      <c r="T1260" s="275"/>
    </row>
    <row r="1261" spans="20:20">
      <c r="T1261" s="275"/>
    </row>
    <row r="1262" spans="20:20">
      <c r="T1262" s="275"/>
    </row>
    <row r="1263" spans="20:20">
      <c r="T1263" s="275"/>
    </row>
    <row r="1264" spans="20:20">
      <c r="T1264" s="275"/>
    </row>
    <row r="1265" spans="20:20">
      <c r="T1265" s="275"/>
    </row>
    <row r="1266" spans="20:20">
      <c r="T1266" s="275"/>
    </row>
    <row r="1267" spans="20:20">
      <c r="T1267" s="275"/>
    </row>
    <row r="1268" spans="20:20">
      <c r="T1268" s="275"/>
    </row>
    <row r="1269" spans="20:20">
      <c r="T1269" s="275"/>
    </row>
    <row r="1270" spans="20:20">
      <c r="T1270" s="275"/>
    </row>
    <row r="1271" spans="20:20">
      <c r="T1271" s="275"/>
    </row>
    <row r="1272" spans="20:20">
      <c r="T1272" s="275"/>
    </row>
    <row r="1273" spans="20:20">
      <c r="T1273" s="275"/>
    </row>
    <row r="1274" spans="20:20">
      <c r="T1274" s="275"/>
    </row>
    <row r="1275" spans="20:20">
      <c r="T1275" s="275"/>
    </row>
    <row r="1276" spans="20:20">
      <c r="T1276" s="275"/>
    </row>
    <row r="1277" spans="20:20">
      <c r="T1277" s="275"/>
    </row>
    <row r="1278" spans="20:20">
      <c r="T1278" s="275"/>
    </row>
    <row r="1279" spans="20:20">
      <c r="T1279" s="275"/>
    </row>
    <row r="1280" spans="20:20">
      <c r="T1280" s="275"/>
    </row>
    <row r="1281" spans="20:20">
      <c r="T1281" s="275"/>
    </row>
    <row r="1282" spans="20:20">
      <c r="T1282" s="275"/>
    </row>
    <row r="1283" spans="20:20">
      <c r="T1283" s="275"/>
    </row>
    <row r="1284" spans="20:20">
      <c r="T1284" s="275"/>
    </row>
    <row r="1285" spans="20:20">
      <c r="T1285" s="275"/>
    </row>
    <row r="1286" spans="20:20">
      <c r="T1286" s="275"/>
    </row>
    <row r="1287" spans="20:20">
      <c r="T1287" s="275"/>
    </row>
    <row r="1288" spans="20:20">
      <c r="T1288" s="275"/>
    </row>
    <row r="1289" spans="20:20">
      <c r="T1289" s="275"/>
    </row>
    <row r="1290" spans="20:20">
      <c r="T1290" s="275"/>
    </row>
    <row r="1291" spans="20:20">
      <c r="T1291" s="275"/>
    </row>
    <row r="1292" spans="20:20">
      <c r="T1292" s="275"/>
    </row>
    <row r="1293" spans="20:20">
      <c r="T1293" s="275"/>
    </row>
    <row r="1294" spans="20:20">
      <c r="T1294" s="275"/>
    </row>
    <row r="1295" spans="20:20">
      <c r="T1295" s="275"/>
    </row>
    <row r="1296" spans="20:20">
      <c r="T1296" s="275"/>
    </row>
    <row r="1297" spans="20:20">
      <c r="T1297" s="275"/>
    </row>
    <row r="1298" spans="20:20">
      <c r="T1298" s="275"/>
    </row>
    <row r="1299" spans="20:20">
      <c r="T1299" s="275"/>
    </row>
    <row r="1300" spans="20:20">
      <c r="T1300" s="275"/>
    </row>
    <row r="1301" spans="20:20">
      <c r="T1301" s="275"/>
    </row>
    <row r="1302" spans="20:20">
      <c r="T1302" s="275"/>
    </row>
    <row r="1303" spans="20:20">
      <c r="T1303" s="275"/>
    </row>
    <row r="1304" spans="20:20">
      <c r="T1304" s="275"/>
    </row>
    <row r="1305" spans="20:20">
      <c r="T1305" s="275"/>
    </row>
    <row r="1306" spans="20:20">
      <c r="T1306" s="275"/>
    </row>
    <row r="1307" spans="20:20">
      <c r="T1307" s="275"/>
    </row>
    <row r="1308" spans="20:20">
      <c r="T1308" s="275"/>
    </row>
    <row r="1309" spans="20:20">
      <c r="T1309" s="275"/>
    </row>
    <row r="1310" spans="20:20">
      <c r="T1310" s="275"/>
    </row>
    <row r="1311" spans="20:20">
      <c r="T1311" s="275"/>
    </row>
    <row r="1312" spans="20:20">
      <c r="T1312" s="275"/>
    </row>
    <row r="1313" spans="20:20">
      <c r="T1313" s="275"/>
    </row>
    <row r="1314" spans="20:20">
      <c r="T1314" s="275"/>
    </row>
    <row r="1315" spans="20:20">
      <c r="T1315" s="275"/>
    </row>
    <row r="1316" spans="20:20">
      <c r="T1316" s="275"/>
    </row>
    <row r="1317" spans="20:20">
      <c r="T1317" s="275"/>
    </row>
    <row r="1318" spans="20:20">
      <c r="T1318" s="275"/>
    </row>
    <row r="1319" spans="20:20">
      <c r="T1319" s="275"/>
    </row>
    <row r="1320" spans="20:20">
      <c r="T1320" s="275"/>
    </row>
    <row r="1321" spans="20:20">
      <c r="T1321" s="275"/>
    </row>
    <row r="1322" spans="20:20">
      <c r="T1322" s="275"/>
    </row>
    <row r="1323" spans="20:20">
      <c r="T1323" s="275"/>
    </row>
    <row r="1324" spans="20:20">
      <c r="T1324" s="275"/>
    </row>
    <row r="1325" spans="20:20">
      <c r="T1325" s="275"/>
    </row>
    <row r="1326" spans="20:20">
      <c r="T1326" s="275"/>
    </row>
    <row r="1327" spans="20:20">
      <c r="T1327" s="275"/>
    </row>
    <row r="1328" spans="20:20">
      <c r="T1328" s="275"/>
    </row>
    <row r="1329" spans="20:20">
      <c r="T1329" s="275"/>
    </row>
    <row r="1330" spans="20:20">
      <c r="T1330" s="275"/>
    </row>
    <row r="1331" spans="20:20">
      <c r="T1331" s="275"/>
    </row>
    <row r="1332" spans="20:20">
      <c r="T1332" s="275"/>
    </row>
    <row r="1333" spans="20:20">
      <c r="T1333" s="275"/>
    </row>
    <row r="1334" spans="20:20">
      <c r="T1334" s="275"/>
    </row>
    <row r="1335" spans="20:20">
      <c r="T1335" s="275"/>
    </row>
    <row r="1336" spans="20:20">
      <c r="T1336" s="275"/>
    </row>
    <row r="1337" spans="20:20">
      <c r="T1337" s="275"/>
    </row>
    <row r="1338" spans="20:20">
      <c r="T1338" s="275"/>
    </row>
    <row r="1339" spans="20:20">
      <c r="T1339" s="275"/>
    </row>
    <row r="1340" spans="20:20">
      <c r="T1340" s="275"/>
    </row>
    <row r="1341" spans="20:20">
      <c r="T1341" s="275"/>
    </row>
    <row r="1342" spans="20:20">
      <c r="T1342" s="275"/>
    </row>
    <row r="1343" spans="20:20">
      <c r="T1343" s="275"/>
    </row>
    <row r="1344" spans="20:20">
      <c r="T1344" s="275"/>
    </row>
    <row r="1345" spans="20:20">
      <c r="T1345" s="275"/>
    </row>
    <row r="1346" spans="20:20">
      <c r="T1346" s="275"/>
    </row>
    <row r="1347" spans="20:20">
      <c r="T1347" s="275"/>
    </row>
    <row r="1348" spans="20:20">
      <c r="T1348" s="275"/>
    </row>
    <row r="1349" spans="20:20">
      <c r="T1349" s="275"/>
    </row>
    <row r="1350" spans="20:20">
      <c r="T1350" s="275"/>
    </row>
    <row r="1351" spans="20:20">
      <c r="T1351" s="275"/>
    </row>
    <row r="1352" spans="20:20">
      <c r="T1352" s="275"/>
    </row>
    <row r="1353" spans="20:20">
      <c r="T1353" s="275"/>
    </row>
    <row r="1354" spans="20:20">
      <c r="T1354" s="275"/>
    </row>
    <row r="1355" spans="20:20">
      <c r="T1355" s="275"/>
    </row>
    <row r="1356" spans="20:20">
      <c r="T1356" s="275"/>
    </row>
    <row r="1357" spans="20:20">
      <c r="T1357" s="275"/>
    </row>
    <row r="1358" spans="20:20">
      <c r="T1358" s="275"/>
    </row>
    <row r="1359" spans="20:20">
      <c r="T1359" s="275"/>
    </row>
    <row r="1360" spans="20:20">
      <c r="T1360" s="275"/>
    </row>
    <row r="1361" spans="20:20">
      <c r="T1361" s="275"/>
    </row>
    <row r="1362" spans="20:20">
      <c r="T1362" s="275"/>
    </row>
    <row r="1363" spans="20:20">
      <c r="T1363" s="275"/>
    </row>
    <row r="1364" spans="20:20">
      <c r="T1364" s="275"/>
    </row>
    <row r="1365" spans="20:20">
      <c r="T1365" s="275"/>
    </row>
    <row r="1366" spans="20:20">
      <c r="T1366" s="275"/>
    </row>
    <row r="1367" spans="20:20">
      <c r="T1367" s="275"/>
    </row>
    <row r="1368" spans="20:20">
      <c r="T1368" s="275"/>
    </row>
    <row r="1369" spans="20:20">
      <c r="T1369" s="275"/>
    </row>
    <row r="1370" spans="20:20">
      <c r="T1370" s="275"/>
    </row>
    <row r="1371" spans="20:20">
      <c r="T1371" s="275"/>
    </row>
    <row r="1372" spans="20:20">
      <c r="T1372" s="275"/>
    </row>
    <row r="1373" spans="20:20">
      <c r="T1373" s="275"/>
    </row>
    <row r="1374" spans="20:20">
      <c r="T1374" s="275"/>
    </row>
    <row r="1375" spans="20:20">
      <c r="T1375" s="275"/>
    </row>
    <row r="1376" spans="20:20">
      <c r="T1376" s="275"/>
    </row>
    <row r="1377" spans="20:20">
      <c r="T1377" s="275"/>
    </row>
    <row r="1378" spans="20:20">
      <c r="T1378" s="275"/>
    </row>
    <row r="1379" spans="20:20">
      <c r="T1379" s="275"/>
    </row>
    <row r="1380" spans="20:20">
      <c r="T1380" s="275"/>
    </row>
    <row r="1381" spans="20:20">
      <c r="T1381" s="275"/>
    </row>
    <row r="1382" spans="20:20">
      <c r="T1382" s="275"/>
    </row>
    <row r="1383" spans="20:20">
      <c r="T1383" s="275"/>
    </row>
    <row r="1384" spans="20:20">
      <c r="T1384" s="275"/>
    </row>
    <row r="1385" spans="20:20">
      <c r="T1385" s="275"/>
    </row>
    <row r="1386" spans="20:20">
      <c r="T1386" s="275"/>
    </row>
    <row r="1387" spans="20:20">
      <c r="T1387" s="275"/>
    </row>
    <row r="1388" spans="20:20">
      <c r="T1388" s="275"/>
    </row>
    <row r="1389" spans="20:20">
      <c r="T1389" s="275"/>
    </row>
    <row r="1390" spans="20:20">
      <c r="T1390" s="275"/>
    </row>
    <row r="1391" spans="20:20">
      <c r="T1391" s="275"/>
    </row>
    <row r="1392" spans="20:20">
      <c r="T1392" s="275"/>
    </row>
    <row r="1393" spans="20:20">
      <c r="T1393" s="275"/>
    </row>
    <row r="1394" spans="20:20">
      <c r="T1394" s="275"/>
    </row>
    <row r="1395" spans="20:20">
      <c r="T1395" s="275"/>
    </row>
    <row r="1396" spans="20:20">
      <c r="T1396" s="275"/>
    </row>
    <row r="1397" spans="20:20">
      <c r="T1397" s="275"/>
    </row>
    <row r="1398" spans="20:20">
      <c r="T1398" s="275"/>
    </row>
    <row r="1399" spans="20:20">
      <c r="T1399" s="275"/>
    </row>
    <row r="1400" spans="20:20">
      <c r="T1400" s="275"/>
    </row>
    <row r="1401" spans="20:20">
      <c r="T1401" s="275"/>
    </row>
    <row r="1402" spans="20:20">
      <c r="T1402" s="275"/>
    </row>
    <row r="1403" spans="20:20">
      <c r="T1403" s="275"/>
    </row>
    <row r="1404" spans="20:20">
      <c r="T1404" s="275"/>
    </row>
    <row r="1405" spans="20:20">
      <c r="T1405" s="275"/>
    </row>
    <row r="1406" spans="20:20">
      <c r="T1406" s="275"/>
    </row>
    <row r="1407" spans="20:20">
      <c r="T1407" s="275"/>
    </row>
    <row r="1408" spans="20:20">
      <c r="T1408" s="275"/>
    </row>
    <row r="1409" spans="20:20">
      <c r="T1409" s="275"/>
    </row>
    <row r="1410" spans="20:20">
      <c r="T1410" s="275"/>
    </row>
    <row r="1411" spans="20:20">
      <c r="T1411" s="275"/>
    </row>
    <row r="1412" spans="20:20">
      <c r="T1412" s="275"/>
    </row>
    <row r="1413" spans="20:20">
      <c r="T1413" s="275"/>
    </row>
    <row r="1414" spans="20:20">
      <c r="T1414" s="275"/>
    </row>
    <row r="1415" spans="20:20">
      <c r="T1415" s="275"/>
    </row>
    <row r="1416" spans="20:20">
      <c r="T1416" s="275"/>
    </row>
    <row r="1417" spans="20:20">
      <c r="T1417" s="275"/>
    </row>
    <row r="1418" spans="20:20">
      <c r="T1418" s="275"/>
    </row>
    <row r="1419" spans="20:20">
      <c r="T1419" s="275"/>
    </row>
    <row r="1420" spans="20:20">
      <c r="T1420" s="275"/>
    </row>
    <row r="1421" spans="20:20">
      <c r="T1421" s="275"/>
    </row>
    <row r="1422" spans="20:20">
      <c r="T1422" s="275"/>
    </row>
    <row r="1423" spans="20:20">
      <c r="T1423" s="275"/>
    </row>
    <row r="1424" spans="20:20">
      <c r="T1424" s="275"/>
    </row>
    <row r="1425" spans="20:20">
      <c r="T1425" s="275"/>
    </row>
    <row r="1426" spans="20:20">
      <c r="T1426" s="275"/>
    </row>
    <row r="1427" spans="20:20">
      <c r="T1427" s="275"/>
    </row>
    <row r="1428" spans="20:20">
      <c r="T1428" s="275"/>
    </row>
    <row r="1429" spans="20:20">
      <c r="T1429" s="275"/>
    </row>
    <row r="1430" spans="20:20">
      <c r="T1430" s="275"/>
    </row>
    <row r="1431" spans="20:20">
      <c r="T1431" s="275"/>
    </row>
    <row r="1432" spans="20:20">
      <c r="T1432" s="275"/>
    </row>
    <row r="1433" spans="20:20">
      <c r="T1433" s="275"/>
    </row>
    <row r="1434" spans="20:20">
      <c r="T1434" s="275"/>
    </row>
    <row r="1435" spans="20:20">
      <c r="T1435" s="275"/>
    </row>
    <row r="1436" spans="20:20">
      <c r="T1436" s="275"/>
    </row>
    <row r="1437" spans="20:20">
      <c r="T1437" s="275"/>
    </row>
    <row r="1438" spans="20:20">
      <c r="T1438" s="275"/>
    </row>
    <row r="1439" spans="20:20">
      <c r="T1439" s="275"/>
    </row>
    <row r="1440" spans="20:20">
      <c r="T1440" s="275"/>
    </row>
    <row r="1441" spans="20:20">
      <c r="T1441" s="275"/>
    </row>
    <row r="1442" spans="20:20">
      <c r="T1442" s="275"/>
    </row>
    <row r="1443" spans="20:20">
      <c r="T1443" s="275"/>
    </row>
    <row r="1444" spans="20:20">
      <c r="T1444" s="275"/>
    </row>
    <row r="1445" spans="20:20">
      <c r="T1445" s="275"/>
    </row>
    <row r="1446" spans="20:20">
      <c r="T1446" s="275"/>
    </row>
    <row r="1447" spans="20:20">
      <c r="T1447" s="275"/>
    </row>
    <row r="1448" spans="20:20">
      <c r="T1448" s="275"/>
    </row>
    <row r="1449" spans="20:20">
      <c r="T1449" s="275"/>
    </row>
    <row r="1450" spans="20:20">
      <c r="T1450" s="275"/>
    </row>
    <row r="1451" spans="20:20">
      <c r="T1451" s="275"/>
    </row>
    <row r="1452" spans="20:20">
      <c r="T1452" s="275"/>
    </row>
    <row r="1453" spans="20:20">
      <c r="T1453" s="275"/>
    </row>
    <row r="1454" spans="20:20">
      <c r="T1454" s="275"/>
    </row>
    <row r="1455" spans="20:20">
      <c r="T1455" s="275"/>
    </row>
    <row r="1456" spans="20:20">
      <c r="T1456" s="275"/>
    </row>
    <row r="1457" spans="20:20">
      <c r="T1457" s="275"/>
    </row>
    <row r="1458" spans="20:20">
      <c r="T1458" s="275"/>
    </row>
    <row r="1459" spans="20:20">
      <c r="T1459" s="275"/>
    </row>
    <row r="1460" spans="20:20">
      <c r="T1460" s="275"/>
    </row>
    <row r="1461" spans="20:20">
      <c r="T1461" s="275"/>
    </row>
    <row r="1462" spans="20:20">
      <c r="T1462" s="275"/>
    </row>
    <row r="1463" spans="20:20">
      <c r="T1463" s="275"/>
    </row>
    <row r="1464" spans="20:20">
      <c r="T1464" s="275"/>
    </row>
    <row r="1465" spans="20:20">
      <c r="T1465" s="275"/>
    </row>
    <row r="1466" spans="20:20">
      <c r="T1466" s="275"/>
    </row>
    <row r="1467" spans="20:20">
      <c r="T1467" s="275"/>
    </row>
    <row r="1468" spans="20:20">
      <c r="T1468" s="275"/>
    </row>
    <row r="1469" spans="20:20">
      <c r="T1469" s="275"/>
    </row>
    <row r="1470" spans="20:20">
      <c r="T1470" s="275"/>
    </row>
    <row r="1471" spans="20:20">
      <c r="T1471" s="275"/>
    </row>
    <row r="1472" spans="20:20">
      <c r="T1472" s="275"/>
    </row>
    <row r="1473" spans="20:20">
      <c r="T1473" s="275"/>
    </row>
    <row r="1474" spans="20:20">
      <c r="T1474" s="275"/>
    </row>
    <row r="1475" spans="20:20">
      <c r="T1475" s="275"/>
    </row>
    <row r="1476" spans="20:20">
      <c r="T1476" s="275"/>
    </row>
    <row r="1477" spans="20:20">
      <c r="T1477" s="275"/>
    </row>
    <row r="1478" spans="20:20">
      <c r="T1478" s="275"/>
    </row>
    <row r="1479" spans="20:20">
      <c r="T1479" s="275"/>
    </row>
    <row r="1480" spans="20:20">
      <c r="T1480" s="275"/>
    </row>
    <row r="1481" spans="20:20">
      <c r="T1481" s="275"/>
    </row>
    <row r="1482" spans="20:20">
      <c r="T1482" s="275"/>
    </row>
    <row r="1483" spans="20:20">
      <c r="T1483" s="275"/>
    </row>
    <row r="1484" spans="20:20">
      <c r="T1484" s="275"/>
    </row>
    <row r="1485" spans="20:20">
      <c r="T1485" s="275"/>
    </row>
    <row r="1486" spans="20:20">
      <c r="T1486" s="275"/>
    </row>
    <row r="1487" spans="20:20">
      <c r="T1487" s="275"/>
    </row>
    <row r="1488" spans="20:20">
      <c r="T1488" s="275"/>
    </row>
    <row r="1489" spans="20:20">
      <c r="T1489" s="275"/>
    </row>
    <row r="1490" spans="20:20">
      <c r="T1490" s="275"/>
    </row>
    <row r="1491" spans="20:20">
      <c r="T1491" s="275"/>
    </row>
    <row r="1492" spans="20:20">
      <c r="T1492" s="275"/>
    </row>
    <row r="1493" spans="20:20">
      <c r="T1493" s="275"/>
    </row>
    <row r="1494" spans="20:20">
      <c r="T1494" s="275"/>
    </row>
    <row r="1495" spans="20:20">
      <c r="T1495" s="275"/>
    </row>
    <row r="1496" spans="20:20">
      <c r="T1496" s="275"/>
    </row>
    <row r="1497" spans="20:20">
      <c r="T1497" s="275"/>
    </row>
    <row r="1498" spans="20:20">
      <c r="T1498" s="275"/>
    </row>
    <row r="1499" spans="20:20">
      <c r="T1499" s="275"/>
    </row>
    <row r="1500" spans="20:20">
      <c r="T1500" s="275"/>
    </row>
    <row r="1501" spans="20:20">
      <c r="T1501" s="275"/>
    </row>
    <row r="1502" spans="20:20">
      <c r="T1502" s="275"/>
    </row>
    <row r="1503" spans="20:20">
      <c r="T1503" s="275"/>
    </row>
    <row r="1504" spans="20:20">
      <c r="T1504" s="275"/>
    </row>
    <row r="1505" spans="20:20">
      <c r="T1505" s="275"/>
    </row>
    <row r="1506" spans="20:20">
      <c r="T1506" s="275"/>
    </row>
    <row r="1507" spans="20:20">
      <c r="T1507" s="275"/>
    </row>
    <row r="1508" spans="20:20">
      <c r="T1508" s="275"/>
    </row>
    <row r="1509" spans="20:20">
      <c r="T1509" s="275"/>
    </row>
    <row r="1510" spans="20:20">
      <c r="T1510" s="275"/>
    </row>
    <row r="1511" spans="20:20">
      <c r="T1511" s="275"/>
    </row>
    <row r="1512" spans="20:20">
      <c r="T1512" s="275"/>
    </row>
    <row r="1513" spans="20:20">
      <c r="T1513" s="275"/>
    </row>
    <row r="1514" spans="20:20">
      <c r="T1514" s="275"/>
    </row>
    <row r="1515" spans="20:20">
      <c r="T1515" s="275"/>
    </row>
    <row r="1516" spans="20:20">
      <c r="T1516" s="275"/>
    </row>
    <row r="1517" spans="20:20">
      <c r="T1517" s="275"/>
    </row>
    <row r="1518" spans="20:20">
      <c r="T1518" s="275"/>
    </row>
    <row r="1519" spans="20:20">
      <c r="T1519" s="275"/>
    </row>
    <row r="1520" spans="20:20">
      <c r="T1520" s="275"/>
    </row>
    <row r="1521" spans="20:20">
      <c r="T1521" s="275"/>
    </row>
    <row r="1522" spans="20:20">
      <c r="T1522" s="275"/>
    </row>
    <row r="1523" spans="20:20">
      <c r="T1523" s="275"/>
    </row>
    <row r="1524" spans="20:20">
      <c r="T1524" s="275"/>
    </row>
    <row r="1525" spans="20:20">
      <c r="T1525" s="275"/>
    </row>
    <row r="1526" spans="20:20">
      <c r="T1526" s="275"/>
    </row>
    <row r="1527" spans="20:20">
      <c r="T1527" s="275"/>
    </row>
    <row r="1528" spans="20:20">
      <c r="T1528" s="275"/>
    </row>
    <row r="1529" spans="20:20">
      <c r="T1529" s="275"/>
    </row>
    <row r="1530" spans="20:20">
      <c r="T1530" s="275"/>
    </row>
    <row r="1531" spans="20:20">
      <c r="T1531" s="275"/>
    </row>
    <row r="1532" spans="20:20">
      <c r="T1532" s="275"/>
    </row>
    <row r="1533" spans="20:20">
      <c r="T1533" s="275"/>
    </row>
    <row r="1534" spans="20:20">
      <c r="T1534" s="275"/>
    </row>
    <row r="1535" spans="20:20">
      <c r="T1535" s="275"/>
    </row>
    <row r="1536" spans="20:20">
      <c r="T1536" s="275"/>
    </row>
    <row r="1537" spans="20:20">
      <c r="T1537" s="275"/>
    </row>
    <row r="1538" spans="20:20">
      <c r="T1538" s="275"/>
    </row>
    <row r="1539" spans="20:20">
      <c r="T1539" s="275"/>
    </row>
    <row r="1540" spans="20:20">
      <c r="T1540" s="275"/>
    </row>
    <row r="1541" spans="20:20">
      <c r="T1541" s="275"/>
    </row>
    <row r="1542" spans="20:20">
      <c r="T1542" s="275"/>
    </row>
    <row r="1543" spans="20:20">
      <c r="T1543" s="275"/>
    </row>
    <row r="1544" spans="20:20">
      <c r="T1544" s="275"/>
    </row>
    <row r="1545" spans="20:20">
      <c r="T1545" s="275"/>
    </row>
    <row r="1546" spans="20:20">
      <c r="T1546" s="275"/>
    </row>
    <row r="1547" spans="20:20">
      <c r="T1547" s="275"/>
    </row>
    <row r="1548" spans="20:20">
      <c r="T1548" s="275"/>
    </row>
    <row r="1549" spans="20:20">
      <c r="T1549" s="275"/>
    </row>
    <row r="1550" spans="20:20">
      <c r="T1550" s="275"/>
    </row>
    <row r="1551" spans="20:20">
      <c r="T1551" s="275"/>
    </row>
    <row r="1552" spans="20:20">
      <c r="T1552" s="275"/>
    </row>
    <row r="1553" spans="20:20">
      <c r="T1553" s="275"/>
    </row>
    <row r="1554" spans="20:20">
      <c r="T1554" s="275"/>
    </row>
    <row r="1555" spans="20:20">
      <c r="T1555" s="275"/>
    </row>
    <row r="1556" spans="20:20">
      <c r="T1556" s="275"/>
    </row>
    <row r="1557" spans="20:20">
      <c r="T1557" s="275"/>
    </row>
    <row r="1558" spans="20:20">
      <c r="T1558" s="275"/>
    </row>
    <row r="1559" spans="20:20">
      <c r="T1559" s="275"/>
    </row>
    <row r="1560" spans="20:20">
      <c r="T1560" s="275"/>
    </row>
    <row r="1561" spans="20:20">
      <c r="T1561" s="275"/>
    </row>
    <row r="1562" spans="20:20">
      <c r="T1562" s="275"/>
    </row>
    <row r="1563" spans="20:20">
      <c r="T1563" s="275"/>
    </row>
    <row r="1564" spans="20:20">
      <c r="T1564" s="275"/>
    </row>
    <row r="1565" spans="20:20">
      <c r="T1565" s="275"/>
    </row>
    <row r="1566" spans="20:20">
      <c r="T1566" s="275"/>
    </row>
    <row r="1567" spans="20:20">
      <c r="T1567" s="275"/>
    </row>
    <row r="1568" spans="20:20">
      <c r="T1568" s="275"/>
    </row>
    <row r="1569" spans="20:20">
      <c r="T1569" s="275"/>
    </row>
    <row r="1570" spans="20:20">
      <c r="T1570" s="275"/>
    </row>
    <row r="1571" spans="20:20">
      <c r="T1571" s="275"/>
    </row>
    <row r="1572" spans="20:20">
      <c r="T1572" s="275"/>
    </row>
    <row r="1573" spans="20:20">
      <c r="T1573" s="275"/>
    </row>
    <row r="1574" spans="20:20">
      <c r="T1574" s="275"/>
    </row>
    <row r="1575" spans="20:20">
      <c r="T1575" s="275"/>
    </row>
    <row r="1576" spans="20:20">
      <c r="T1576" s="275"/>
    </row>
    <row r="1577" spans="20:20">
      <c r="T1577" s="275"/>
    </row>
    <row r="1578" spans="20:20">
      <c r="T1578" s="275"/>
    </row>
    <row r="1579" spans="20:20">
      <c r="T1579" s="275"/>
    </row>
    <row r="1580" spans="20:20">
      <c r="T1580" s="275"/>
    </row>
    <row r="1581" spans="20:20">
      <c r="T1581" s="275"/>
    </row>
    <row r="1582" spans="20:20">
      <c r="T1582" s="275"/>
    </row>
    <row r="1583" spans="20:20">
      <c r="T1583" s="275"/>
    </row>
    <row r="1584" spans="20:20">
      <c r="T1584" s="275"/>
    </row>
    <row r="1585" spans="20:20">
      <c r="T1585" s="275"/>
    </row>
    <row r="1586" spans="20:20">
      <c r="T1586" s="275"/>
    </row>
    <row r="1587" spans="20:20">
      <c r="T1587" s="275"/>
    </row>
    <row r="1588" spans="20:20">
      <c r="T1588" s="275"/>
    </row>
    <row r="1589" spans="20:20">
      <c r="T1589" s="275"/>
    </row>
    <row r="1590" spans="20:20">
      <c r="T1590" s="275"/>
    </row>
    <row r="1591" spans="20:20">
      <c r="T1591" s="275"/>
    </row>
    <row r="1592" spans="20:20">
      <c r="T1592" s="275"/>
    </row>
    <row r="1593" spans="20:20">
      <c r="T1593" s="275"/>
    </row>
    <row r="1594" spans="20:20">
      <c r="T1594" s="275"/>
    </row>
    <row r="1595" spans="20:20">
      <c r="T1595" s="275"/>
    </row>
    <row r="1596" spans="20:20">
      <c r="T1596" s="275"/>
    </row>
    <row r="1597" spans="20:20">
      <c r="T1597" s="275"/>
    </row>
    <row r="1598" spans="20:20">
      <c r="T1598" s="275"/>
    </row>
    <row r="1599" spans="20:20">
      <c r="T1599" s="275"/>
    </row>
    <row r="1600" spans="20:20">
      <c r="T1600" s="275"/>
    </row>
    <row r="1601" spans="20:20">
      <c r="T1601" s="275"/>
    </row>
    <row r="1602" spans="20:20">
      <c r="T1602" s="275"/>
    </row>
    <row r="1603" spans="20:20">
      <c r="T1603" s="275"/>
    </row>
    <row r="1604" spans="20:20">
      <c r="T1604" s="275"/>
    </row>
    <row r="1605" spans="20:20">
      <c r="T1605" s="275"/>
    </row>
    <row r="1606" spans="20:20">
      <c r="T1606" s="275"/>
    </row>
    <row r="1607" spans="20:20">
      <c r="T1607" s="275"/>
    </row>
    <row r="1608" spans="20:20">
      <c r="T1608" s="275"/>
    </row>
    <row r="1609" spans="20:20">
      <c r="T1609" s="275"/>
    </row>
    <row r="1610" spans="20:20">
      <c r="T1610" s="275"/>
    </row>
    <row r="1611" spans="20:20">
      <c r="T1611" s="275"/>
    </row>
    <row r="1612" spans="20:20">
      <c r="T1612" s="275"/>
    </row>
    <row r="1613" spans="20:20">
      <c r="T1613" s="275"/>
    </row>
    <row r="1614" spans="20:20">
      <c r="T1614" s="275"/>
    </row>
    <row r="1615" spans="20:20">
      <c r="T1615" s="275"/>
    </row>
    <row r="1616" spans="20:20">
      <c r="T1616" s="275"/>
    </row>
    <row r="1617" spans="20:20">
      <c r="T1617" s="275"/>
    </row>
    <row r="1618" spans="20:20">
      <c r="T1618" s="275"/>
    </row>
    <row r="1619" spans="20:20">
      <c r="T1619" s="275"/>
    </row>
    <row r="1620" spans="20:20">
      <c r="T1620" s="275"/>
    </row>
    <row r="1621" spans="20:20">
      <c r="T1621" s="275"/>
    </row>
    <row r="1622" spans="20:20">
      <c r="T1622" s="275"/>
    </row>
    <row r="1623" spans="20:20">
      <c r="T1623" s="275"/>
    </row>
    <row r="1624" spans="20:20">
      <c r="T1624" s="275"/>
    </row>
    <row r="1625" spans="20:20">
      <c r="T1625" s="275"/>
    </row>
    <row r="1626" spans="20:20">
      <c r="T1626" s="275"/>
    </row>
    <row r="1627" spans="20:20">
      <c r="T1627" s="275"/>
    </row>
    <row r="1628" spans="20:20">
      <c r="T1628" s="275"/>
    </row>
    <row r="1629" spans="20:20">
      <c r="T1629" s="275"/>
    </row>
    <row r="1630" spans="20:20">
      <c r="T1630" s="275"/>
    </row>
    <row r="1631" spans="20:20">
      <c r="T1631" s="275"/>
    </row>
    <row r="1632" spans="20:20">
      <c r="T1632" s="275"/>
    </row>
    <row r="1633" spans="20:20">
      <c r="T1633" s="275"/>
    </row>
    <row r="1634" spans="20:20">
      <c r="T1634" s="275"/>
    </row>
    <row r="1635" spans="20:20">
      <c r="T1635" s="275"/>
    </row>
    <row r="1636" spans="20:20">
      <c r="T1636" s="275"/>
    </row>
    <row r="1637" spans="20:20">
      <c r="T1637" s="275"/>
    </row>
    <row r="1638" spans="20:20">
      <c r="T1638" s="275"/>
    </row>
    <row r="1639" spans="20:20">
      <c r="T1639" s="275"/>
    </row>
    <row r="1640" spans="20:20">
      <c r="T1640" s="275"/>
    </row>
    <row r="1641" spans="20:20">
      <c r="T1641" s="275"/>
    </row>
    <row r="1642" spans="20:20">
      <c r="T1642" s="275"/>
    </row>
    <row r="1643" spans="20:20">
      <c r="T1643" s="275"/>
    </row>
    <row r="1644" spans="20:20">
      <c r="T1644" s="275"/>
    </row>
    <row r="1645" spans="20:20">
      <c r="T1645" s="275"/>
    </row>
    <row r="1646" spans="20:20">
      <c r="T1646" s="275"/>
    </row>
    <row r="1647" spans="20:20">
      <c r="T1647" s="275"/>
    </row>
    <row r="1648" spans="20:20">
      <c r="T1648" s="275"/>
    </row>
    <row r="1649" spans="20:20">
      <c r="T1649" s="275"/>
    </row>
    <row r="1650" spans="20:20">
      <c r="T1650" s="275"/>
    </row>
    <row r="1651" spans="20:20">
      <c r="T1651" s="275"/>
    </row>
    <row r="1652" spans="20:20">
      <c r="T1652" s="275"/>
    </row>
    <row r="1653" spans="20:20">
      <c r="T1653" s="275"/>
    </row>
    <row r="1654" spans="20:20">
      <c r="T1654" s="275"/>
    </row>
    <row r="1655" spans="20:20">
      <c r="T1655" s="275"/>
    </row>
    <row r="1656" spans="20:20">
      <c r="T1656" s="275"/>
    </row>
    <row r="1657" spans="20:20">
      <c r="T1657" s="275"/>
    </row>
    <row r="1658" spans="20:20">
      <c r="T1658" s="275"/>
    </row>
    <row r="1659" spans="20:20">
      <c r="T1659" s="275"/>
    </row>
    <row r="1660" spans="20:20">
      <c r="T1660" s="275"/>
    </row>
    <row r="1661" spans="20:20">
      <c r="T1661" s="275"/>
    </row>
    <row r="1662" spans="20:20">
      <c r="T1662" s="275"/>
    </row>
    <row r="1663" spans="20:20">
      <c r="T1663" s="275"/>
    </row>
    <row r="1664" spans="20:20">
      <c r="T1664" s="275"/>
    </row>
    <row r="1665" spans="20:20">
      <c r="T1665" s="275"/>
    </row>
    <row r="1666" spans="20:20">
      <c r="T1666" s="275"/>
    </row>
    <row r="1667" spans="20:20">
      <c r="T1667" s="275"/>
    </row>
    <row r="1668" spans="20:20">
      <c r="T1668" s="275"/>
    </row>
    <row r="1669" spans="20:20">
      <c r="T1669" s="275"/>
    </row>
    <row r="1670" spans="20:20">
      <c r="T1670" s="275"/>
    </row>
    <row r="1671" spans="20:20">
      <c r="T1671" s="275"/>
    </row>
    <row r="1672" spans="20:20">
      <c r="T1672" s="275"/>
    </row>
    <row r="1673" spans="20:20">
      <c r="T1673" s="275"/>
    </row>
    <row r="1674" spans="20:20">
      <c r="T1674" s="275"/>
    </row>
    <row r="1675" spans="20:20">
      <c r="T1675" s="275"/>
    </row>
    <row r="1676" spans="20:20">
      <c r="T1676" s="275"/>
    </row>
    <row r="1677" spans="20:20">
      <c r="T1677" s="275"/>
    </row>
    <row r="1678" spans="20:20">
      <c r="T1678" s="275"/>
    </row>
    <row r="1679" spans="20:20">
      <c r="T1679" s="275"/>
    </row>
    <row r="1680" spans="20:20">
      <c r="T1680" s="275"/>
    </row>
    <row r="1681" spans="20:20">
      <c r="T1681" s="275"/>
    </row>
    <row r="1682" spans="20:20">
      <c r="T1682" s="275"/>
    </row>
    <row r="1683" spans="20:20">
      <c r="T1683" s="275"/>
    </row>
    <row r="1684" spans="20:20">
      <c r="T1684" s="275"/>
    </row>
    <row r="1685" spans="20:20">
      <c r="T1685" s="275"/>
    </row>
    <row r="1686" spans="20:20">
      <c r="T1686" s="275"/>
    </row>
    <row r="1687" spans="20:20">
      <c r="T1687" s="275"/>
    </row>
    <row r="1688" spans="20:20">
      <c r="T1688" s="275"/>
    </row>
    <row r="1689" spans="20:20">
      <c r="T1689" s="275"/>
    </row>
    <row r="1690" spans="20:20">
      <c r="T1690" s="275"/>
    </row>
    <row r="1691" spans="20:20">
      <c r="T1691" s="275"/>
    </row>
    <row r="1692" spans="20:20">
      <c r="T1692" s="275"/>
    </row>
    <row r="1693" spans="20:20">
      <c r="T1693" s="275"/>
    </row>
    <row r="1694" spans="20:20">
      <c r="T1694" s="275"/>
    </row>
    <row r="1695" spans="20:20">
      <c r="T1695" s="275"/>
    </row>
    <row r="1696" spans="20:20">
      <c r="T1696" s="275"/>
    </row>
    <row r="1697" spans="20:20">
      <c r="T1697" s="275"/>
    </row>
    <row r="1698" spans="20:20">
      <c r="T1698" s="275"/>
    </row>
    <row r="1699" spans="20:20">
      <c r="T1699" s="275"/>
    </row>
    <row r="1700" spans="20:20">
      <c r="T1700" s="275"/>
    </row>
    <row r="1701" spans="20:20">
      <c r="T1701" s="275"/>
    </row>
    <row r="1702" spans="20:20">
      <c r="T1702" s="275"/>
    </row>
    <row r="1703" spans="20:20">
      <c r="T1703" s="275"/>
    </row>
    <row r="1704" spans="20:20">
      <c r="T1704" s="275"/>
    </row>
    <row r="1705" spans="20:20">
      <c r="T1705" s="275"/>
    </row>
    <row r="1706" spans="20:20">
      <c r="T1706" s="275"/>
    </row>
    <row r="1707" spans="20:20">
      <c r="T1707" s="275"/>
    </row>
    <row r="1708" spans="20:20">
      <c r="T1708" s="275"/>
    </row>
    <row r="1709" spans="20:20">
      <c r="T1709" s="275"/>
    </row>
    <row r="1710" spans="20:20">
      <c r="T1710" s="275"/>
    </row>
    <row r="1711" spans="20:20">
      <c r="T1711" s="275"/>
    </row>
    <row r="1712" spans="20:20">
      <c r="T1712" s="275"/>
    </row>
    <row r="1713" spans="20:20">
      <c r="T1713" s="275"/>
    </row>
    <row r="1714" spans="20:20">
      <c r="T1714" s="275"/>
    </row>
    <row r="1715" spans="20:20">
      <c r="T1715" s="275"/>
    </row>
    <row r="1716" spans="20:20">
      <c r="T1716" s="275"/>
    </row>
    <row r="1717" spans="20:20">
      <c r="T1717" s="275"/>
    </row>
    <row r="1718" spans="20:20">
      <c r="T1718" s="275"/>
    </row>
    <row r="1719" spans="20:20">
      <c r="T1719" s="275"/>
    </row>
    <row r="1720" spans="20:20">
      <c r="T1720" s="275"/>
    </row>
    <row r="1721" spans="20:20">
      <c r="T1721" s="275"/>
    </row>
    <row r="1722" spans="20:20">
      <c r="T1722" s="275"/>
    </row>
    <row r="1723" spans="20:20">
      <c r="T1723" s="275"/>
    </row>
    <row r="1724" spans="20:20">
      <c r="T1724" s="275"/>
    </row>
    <row r="1725" spans="20:20">
      <c r="T1725" s="275"/>
    </row>
    <row r="1726" spans="20:20">
      <c r="T1726" s="275"/>
    </row>
    <row r="1727" spans="20:20">
      <c r="T1727" s="275"/>
    </row>
    <row r="1728" spans="20:20">
      <c r="T1728" s="275"/>
    </row>
    <row r="1729" spans="20:20">
      <c r="T1729" s="275"/>
    </row>
    <row r="1730" spans="20:20">
      <c r="T1730" s="275"/>
    </row>
    <row r="1731" spans="20:20">
      <c r="T1731" s="275"/>
    </row>
    <row r="1732" spans="20:20">
      <c r="T1732" s="275"/>
    </row>
    <row r="1733" spans="20:20">
      <c r="T1733" s="275"/>
    </row>
    <row r="1734" spans="20:20">
      <c r="T1734" s="275"/>
    </row>
    <row r="1735" spans="20:20">
      <c r="T1735" s="275"/>
    </row>
    <row r="1736" spans="20:20">
      <c r="T1736" s="275"/>
    </row>
    <row r="1737" spans="20:20">
      <c r="T1737" s="275"/>
    </row>
    <row r="1738" spans="20:20">
      <c r="T1738" s="275"/>
    </row>
    <row r="1739" spans="20:20">
      <c r="T1739" s="275"/>
    </row>
    <row r="1740" spans="20:20">
      <c r="T1740" s="275"/>
    </row>
    <row r="1741" spans="20:20">
      <c r="T1741" s="275"/>
    </row>
    <row r="1742" spans="20:20">
      <c r="T1742" s="275"/>
    </row>
    <row r="1743" spans="20:20">
      <c r="T1743" s="275"/>
    </row>
    <row r="1744" spans="20:20">
      <c r="T1744" s="275"/>
    </row>
    <row r="1745" spans="20:20">
      <c r="T1745" s="275"/>
    </row>
    <row r="1746" spans="20:20">
      <c r="T1746" s="275"/>
    </row>
    <row r="1747" spans="20:20">
      <c r="T1747" s="275"/>
    </row>
    <row r="1748" spans="20:20">
      <c r="T1748" s="275"/>
    </row>
    <row r="1749" spans="20:20">
      <c r="T1749" s="275"/>
    </row>
    <row r="1750" spans="20:20">
      <c r="T1750" s="275"/>
    </row>
    <row r="1751" spans="20:20">
      <c r="T1751" s="275"/>
    </row>
    <row r="1752" spans="20:20">
      <c r="T1752" s="275"/>
    </row>
    <row r="1753" spans="20:20">
      <c r="T1753" s="275"/>
    </row>
    <row r="1754" spans="20:20">
      <c r="T1754" s="275"/>
    </row>
    <row r="1755" spans="20:20">
      <c r="T1755" s="275"/>
    </row>
    <row r="1756" spans="20:20">
      <c r="T1756" s="275"/>
    </row>
    <row r="1757" spans="20:20">
      <c r="T1757" s="275"/>
    </row>
    <row r="1758" spans="20:20">
      <c r="T1758" s="275"/>
    </row>
    <row r="1759" spans="20:20">
      <c r="T1759" s="275"/>
    </row>
    <row r="1760" spans="20:20">
      <c r="T1760" s="275"/>
    </row>
    <row r="1761" spans="20:20">
      <c r="T1761" s="275"/>
    </row>
    <row r="1762" spans="20:20">
      <c r="T1762" s="275"/>
    </row>
    <row r="1763" spans="20:20">
      <c r="T1763" s="275"/>
    </row>
    <row r="1764" spans="20:20">
      <c r="T1764" s="275"/>
    </row>
    <row r="1765" spans="20:20">
      <c r="T1765" s="275"/>
    </row>
    <row r="1766" spans="20:20">
      <c r="T1766" s="275"/>
    </row>
    <row r="1767" spans="20:20">
      <c r="T1767" s="275"/>
    </row>
    <row r="1768" spans="20:20">
      <c r="T1768" s="275"/>
    </row>
    <row r="1769" spans="20:20">
      <c r="T1769" s="275"/>
    </row>
    <row r="1770" spans="20:20">
      <c r="T1770" s="275"/>
    </row>
    <row r="1771" spans="20:20">
      <c r="T1771" s="275"/>
    </row>
    <row r="1772" spans="20:20">
      <c r="T1772" s="275"/>
    </row>
    <row r="1773" spans="20:20">
      <c r="T1773" s="275"/>
    </row>
    <row r="1774" spans="20:20">
      <c r="T1774" s="275"/>
    </row>
    <row r="1775" spans="20:20">
      <c r="T1775" s="275"/>
    </row>
    <row r="1776" spans="20:20">
      <c r="T1776" s="275"/>
    </row>
    <row r="1777" spans="20:20">
      <c r="T1777" s="275"/>
    </row>
    <row r="1778" spans="20:20">
      <c r="T1778" s="275"/>
    </row>
    <row r="1779" spans="20:20">
      <c r="T1779" s="275"/>
    </row>
    <row r="1780" spans="20:20">
      <c r="T1780" s="275"/>
    </row>
    <row r="1781" spans="20:20">
      <c r="T1781" s="275"/>
    </row>
    <row r="1782" spans="20:20">
      <c r="T1782" s="275"/>
    </row>
    <row r="1783" spans="20:20">
      <c r="T1783" s="275"/>
    </row>
    <row r="1784" spans="20:20">
      <c r="T1784" s="275"/>
    </row>
    <row r="1785" spans="20:20">
      <c r="T1785" s="275"/>
    </row>
    <row r="1786" spans="20:20">
      <c r="T1786" s="275"/>
    </row>
    <row r="1787" spans="20:20">
      <c r="T1787" s="275"/>
    </row>
    <row r="1788" spans="20:20">
      <c r="T1788" s="275"/>
    </row>
    <row r="1789" spans="20:20">
      <c r="T1789" s="275"/>
    </row>
    <row r="1790" spans="20:20">
      <c r="T1790" s="275"/>
    </row>
    <row r="1791" spans="20:20">
      <c r="T1791" s="275"/>
    </row>
    <row r="1792" spans="20:20">
      <c r="T1792" s="275"/>
    </row>
    <row r="1793" spans="20:20">
      <c r="T1793" s="275"/>
    </row>
    <row r="1794" spans="20:20">
      <c r="T1794" s="275"/>
    </row>
    <row r="1795" spans="20:20">
      <c r="T1795" s="275"/>
    </row>
    <row r="1796" spans="20:20">
      <c r="T1796" s="275"/>
    </row>
    <row r="1797" spans="20:20">
      <c r="T1797" s="275"/>
    </row>
    <row r="1798" spans="20:20">
      <c r="T1798" s="275"/>
    </row>
    <row r="1799" spans="20:20">
      <c r="T1799" s="275"/>
    </row>
    <row r="1800" spans="20:20">
      <c r="T1800" s="275"/>
    </row>
    <row r="1801" spans="20:20">
      <c r="T1801" s="275"/>
    </row>
    <row r="1802" spans="20:20">
      <c r="T1802" s="275"/>
    </row>
    <row r="1803" spans="20:20">
      <c r="T1803" s="275"/>
    </row>
    <row r="1804" spans="20:20">
      <c r="T1804" s="275"/>
    </row>
    <row r="1805" spans="20:20">
      <c r="T1805" s="275"/>
    </row>
    <row r="1806" spans="20:20">
      <c r="T1806" s="275"/>
    </row>
    <row r="1807" spans="20:20">
      <c r="T1807" s="275"/>
    </row>
    <row r="1808" spans="20:20">
      <c r="T1808" s="275"/>
    </row>
    <row r="1809" spans="20:20">
      <c r="T1809" s="275"/>
    </row>
    <row r="1810" spans="20:20">
      <c r="T1810" s="275"/>
    </row>
    <row r="1811" spans="20:20">
      <c r="T1811" s="275"/>
    </row>
    <row r="1812" spans="20:20">
      <c r="T1812" s="275"/>
    </row>
    <row r="1813" spans="20:20">
      <c r="T1813" s="275"/>
    </row>
    <row r="1814" spans="20:20">
      <c r="T1814" s="275"/>
    </row>
    <row r="1815" spans="20:20">
      <c r="T1815" s="275"/>
    </row>
    <row r="1816" spans="20:20">
      <c r="T1816" s="275"/>
    </row>
    <row r="1817" spans="20:20">
      <c r="T1817" s="275"/>
    </row>
    <row r="1818" spans="20:20">
      <c r="T1818" s="275"/>
    </row>
    <row r="1819" spans="20:20">
      <c r="T1819" s="275"/>
    </row>
    <row r="1820" spans="20:20">
      <c r="T1820" s="275"/>
    </row>
    <row r="1821" spans="20:20">
      <c r="T1821" s="275"/>
    </row>
    <row r="1822" spans="20:20">
      <c r="T1822" s="275"/>
    </row>
    <row r="1823" spans="20:20">
      <c r="T1823" s="275"/>
    </row>
    <row r="1824" spans="20:20">
      <c r="T1824" s="275"/>
    </row>
    <row r="1825" spans="20:20">
      <c r="T1825" s="275"/>
    </row>
    <row r="1826" spans="20:20">
      <c r="T1826" s="275"/>
    </row>
    <row r="1827" spans="20:20">
      <c r="T1827" s="275"/>
    </row>
    <row r="1828" spans="20:20">
      <c r="T1828" s="275"/>
    </row>
    <row r="1829" spans="20:20">
      <c r="T1829" s="275"/>
    </row>
    <row r="1830" spans="20:20">
      <c r="T1830" s="275"/>
    </row>
    <row r="1831" spans="20:20">
      <c r="T1831" s="275"/>
    </row>
    <row r="1832" spans="20:20">
      <c r="T1832" s="275"/>
    </row>
    <row r="1833" spans="20:20">
      <c r="T1833" s="275"/>
    </row>
    <row r="1834" spans="20:20">
      <c r="T1834" s="275"/>
    </row>
    <row r="1835" spans="20:20">
      <c r="T1835" s="275"/>
    </row>
    <row r="1836" spans="20:20">
      <c r="T1836" s="275"/>
    </row>
    <row r="1837" spans="20:20">
      <c r="T1837" s="275"/>
    </row>
    <row r="1838" spans="20:20">
      <c r="T1838" s="275"/>
    </row>
    <row r="1839" spans="20:20">
      <c r="T1839" s="275"/>
    </row>
    <row r="1840" spans="20:20">
      <c r="T1840" s="275"/>
    </row>
    <row r="1841" spans="20:20">
      <c r="T1841" s="275"/>
    </row>
    <row r="1842" spans="20:20">
      <c r="T1842" s="275"/>
    </row>
    <row r="1843" spans="20:20">
      <c r="T1843" s="275"/>
    </row>
    <row r="1844" spans="20:20">
      <c r="T1844" s="275"/>
    </row>
    <row r="1845" spans="20:20">
      <c r="T1845" s="275"/>
    </row>
    <row r="1846" spans="20:20">
      <c r="T1846" s="275"/>
    </row>
    <row r="1847" spans="20:20">
      <c r="T1847" s="275"/>
    </row>
    <row r="1848" spans="20:20">
      <c r="T1848" s="275"/>
    </row>
    <row r="1849" spans="20:20">
      <c r="T1849" s="275"/>
    </row>
    <row r="1850" spans="20:20">
      <c r="T1850" s="275"/>
    </row>
    <row r="1851" spans="20:20">
      <c r="T1851" s="275"/>
    </row>
    <row r="1852" spans="20:20">
      <c r="T1852" s="275"/>
    </row>
    <row r="1853" spans="20:20">
      <c r="T1853" s="275"/>
    </row>
    <row r="1854" spans="20:20">
      <c r="T1854" s="275"/>
    </row>
    <row r="1855" spans="20:20">
      <c r="T1855" s="275"/>
    </row>
    <row r="1856" spans="20:20">
      <c r="T1856" s="275"/>
    </row>
    <row r="1857" spans="20:20">
      <c r="T1857" s="275"/>
    </row>
    <row r="1858" spans="20:20">
      <c r="T1858" s="275"/>
    </row>
    <row r="1859" spans="20:20">
      <c r="T1859" s="275"/>
    </row>
    <row r="1860" spans="20:20">
      <c r="T1860" s="275"/>
    </row>
    <row r="1861" spans="20:20">
      <c r="T1861" s="275"/>
    </row>
    <row r="1862" spans="20:20">
      <c r="T1862" s="275"/>
    </row>
    <row r="1863" spans="20:20">
      <c r="T1863" s="275"/>
    </row>
    <row r="1864" spans="20:20">
      <c r="T1864" s="275"/>
    </row>
    <row r="1865" spans="20:20">
      <c r="T1865" s="275"/>
    </row>
    <row r="1866" spans="20:20">
      <c r="T1866" s="275"/>
    </row>
    <row r="1867" spans="20:20">
      <c r="T1867" s="275"/>
    </row>
    <row r="1868" spans="20:20">
      <c r="T1868" s="275"/>
    </row>
    <row r="1869" spans="20:20">
      <c r="T1869" s="275"/>
    </row>
    <row r="1870" spans="20:20">
      <c r="T1870" s="275"/>
    </row>
    <row r="1871" spans="20:20">
      <c r="T1871" s="275"/>
    </row>
    <row r="1872" spans="20:20">
      <c r="T1872" s="275"/>
    </row>
    <row r="1873" spans="20:20">
      <c r="T1873" s="275"/>
    </row>
    <row r="1874" spans="20:20">
      <c r="T1874" s="275"/>
    </row>
    <row r="1875" spans="20:20">
      <c r="T1875" s="275"/>
    </row>
    <row r="1876" spans="20:20">
      <c r="T1876" s="275"/>
    </row>
    <row r="1877" spans="20:20">
      <c r="T1877" s="275"/>
    </row>
    <row r="1878" spans="20:20">
      <c r="T1878" s="275"/>
    </row>
    <row r="1879" spans="20:20">
      <c r="T1879" s="275"/>
    </row>
    <row r="1880" spans="20:20">
      <c r="T1880" s="275"/>
    </row>
    <row r="1881" spans="20:20">
      <c r="T1881" s="275"/>
    </row>
    <row r="1882" spans="20:20">
      <c r="T1882" s="275"/>
    </row>
    <row r="1883" spans="20:20">
      <c r="T1883" s="275"/>
    </row>
    <row r="1884" spans="20:20">
      <c r="T1884" s="275"/>
    </row>
    <row r="1885" spans="20:20">
      <c r="T1885" s="275"/>
    </row>
    <row r="1886" spans="20:20">
      <c r="T1886" s="275"/>
    </row>
    <row r="1887" spans="20:20">
      <c r="T1887" s="275"/>
    </row>
    <row r="1888" spans="20:20">
      <c r="T1888" s="275"/>
    </row>
    <row r="1889" spans="20:20">
      <c r="T1889" s="275"/>
    </row>
    <row r="1890" spans="20:20">
      <c r="T1890" s="275"/>
    </row>
    <row r="1891" spans="20:20">
      <c r="T1891" s="275"/>
    </row>
    <row r="1892" spans="20:20">
      <c r="T1892" s="275"/>
    </row>
    <row r="1893" spans="20:20">
      <c r="T1893" s="275"/>
    </row>
    <row r="1894" spans="20:20">
      <c r="T1894" s="275"/>
    </row>
    <row r="1895" spans="20:20">
      <c r="T1895" s="275"/>
    </row>
    <row r="1896" spans="20:20">
      <c r="T1896" s="275"/>
    </row>
    <row r="1897" spans="20:20">
      <c r="T1897" s="275"/>
    </row>
    <row r="1898" spans="20:20">
      <c r="T1898" s="275"/>
    </row>
    <row r="1899" spans="20:20">
      <c r="T1899" s="275"/>
    </row>
    <row r="1900" spans="20:20">
      <c r="T1900" s="275"/>
    </row>
    <row r="1901" spans="20:20">
      <c r="T1901" s="275"/>
    </row>
    <row r="1902" spans="20:20">
      <c r="T1902" s="275"/>
    </row>
    <row r="1903" spans="20:20">
      <c r="T1903" s="275"/>
    </row>
    <row r="1904" spans="20:20">
      <c r="T1904" s="275"/>
    </row>
    <row r="1905" spans="20:20">
      <c r="T1905" s="275"/>
    </row>
    <row r="1906" spans="20:20">
      <c r="T1906" s="275"/>
    </row>
    <row r="1907" spans="20:20">
      <c r="T1907" s="275"/>
    </row>
    <row r="1908" spans="20:20">
      <c r="T1908" s="275"/>
    </row>
    <row r="1909" spans="20:20">
      <c r="T1909" s="275"/>
    </row>
    <row r="1910" spans="20:20">
      <c r="T1910" s="275"/>
    </row>
    <row r="1911" spans="20:20">
      <c r="T1911" s="275"/>
    </row>
    <row r="1912" spans="20:20">
      <c r="T1912" s="275"/>
    </row>
    <row r="1913" spans="20:20">
      <c r="T1913" s="275"/>
    </row>
    <row r="1914" spans="20:20">
      <c r="T1914" s="275"/>
    </row>
    <row r="1915" spans="20:20">
      <c r="T1915" s="275"/>
    </row>
    <row r="1916" spans="20:20">
      <c r="T1916" s="275"/>
    </row>
    <row r="1917" spans="20:20">
      <c r="T1917" s="275"/>
    </row>
    <row r="1918" spans="20:20">
      <c r="T1918" s="275"/>
    </row>
    <row r="1919" spans="20:20">
      <c r="T1919" s="275"/>
    </row>
    <row r="1920" spans="20:20">
      <c r="T1920" s="275"/>
    </row>
    <row r="1921" spans="20:20">
      <c r="T1921" s="275"/>
    </row>
    <row r="1922" spans="20:20">
      <c r="T1922" s="275"/>
    </row>
    <row r="1923" spans="20:20">
      <c r="T1923" s="275"/>
    </row>
    <row r="1924" spans="20:20">
      <c r="T1924" s="275"/>
    </row>
    <row r="1925" spans="20:20">
      <c r="T1925" s="275"/>
    </row>
    <row r="1926" spans="20:20">
      <c r="T1926" s="275"/>
    </row>
    <row r="1927" spans="20:20">
      <c r="T1927" s="275"/>
    </row>
    <row r="1928" spans="20:20">
      <c r="T1928" s="275"/>
    </row>
    <row r="1929" spans="20:20">
      <c r="T1929" s="275"/>
    </row>
    <row r="1930" spans="20:20">
      <c r="T1930" s="275"/>
    </row>
    <row r="1931" spans="20:20">
      <c r="T1931" s="275"/>
    </row>
    <row r="1932" spans="20:20">
      <c r="T1932" s="275"/>
    </row>
    <row r="1933" spans="20:20">
      <c r="T1933" s="275"/>
    </row>
    <row r="1934" spans="20:20">
      <c r="T1934" s="275"/>
    </row>
    <row r="1935" spans="20:20">
      <c r="T1935" s="275"/>
    </row>
    <row r="1936" spans="20:20">
      <c r="T1936" s="275"/>
    </row>
    <row r="1937" spans="20:20">
      <c r="T1937" s="275"/>
    </row>
    <row r="1938" spans="20:20">
      <c r="T1938" s="275"/>
    </row>
    <row r="1939" spans="20:20">
      <c r="T1939" s="275"/>
    </row>
    <row r="1940" spans="20:20">
      <c r="T1940" s="275"/>
    </row>
    <row r="1941" spans="20:20">
      <c r="T1941" s="275"/>
    </row>
    <row r="1942" spans="20:20">
      <c r="T1942" s="275"/>
    </row>
    <row r="1943" spans="20:20">
      <c r="T1943" s="275"/>
    </row>
    <row r="1944" spans="20:20">
      <c r="T1944" s="275"/>
    </row>
    <row r="1945" spans="20:20">
      <c r="T1945" s="275"/>
    </row>
    <row r="1946" spans="20:20">
      <c r="T1946" s="275"/>
    </row>
    <row r="1947" spans="20:20">
      <c r="T1947" s="275"/>
    </row>
    <row r="1948" spans="20:20">
      <c r="T1948" s="275"/>
    </row>
    <row r="1949" spans="20:20">
      <c r="T1949" s="275"/>
    </row>
    <row r="1950" spans="20:20">
      <c r="T1950" s="275"/>
    </row>
    <row r="1951" spans="20:20">
      <c r="T1951" s="275"/>
    </row>
    <row r="1952" spans="20:20">
      <c r="T1952" s="275"/>
    </row>
    <row r="1953" spans="20:20">
      <c r="T1953" s="275"/>
    </row>
    <row r="1954" spans="20:20">
      <c r="T1954" s="275"/>
    </row>
    <row r="1955" spans="20:20">
      <c r="T1955" s="275"/>
    </row>
    <row r="1956" spans="20:20">
      <c r="T1956" s="275"/>
    </row>
    <row r="1957" spans="20:20">
      <c r="T1957" s="275"/>
    </row>
    <row r="1958" spans="20:20">
      <c r="T1958" s="275"/>
    </row>
    <row r="1959" spans="20:20">
      <c r="T1959" s="275"/>
    </row>
    <row r="1960" spans="20:20">
      <c r="T1960" s="275"/>
    </row>
    <row r="1961" spans="20:20">
      <c r="T1961" s="275"/>
    </row>
    <row r="1962" spans="20:20">
      <c r="T1962" s="275"/>
    </row>
    <row r="1963" spans="20:20">
      <c r="T1963" s="275"/>
    </row>
    <row r="1964" spans="20:20">
      <c r="T1964" s="275"/>
    </row>
    <row r="1965" spans="20:20">
      <c r="T1965" s="275"/>
    </row>
    <row r="1966" spans="20:20">
      <c r="T1966" s="275"/>
    </row>
    <row r="1967" spans="20:20">
      <c r="T1967" s="275"/>
    </row>
    <row r="1968" spans="20:20">
      <c r="T1968" s="275"/>
    </row>
    <row r="1969" spans="20:20">
      <c r="T1969" s="275"/>
    </row>
    <row r="1970" spans="20:20">
      <c r="T1970" s="275"/>
    </row>
    <row r="1971" spans="20:20">
      <c r="T1971" s="275"/>
    </row>
    <row r="1972" spans="20:20">
      <c r="T1972" s="275"/>
    </row>
    <row r="1973" spans="20:20">
      <c r="T1973" s="275"/>
    </row>
    <row r="1974" spans="20:20">
      <c r="T1974" s="275"/>
    </row>
    <row r="1975" spans="20:20">
      <c r="T1975" s="275"/>
    </row>
    <row r="1976" spans="20:20">
      <c r="T1976" s="275"/>
    </row>
    <row r="1977" spans="20:20">
      <c r="T1977" s="275"/>
    </row>
    <row r="1978" spans="20:20">
      <c r="T1978" s="275"/>
    </row>
    <row r="1979" spans="20:20">
      <c r="T1979" s="275"/>
    </row>
    <row r="1980" spans="20:20">
      <c r="T1980" s="275"/>
    </row>
    <row r="1981" spans="20:20">
      <c r="T1981" s="275"/>
    </row>
    <row r="1982" spans="20:20">
      <c r="T1982" s="275"/>
    </row>
    <row r="1983" spans="20:20">
      <c r="T1983" s="275"/>
    </row>
    <row r="1984" spans="20:20">
      <c r="T1984" s="275"/>
    </row>
    <row r="1985" spans="20:20">
      <c r="T1985" s="275"/>
    </row>
    <row r="1986" spans="20:20">
      <c r="T1986" s="275"/>
    </row>
    <row r="1987" spans="20:20">
      <c r="T1987" s="275"/>
    </row>
    <row r="1988" spans="20:20">
      <c r="T1988" s="275"/>
    </row>
    <row r="1989" spans="20:20">
      <c r="T1989" s="275"/>
    </row>
    <row r="1990" spans="20:20">
      <c r="T1990" s="275"/>
    </row>
    <row r="1991" spans="20:20">
      <c r="T1991" s="275"/>
    </row>
    <row r="1992" spans="20:20">
      <c r="T1992" s="275"/>
    </row>
    <row r="1993" spans="20:20">
      <c r="T1993" s="275"/>
    </row>
    <row r="1994" spans="20:20">
      <c r="T1994" s="275"/>
    </row>
    <row r="1995" spans="20:20">
      <c r="T1995" s="275"/>
    </row>
    <row r="1996" spans="20:20">
      <c r="T1996" s="275"/>
    </row>
    <row r="1997" spans="20:20">
      <c r="T1997" s="275"/>
    </row>
    <row r="1998" spans="20:20">
      <c r="T1998" s="275"/>
    </row>
    <row r="1999" spans="20:20">
      <c r="T1999" s="275"/>
    </row>
    <row r="2000" spans="20:20">
      <c r="T2000" s="275"/>
    </row>
    <row r="2001" spans="20:20">
      <c r="T2001" s="275"/>
    </row>
    <row r="2002" spans="20:20">
      <c r="T2002" s="275"/>
    </row>
    <row r="2003" spans="20:20">
      <c r="T2003" s="275"/>
    </row>
    <row r="2004" spans="20:20">
      <c r="T2004" s="275"/>
    </row>
    <row r="2005" spans="20:20">
      <c r="T2005" s="275"/>
    </row>
    <row r="2006" spans="20:20">
      <c r="T2006" s="275"/>
    </row>
    <row r="2007" spans="20:20">
      <c r="T2007" s="275"/>
    </row>
    <row r="2008" spans="20:20">
      <c r="T2008" s="275"/>
    </row>
    <row r="2009" spans="20:20">
      <c r="T2009" s="275"/>
    </row>
    <row r="2010" spans="20:20">
      <c r="T2010" s="275"/>
    </row>
    <row r="2011" spans="20:20">
      <c r="T2011" s="275"/>
    </row>
    <row r="2012" spans="20:20">
      <c r="T2012" s="275"/>
    </row>
    <row r="2013" spans="20:20">
      <c r="T2013" s="275"/>
    </row>
    <row r="2014" spans="20:20">
      <c r="T2014" s="275"/>
    </row>
    <row r="2015" spans="20:20">
      <c r="T2015" s="275"/>
    </row>
    <row r="2016" spans="20:20">
      <c r="T2016" s="275"/>
    </row>
    <row r="2017" spans="20:20">
      <c r="T2017" s="275"/>
    </row>
    <row r="2018" spans="20:20">
      <c r="T2018" s="275"/>
    </row>
    <row r="2019" spans="20:20">
      <c r="T2019" s="275"/>
    </row>
    <row r="2020" spans="20:20">
      <c r="T2020" s="275"/>
    </row>
    <row r="2021" spans="20:20">
      <c r="T2021" s="275"/>
    </row>
    <row r="2022" spans="20:20">
      <c r="T2022" s="275"/>
    </row>
    <row r="2023" spans="20:20">
      <c r="T2023" s="275"/>
    </row>
    <row r="2024" spans="20:20">
      <c r="T2024" s="275"/>
    </row>
    <row r="2025" spans="20:20">
      <c r="T2025" s="275"/>
    </row>
    <row r="2026" spans="20:20">
      <c r="T2026" s="275"/>
    </row>
    <row r="2027" spans="20:20">
      <c r="T2027" s="275"/>
    </row>
    <row r="2028" spans="20:20">
      <c r="T2028" s="275"/>
    </row>
    <row r="2029" spans="20:20">
      <c r="T2029" s="275"/>
    </row>
    <row r="2030" spans="20:20">
      <c r="T2030" s="275"/>
    </row>
    <row r="2031" spans="20:20">
      <c r="T2031" s="275"/>
    </row>
    <row r="2032" spans="20:20">
      <c r="T2032" s="275"/>
    </row>
    <row r="2033" spans="20:20">
      <c r="T2033" s="275"/>
    </row>
    <row r="2034" spans="20:20">
      <c r="T2034" s="275"/>
    </row>
    <row r="2035" spans="20:20">
      <c r="T2035" s="275"/>
    </row>
    <row r="2036" spans="20:20">
      <c r="T2036" s="275"/>
    </row>
    <row r="2037" spans="20:20">
      <c r="T2037" s="275"/>
    </row>
    <row r="2038" spans="20:20">
      <c r="T2038" s="275"/>
    </row>
    <row r="2039" spans="20:20">
      <c r="T2039" s="275"/>
    </row>
    <row r="2040" spans="20:20">
      <c r="T2040" s="275"/>
    </row>
    <row r="2041" spans="20:20">
      <c r="T2041" s="275"/>
    </row>
    <row r="2042" spans="20:20">
      <c r="T2042" s="275"/>
    </row>
    <row r="2043" spans="20:20">
      <c r="T2043" s="275"/>
    </row>
    <row r="2044" spans="20:20">
      <c r="T2044" s="275"/>
    </row>
    <row r="2045" spans="20:20">
      <c r="T2045" s="275"/>
    </row>
    <row r="2046" spans="20:20">
      <c r="T2046" s="275"/>
    </row>
    <row r="2047" spans="20:20">
      <c r="T2047" s="275"/>
    </row>
    <row r="2048" spans="20:20">
      <c r="T2048" s="275"/>
    </row>
    <row r="2049" spans="20:20">
      <c r="T2049" s="275"/>
    </row>
    <row r="2050" spans="20:20">
      <c r="T2050" s="275"/>
    </row>
    <row r="2051" spans="20:20">
      <c r="T2051" s="275"/>
    </row>
    <row r="2052" spans="20:20">
      <c r="T2052" s="275"/>
    </row>
    <row r="2053" spans="20:20">
      <c r="T2053" s="275"/>
    </row>
    <row r="2054" spans="20:20">
      <c r="T2054" s="275"/>
    </row>
    <row r="2055" spans="20:20">
      <c r="T2055" s="275"/>
    </row>
    <row r="2056" spans="20:20">
      <c r="T2056" s="275"/>
    </row>
    <row r="2057" spans="20:20">
      <c r="T2057" s="275"/>
    </row>
    <row r="2058" spans="20:20">
      <c r="T2058" s="275"/>
    </row>
    <row r="2059" spans="20:20">
      <c r="T2059" s="275"/>
    </row>
    <row r="2060" spans="20:20">
      <c r="T2060" s="275"/>
    </row>
    <row r="2061" spans="20:20">
      <c r="T2061" s="275"/>
    </row>
    <row r="2062" spans="20:20">
      <c r="T2062" s="275"/>
    </row>
    <row r="2063" spans="20:20">
      <c r="T2063" s="275"/>
    </row>
    <row r="2064" spans="20:20">
      <c r="T2064" s="275"/>
    </row>
    <row r="2065" spans="20:20">
      <c r="T2065" s="275"/>
    </row>
    <row r="2066" spans="20:20">
      <c r="T2066" s="275"/>
    </row>
    <row r="2067" spans="20:20">
      <c r="T2067" s="275"/>
    </row>
    <row r="2068" spans="20:20">
      <c r="T2068" s="275"/>
    </row>
    <row r="2069" spans="20:20">
      <c r="T2069" s="275"/>
    </row>
    <row r="2070" spans="20:20">
      <c r="T2070" s="275"/>
    </row>
    <row r="2071" spans="20:20">
      <c r="T2071" s="275"/>
    </row>
    <row r="2072" spans="20:20">
      <c r="T2072" s="275"/>
    </row>
    <row r="2073" spans="20:20">
      <c r="T2073" s="275"/>
    </row>
    <row r="2074" spans="20:20">
      <c r="T2074" s="275"/>
    </row>
    <row r="2075" spans="20:20">
      <c r="T2075" s="275"/>
    </row>
    <row r="2076" spans="20:20">
      <c r="T2076" s="275"/>
    </row>
    <row r="2077" spans="20:20">
      <c r="T2077" s="275"/>
    </row>
    <row r="2078" spans="20:20">
      <c r="T2078" s="275"/>
    </row>
    <row r="2079" spans="20:20">
      <c r="T2079" s="275"/>
    </row>
    <row r="2080" spans="20:20">
      <c r="T2080" s="275"/>
    </row>
    <row r="2081" spans="20:20">
      <c r="T2081" s="275"/>
    </row>
    <row r="2082" spans="20:20">
      <c r="T2082" s="275"/>
    </row>
    <row r="2083" spans="20:20">
      <c r="T2083" s="275"/>
    </row>
    <row r="2084" spans="20:20">
      <c r="T2084" s="275"/>
    </row>
    <row r="2085" spans="20:20">
      <c r="T2085" s="275"/>
    </row>
    <row r="2086" spans="20:20">
      <c r="T2086" s="275"/>
    </row>
    <row r="2087" spans="20:20">
      <c r="T2087" s="275"/>
    </row>
    <row r="2088" spans="20:20">
      <c r="T2088" s="275"/>
    </row>
    <row r="2089" spans="20:20">
      <c r="T2089" s="275"/>
    </row>
    <row r="2090" spans="20:20">
      <c r="T2090" s="275"/>
    </row>
    <row r="2091" spans="20:20">
      <c r="T2091" s="275"/>
    </row>
    <row r="2092" spans="20:20">
      <c r="T2092" s="275"/>
    </row>
    <row r="2093" spans="20:20">
      <c r="T2093" s="275"/>
    </row>
    <row r="2094" spans="20:20">
      <c r="T2094" s="275"/>
    </row>
    <row r="2095" spans="20:20">
      <c r="T2095" s="275"/>
    </row>
    <row r="2096" spans="20:20">
      <c r="T2096" s="275"/>
    </row>
    <row r="2097" spans="20:20">
      <c r="T2097" s="275"/>
    </row>
    <row r="2098" spans="20:20">
      <c r="T2098" s="275"/>
    </row>
    <row r="2099" spans="20:20">
      <c r="T2099" s="275"/>
    </row>
    <row r="2100" spans="20:20">
      <c r="T2100" s="275"/>
    </row>
    <row r="2101" spans="20:20">
      <c r="T2101" s="275"/>
    </row>
    <row r="2102" spans="20:20">
      <c r="T2102" s="275"/>
    </row>
    <row r="2103" spans="20:20">
      <c r="T2103" s="275"/>
    </row>
    <row r="2104" spans="20:20">
      <c r="T2104" s="275"/>
    </row>
    <row r="2105" spans="20:20">
      <c r="T2105" s="275"/>
    </row>
    <row r="2106" spans="20:20">
      <c r="T2106" s="275"/>
    </row>
    <row r="2107" spans="20:20">
      <c r="T2107" s="275"/>
    </row>
    <row r="2108" spans="20:20">
      <c r="T2108" s="275"/>
    </row>
    <row r="2109" spans="20:20">
      <c r="T2109" s="275"/>
    </row>
    <row r="2110" spans="20:20">
      <c r="T2110" s="275"/>
    </row>
    <row r="2111" spans="20:20">
      <c r="T2111" s="275"/>
    </row>
    <row r="2112" spans="20:20">
      <c r="T2112" s="275"/>
    </row>
    <row r="2113" spans="20:20">
      <c r="T2113" s="275"/>
    </row>
    <row r="2114" spans="20:20">
      <c r="T2114" s="275"/>
    </row>
    <row r="2115" spans="20:20">
      <c r="T2115" s="275"/>
    </row>
    <row r="2116" spans="20:20">
      <c r="T2116" s="275"/>
    </row>
    <row r="2117" spans="20:20">
      <c r="T2117" s="275"/>
    </row>
    <row r="2118" spans="20:20">
      <c r="T2118" s="275"/>
    </row>
    <row r="2119" spans="20:20">
      <c r="T2119" s="275"/>
    </row>
    <row r="2120" spans="20:20">
      <c r="T2120" s="275"/>
    </row>
    <row r="2121" spans="20:20">
      <c r="T2121" s="275"/>
    </row>
    <row r="2122" spans="20:20">
      <c r="T2122" s="275"/>
    </row>
    <row r="2123" spans="20:20">
      <c r="T2123" s="275"/>
    </row>
    <row r="2124" spans="20:20">
      <c r="T2124" s="275"/>
    </row>
    <row r="2125" spans="20:20">
      <c r="T2125" s="275"/>
    </row>
    <row r="2126" spans="20:20">
      <c r="T2126" s="275"/>
    </row>
    <row r="2127" spans="20:20">
      <c r="T2127" s="275"/>
    </row>
    <row r="2128" spans="20:20">
      <c r="T2128" s="275"/>
    </row>
    <row r="2129" spans="20:20">
      <c r="T2129" s="275"/>
    </row>
    <row r="2130" spans="20:20">
      <c r="T2130" s="275"/>
    </row>
    <row r="2131" spans="20:20">
      <c r="T2131" s="275"/>
    </row>
    <row r="2132" spans="20:20">
      <c r="T2132" s="275"/>
    </row>
    <row r="2133" spans="20:20">
      <c r="T2133" s="275"/>
    </row>
    <row r="2134" spans="20:20">
      <c r="T2134" s="275"/>
    </row>
    <row r="2135" spans="20:20">
      <c r="T2135" s="275"/>
    </row>
    <row r="2136" spans="20:20">
      <c r="T2136" s="275"/>
    </row>
    <row r="2137" spans="20:20">
      <c r="T2137" s="275"/>
    </row>
    <row r="2138" spans="20:20">
      <c r="T2138" s="275"/>
    </row>
    <row r="2139" spans="20:20">
      <c r="T2139" s="275"/>
    </row>
    <row r="2140" spans="20:20">
      <c r="T2140" s="275"/>
    </row>
    <row r="2141" spans="20:20">
      <c r="T2141" s="275"/>
    </row>
    <row r="2142" spans="20:20">
      <c r="T2142" s="275"/>
    </row>
    <row r="2143" spans="20:20">
      <c r="T2143" s="275"/>
    </row>
    <row r="2144" spans="20:20">
      <c r="T2144" s="275"/>
    </row>
    <row r="2145" spans="20:20">
      <c r="T2145" s="275"/>
    </row>
    <row r="2146" spans="20:20">
      <c r="T2146" s="275"/>
    </row>
    <row r="2147" spans="20:20">
      <c r="T2147" s="275"/>
    </row>
    <row r="2148" spans="20:20">
      <c r="T2148" s="275"/>
    </row>
    <row r="2149" spans="20:20">
      <c r="T2149" s="275"/>
    </row>
    <row r="2150" spans="20:20">
      <c r="T2150" s="275"/>
    </row>
    <row r="2151" spans="20:20">
      <c r="T2151" s="275"/>
    </row>
    <row r="2152" spans="20:20">
      <c r="T2152" s="275"/>
    </row>
    <row r="2153" spans="20:20">
      <c r="T2153" s="275"/>
    </row>
    <row r="2154" spans="20:20">
      <c r="T2154" s="275"/>
    </row>
    <row r="2155" spans="20:20">
      <c r="T2155" s="275"/>
    </row>
    <row r="2156" spans="20:20">
      <c r="T2156" s="275"/>
    </row>
    <row r="2157" spans="20:20">
      <c r="T2157" s="275"/>
    </row>
    <row r="2158" spans="20:20">
      <c r="T2158" s="275"/>
    </row>
    <row r="2159" spans="20:20">
      <c r="T2159" s="275"/>
    </row>
    <row r="2160" spans="20:20">
      <c r="T2160" s="275"/>
    </row>
    <row r="2161" spans="20:20">
      <c r="T2161" s="275"/>
    </row>
    <row r="2162" spans="20:20">
      <c r="T2162" s="275"/>
    </row>
    <row r="2163" spans="20:20">
      <c r="T2163" s="275"/>
    </row>
    <row r="2164" spans="20:20">
      <c r="T2164" s="275"/>
    </row>
    <row r="2165" spans="20:20">
      <c r="T2165" s="275"/>
    </row>
    <row r="2166" spans="20:20">
      <c r="T2166" s="275"/>
    </row>
    <row r="2167" spans="20:20">
      <c r="T2167" s="275"/>
    </row>
    <row r="2168" spans="20:20">
      <c r="T2168" s="275"/>
    </row>
    <row r="2169" spans="20:20">
      <c r="T2169" s="275"/>
    </row>
    <row r="2170" spans="20:20">
      <c r="T2170" s="275"/>
    </row>
    <row r="2171" spans="20:20">
      <c r="T2171" s="275"/>
    </row>
    <row r="2172" spans="20:20">
      <c r="T2172" s="275"/>
    </row>
    <row r="2173" spans="20:20">
      <c r="T2173" s="275"/>
    </row>
    <row r="2174" spans="20:20">
      <c r="T2174" s="275"/>
    </row>
    <row r="2175" spans="20:20">
      <c r="T2175" s="275"/>
    </row>
    <row r="2176" spans="20:20">
      <c r="T2176" s="275"/>
    </row>
    <row r="2177" spans="20:20">
      <c r="T2177" s="275"/>
    </row>
    <row r="2178" spans="20:20">
      <c r="T2178" s="275"/>
    </row>
    <row r="2179" spans="20:20">
      <c r="T2179" s="275"/>
    </row>
    <row r="2180" spans="20:20">
      <c r="T2180" s="275"/>
    </row>
    <row r="2181" spans="20:20">
      <c r="T2181" s="275"/>
    </row>
    <row r="2182" spans="20:20">
      <c r="T2182" s="275"/>
    </row>
    <row r="2183" spans="20:20">
      <c r="T2183" s="275"/>
    </row>
    <row r="2184" spans="20:20">
      <c r="T2184" s="275"/>
    </row>
    <row r="2185" spans="20:20">
      <c r="T2185" s="275"/>
    </row>
    <row r="2186" spans="20:20">
      <c r="T2186" s="275"/>
    </row>
    <row r="2187" spans="20:20">
      <c r="T2187" s="275"/>
    </row>
    <row r="2188" spans="20:20">
      <c r="T2188" s="275"/>
    </row>
    <row r="2189" spans="20:20">
      <c r="T2189" s="275"/>
    </row>
    <row r="2190" spans="20:20">
      <c r="T2190" s="275"/>
    </row>
    <row r="2191" spans="20:20">
      <c r="T2191" s="275"/>
    </row>
    <row r="2192" spans="20:20">
      <c r="T2192" s="275"/>
    </row>
    <row r="2193" spans="20:20">
      <c r="T2193" s="275"/>
    </row>
    <row r="2194" spans="20:20">
      <c r="T2194" s="275"/>
    </row>
    <row r="2195" spans="20:20">
      <c r="T2195" s="275"/>
    </row>
    <row r="2196" spans="20:20">
      <c r="T2196" s="275"/>
    </row>
    <row r="2197" spans="20:20">
      <c r="T2197" s="275"/>
    </row>
    <row r="2198" spans="20:20">
      <c r="T2198" s="275"/>
    </row>
    <row r="2199" spans="20:20">
      <c r="T2199" s="275"/>
    </row>
    <row r="2200" spans="20:20">
      <c r="T2200" s="275"/>
    </row>
    <row r="2201" spans="20:20">
      <c r="T2201" s="275"/>
    </row>
    <row r="2202" spans="20:20">
      <c r="T2202" s="275"/>
    </row>
    <row r="2203" spans="20:20">
      <c r="T2203" s="275"/>
    </row>
    <row r="2204" spans="20:20">
      <c r="T2204" s="275"/>
    </row>
    <row r="2205" spans="20:20">
      <c r="T2205" s="275"/>
    </row>
    <row r="2206" spans="20:20">
      <c r="T2206" s="275"/>
    </row>
    <row r="2207" spans="20:20">
      <c r="T2207" s="275"/>
    </row>
    <row r="2208" spans="20:20">
      <c r="T2208" s="275"/>
    </row>
    <row r="2209" spans="20:20">
      <c r="T2209" s="275"/>
    </row>
    <row r="2210" spans="20:20">
      <c r="T2210" s="275"/>
    </row>
    <row r="2211" spans="20:20">
      <c r="T2211" s="275"/>
    </row>
    <row r="2212" spans="20:20">
      <c r="T2212" s="275"/>
    </row>
    <row r="2213" spans="20:20">
      <c r="T2213" s="275"/>
    </row>
    <row r="2214" spans="20:20">
      <c r="T2214" s="275"/>
    </row>
    <row r="2215" spans="20:20">
      <c r="T2215" s="275"/>
    </row>
    <row r="2216" spans="20:20">
      <c r="T2216" s="275"/>
    </row>
    <row r="2217" spans="20:20">
      <c r="T2217" s="275"/>
    </row>
    <row r="2218" spans="20:20">
      <c r="T2218" s="275"/>
    </row>
    <row r="2219" spans="20:20">
      <c r="T2219" s="275"/>
    </row>
    <row r="2220" spans="20:20">
      <c r="T2220" s="275"/>
    </row>
    <row r="2221" spans="20:20">
      <c r="T2221" s="275"/>
    </row>
    <row r="2222" spans="20:20">
      <c r="T2222" s="275"/>
    </row>
    <row r="2223" spans="20:20">
      <c r="T2223" s="275"/>
    </row>
    <row r="2224" spans="20:20">
      <c r="T2224" s="275"/>
    </row>
    <row r="2225" spans="20:20">
      <c r="T2225" s="275"/>
    </row>
    <row r="2226" spans="20:20">
      <c r="T2226" s="275"/>
    </row>
    <row r="2227" spans="20:20">
      <c r="T2227" s="275"/>
    </row>
    <row r="2228" spans="20:20">
      <c r="T2228" s="275"/>
    </row>
    <row r="2229" spans="20:20">
      <c r="T2229" s="275"/>
    </row>
    <row r="2230" spans="20:20">
      <c r="T2230" s="275"/>
    </row>
    <row r="2231" spans="20:20">
      <c r="T2231" s="275"/>
    </row>
    <row r="2232" spans="20:20">
      <c r="T2232" s="275"/>
    </row>
    <row r="2233" spans="20:20">
      <c r="T2233" s="275"/>
    </row>
    <row r="2234" spans="20:20">
      <c r="T2234" s="275"/>
    </row>
    <row r="2235" spans="20:20">
      <c r="T2235" s="275"/>
    </row>
    <row r="2236" spans="20:20">
      <c r="T2236" s="275"/>
    </row>
    <row r="2237" spans="20:20">
      <c r="T2237" s="275"/>
    </row>
    <row r="2238" spans="20:20">
      <c r="T2238" s="275"/>
    </row>
    <row r="2239" spans="20:20">
      <c r="T2239" s="275"/>
    </row>
    <row r="2240" spans="20:20">
      <c r="T2240" s="275"/>
    </row>
    <row r="2241" spans="20:20">
      <c r="T2241" s="275"/>
    </row>
    <row r="2242" spans="20:20">
      <c r="T2242" s="275"/>
    </row>
    <row r="2243" spans="20:20">
      <c r="T2243" s="275"/>
    </row>
    <row r="2244" spans="20:20">
      <c r="T2244" s="275"/>
    </row>
    <row r="2245" spans="20:20">
      <c r="T2245" s="275"/>
    </row>
    <row r="2246" spans="20:20">
      <c r="T2246" s="275"/>
    </row>
    <row r="2247" spans="20:20">
      <c r="T2247" s="275"/>
    </row>
    <row r="2248" spans="20:20">
      <c r="T2248" s="275"/>
    </row>
    <row r="2249" spans="20:20">
      <c r="T2249" s="275"/>
    </row>
    <row r="2250" spans="20:20">
      <c r="T2250" s="275"/>
    </row>
    <row r="2251" spans="20:20">
      <c r="T2251" s="275"/>
    </row>
    <row r="2252" spans="20:20">
      <c r="T2252" s="275"/>
    </row>
    <row r="2253" spans="20:20">
      <c r="T2253" s="275"/>
    </row>
    <row r="2254" spans="20:20">
      <c r="T2254" s="275"/>
    </row>
    <row r="2255" spans="20:20">
      <c r="T2255" s="275"/>
    </row>
    <row r="2256" spans="20:20">
      <c r="T2256" s="275"/>
    </row>
    <row r="2257" spans="20:20">
      <c r="T2257" s="275"/>
    </row>
    <row r="2258" spans="20:20">
      <c r="T2258" s="275"/>
    </row>
    <row r="2259" spans="20:20">
      <c r="T2259" s="275"/>
    </row>
    <row r="2260" spans="20:20">
      <c r="T2260" s="275"/>
    </row>
    <row r="2261" spans="20:20">
      <c r="T2261" s="275"/>
    </row>
    <row r="2262" spans="20:20">
      <c r="T2262" s="275"/>
    </row>
    <row r="2263" spans="20:20">
      <c r="T2263" s="275"/>
    </row>
    <row r="2264" spans="20:20">
      <c r="T2264" s="275"/>
    </row>
    <row r="2265" spans="20:20">
      <c r="T2265" s="275"/>
    </row>
    <row r="2266" spans="20:20">
      <c r="T2266" s="275"/>
    </row>
    <row r="2267" spans="20:20">
      <c r="T2267" s="275"/>
    </row>
    <row r="2268" spans="20:20">
      <c r="T2268" s="275"/>
    </row>
    <row r="2269" spans="20:20">
      <c r="T2269" s="275"/>
    </row>
    <row r="2270" spans="20:20">
      <c r="T2270" s="275"/>
    </row>
    <row r="2271" spans="20:20">
      <c r="T2271" s="275"/>
    </row>
    <row r="2272" spans="20:20">
      <c r="T2272" s="275"/>
    </row>
    <row r="2273" spans="20:20">
      <c r="T2273" s="275"/>
    </row>
    <row r="2274" spans="20:20">
      <c r="T2274" s="275"/>
    </row>
    <row r="2275" spans="20:20">
      <c r="T2275" s="275"/>
    </row>
    <row r="2276" spans="20:20">
      <c r="T2276" s="275"/>
    </row>
    <row r="2277" spans="20:20">
      <c r="T2277" s="275"/>
    </row>
    <row r="2278" spans="20:20">
      <c r="T2278" s="275"/>
    </row>
    <row r="2279" spans="20:20">
      <c r="T2279" s="275"/>
    </row>
    <row r="2280" spans="20:20">
      <c r="T2280" s="275"/>
    </row>
    <row r="2281" spans="20:20">
      <c r="T2281" s="275"/>
    </row>
    <row r="2282" spans="20:20">
      <c r="T2282" s="275"/>
    </row>
    <row r="2283" spans="20:20">
      <c r="T2283" s="275"/>
    </row>
    <row r="2284" spans="20:20">
      <c r="T2284" s="275"/>
    </row>
    <row r="2285" spans="20:20">
      <c r="T2285" s="275"/>
    </row>
    <row r="2286" spans="20:20">
      <c r="T2286" s="275"/>
    </row>
    <row r="2287" spans="20:20">
      <c r="T2287" s="275"/>
    </row>
    <row r="2288" spans="20:20">
      <c r="T2288" s="275"/>
    </row>
    <row r="2289" spans="20:20">
      <c r="T2289" s="275"/>
    </row>
    <row r="2290" spans="20:20">
      <c r="T2290" s="275"/>
    </row>
    <row r="2291" spans="20:20">
      <c r="T2291" s="275"/>
    </row>
    <row r="2292" spans="20:20">
      <c r="T2292" s="275"/>
    </row>
    <row r="2293" spans="20:20">
      <c r="T2293" s="275"/>
    </row>
    <row r="2294" spans="20:20">
      <c r="T2294" s="275"/>
    </row>
    <row r="2295" spans="20:20">
      <c r="T2295" s="275"/>
    </row>
    <row r="2296" spans="20:20">
      <c r="T2296" s="275"/>
    </row>
    <row r="2297" spans="20:20">
      <c r="T2297" s="275"/>
    </row>
    <row r="2298" spans="20:20">
      <c r="T2298" s="275"/>
    </row>
    <row r="2299" spans="20:20">
      <c r="T2299" s="275"/>
    </row>
    <row r="2300" spans="20:20">
      <c r="T2300" s="275"/>
    </row>
    <row r="2301" spans="20:20">
      <c r="T2301" s="275"/>
    </row>
    <row r="2302" spans="20:20">
      <c r="T2302" s="275"/>
    </row>
    <row r="2303" spans="20:20">
      <c r="T2303" s="275"/>
    </row>
    <row r="2304" spans="20:20">
      <c r="T2304" s="275"/>
    </row>
    <row r="2305" spans="20:20">
      <c r="T2305" s="275"/>
    </row>
    <row r="2306" spans="20:20">
      <c r="T2306" s="275"/>
    </row>
    <row r="2307" spans="20:20">
      <c r="T2307" s="275"/>
    </row>
    <row r="2308" spans="20:20">
      <c r="T2308" s="275"/>
    </row>
    <row r="2309" spans="20:20">
      <c r="T2309" s="275"/>
    </row>
    <row r="2310" spans="20:20">
      <c r="T2310" s="275"/>
    </row>
    <row r="2311" spans="20:20">
      <c r="T2311" s="275"/>
    </row>
    <row r="2312" spans="20:20">
      <c r="T2312" s="275"/>
    </row>
    <row r="2313" spans="20:20">
      <c r="T2313" s="275"/>
    </row>
    <row r="2314" spans="20:20">
      <c r="T2314" s="275"/>
    </row>
    <row r="2315" spans="20:20">
      <c r="T2315" s="275"/>
    </row>
    <row r="2316" spans="20:20">
      <c r="T2316" s="275"/>
    </row>
    <row r="2317" spans="20:20">
      <c r="T2317" s="275"/>
    </row>
    <row r="2318" spans="20:20">
      <c r="T2318" s="275"/>
    </row>
    <row r="2319" spans="20:20">
      <c r="T2319" s="275"/>
    </row>
    <row r="2320" spans="20:20">
      <c r="T2320" s="275"/>
    </row>
    <row r="2321" spans="20:20">
      <c r="T2321" s="275"/>
    </row>
    <row r="2322" spans="20:20">
      <c r="T2322" s="275"/>
    </row>
    <row r="2323" spans="20:20">
      <c r="T2323" s="275"/>
    </row>
    <row r="2324" spans="20:20">
      <c r="T2324" s="275"/>
    </row>
    <row r="2325" spans="20:20">
      <c r="T2325" s="275"/>
    </row>
    <row r="2326" spans="20:20">
      <c r="T2326" s="275"/>
    </row>
    <row r="2327" spans="20:20">
      <c r="T2327" s="275"/>
    </row>
    <row r="2328" spans="20:20">
      <c r="T2328" s="275"/>
    </row>
    <row r="2329" spans="20:20">
      <c r="T2329" s="275"/>
    </row>
    <row r="2330" spans="20:20">
      <c r="T2330" s="275"/>
    </row>
    <row r="2331" spans="20:20">
      <c r="T2331" s="275"/>
    </row>
    <row r="2332" spans="20:20">
      <c r="T2332" s="275"/>
    </row>
    <row r="2333" spans="20:20">
      <c r="T2333" s="275"/>
    </row>
    <row r="2334" spans="20:20">
      <c r="T2334" s="275"/>
    </row>
    <row r="2335" spans="20:20">
      <c r="T2335" s="275"/>
    </row>
    <row r="2336" spans="20:20">
      <c r="T2336" s="275"/>
    </row>
    <row r="2337" spans="20:20">
      <c r="T2337" s="275"/>
    </row>
    <row r="2338" spans="20:20">
      <c r="T2338" s="275"/>
    </row>
    <row r="2339" spans="20:20">
      <c r="T2339" s="275"/>
    </row>
    <row r="2340" spans="20:20">
      <c r="T2340" s="275"/>
    </row>
    <row r="2341" spans="20:20">
      <c r="T2341" s="275"/>
    </row>
    <row r="2342" spans="20:20">
      <c r="T2342" s="275"/>
    </row>
    <row r="2343" spans="20:20">
      <c r="T2343" s="275"/>
    </row>
    <row r="2344" spans="20:20">
      <c r="T2344" s="275"/>
    </row>
    <row r="2345" spans="20:20">
      <c r="T2345" s="275"/>
    </row>
    <row r="2346" spans="20:20">
      <c r="T2346" s="275"/>
    </row>
    <row r="2347" spans="20:20">
      <c r="T2347" s="275"/>
    </row>
    <row r="2348" spans="20:20">
      <c r="T2348" s="275"/>
    </row>
    <row r="2349" spans="20:20">
      <c r="T2349" s="275"/>
    </row>
    <row r="2350" spans="20:20">
      <c r="T2350" s="275"/>
    </row>
    <row r="2351" spans="20:20">
      <c r="T2351" s="275"/>
    </row>
    <row r="2352" spans="20:20">
      <c r="T2352" s="275"/>
    </row>
    <row r="2353" spans="20:20">
      <c r="T2353" s="275"/>
    </row>
    <row r="2354" spans="20:20">
      <c r="T2354" s="275"/>
    </row>
    <row r="2355" spans="20:20">
      <c r="T2355" s="275"/>
    </row>
    <row r="2356" spans="20:20">
      <c r="T2356" s="275"/>
    </row>
    <row r="2357" spans="20:20">
      <c r="T2357" s="275"/>
    </row>
    <row r="2358" spans="20:20">
      <c r="T2358" s="275"/>
    </row>
    <row r="2359" spans="20:20">
      <c r="T2359" s="275"/>
    </row>
    <row r="2360" spans="20:20">
      <c r="T2360" s="275"/>
    </row>
    <row r="2361" spans="20:20">
      <c r="T2361" s="275"/>
    </row>
    <row r="2362" spans="20:20">
      <c r="T2362" s="275"/>
    </row>
    <row r="2363" spans="20:20">
      <c r="T2363" s="275"/>
    </row>
    <row r="2364" spans="20:20">
      <c r="T2364" s="275"/>
    </row>
    <row r="2365" spans="20:20">
      <c r="T2365" s="275"/>
    </row>
    <row r="2366" spans="20:20">
      <c r="T2366" s="275"/>
    </row>
    <row r="2367" spans="20:20">
      <c r="T2367" s="275"/>
    </row>
    <row r="2368" spans="20:20">
      <c r="T2368" s="275"/>
    </row>
    <row r="2369" spans="20:20">
      <c r="T2369" s="275"/>
    </row>
    <row r="2370" spans="20:20">
      <c r="T2370" s="275"/>
    </row>
    <row r="2371" spans="20:20">
      <c r="T2371" s="275"/>
    </row>
    <row r="2372" spans="20:20">
      <c r="T2372" s="275"/>
    </row>
    <row r="2373" spans="20:20">
      <c r="T2373" s="275"/>
    </row>
    <row r="2374" spans="20:20">
      <c r="T2374" s="275"/>
    </row>
    <row r="2375" spans="20:20">
      <c r="T2375" s="275"/>
    </row>
    <row r="2376" spans="20:20">
      <c r="T2376" s="275"/>
    </row>
    <row r="2377" spans="20:20">
      <c r="T2377" s="275"/>
    </row>
    <row r="2378" spans="20:20">
      <c r="T2378" s="275"/>
    </row>
    <row r="2379" spans="20:20">
      <c r="T2379" s="275"/>
    </row>
    <row r="2380" spans="20:20">
      <c r="T2380" s="275"/>
    </row>
    <row r="2381" spans="20:20">
      <c r="T2381" s="275"/>
    </row>
    <row r="2382" spans="20:20">
      <c r="T2382" s="275"/>
    </row>
    <row r="2383" spans="20:20">
      <c r="T2383" s="275"/>
    </row>
    <row r="2384" spans="20:20">
      <c r="T2384" s="275"/>
    </row>
    <row r="2385" spans="20:20">
      <c r="T2385" s="275"/>
    </row>
    <row r="2386" spans="20:20">
      <c r="T2386" s="275"/>
    </row>
    <row r="2387" spans="20:20">
      <c r="T2387" s="275"/>
    </row>
    <row r="2388" spans="20:20">
      <c r="T2388" s="275"/>
    </row>
    <row r="2389" spans="20:20">
      <c r="T2389" s="275"/>
    </row>
    <row r="2390" spans="20:20">
      <c r="T2390" s="275"/>
    </row>
    <row r="2391" spans="20:20">
      <c r="T2391" s="275"/>
    </row>
    <row r="2392" spans="20:20">
      <c r="T2392" s="275"/>
    </row>
    <row r="2393" spans="20:20">
      <c r="T2393" s="275"/>
    </row>
    <row r="2394" spans="20:20">
      <c r="T2394" s="275"/>
    </row>
    <row r="2395" spans="20:20">
      <c r="T2395" s="275"/>
    </row>
    <row r="2396" spans="20:20">
      <c r="T2396" s="275"/>
    </row>
    <row r="2397" spans="20:20">
      <c r="T2397" s="275"/>
    </row>
    <row r="2398" spans="20:20">
      <c r="T2398" s="275"/>
    </row>
    <row r="2399" spans="20:20">
      <c r="T2399" s="275"/>
    </row>
    <row r="2400" spans="20:20">
      <c r="T2400" s="275"/>
    </row>
    <row r="2401" spans="20:20">
      <c r="T2401" s="275"/>
    </row>
    <row r="2402" spans="20:20">
      <c r="T2402" s="275"/>
    </row>
    <row r="2403" spans="20:20">
      <c r="T2403" s="275"/>
    </row>
    <row r="2404" spans="20:20">
      <c r="T2404" s="275"/>
    </row>
    <row r="2405" spans="20:20">
      <c r="T2405" s="275"/>
    </row>
    <row r="2406" spans="20:20">
      <c r="T2406" s="275"/>
    </row>
    <row r="2407" spans="20:20">
      <c r="T2407" s="275"/>
    </row>
    <row r="2408" spans="20:20">
      <c r="T2408" s="275"/>
    </row>
    <row r="2409" spans="20:20">
      <c r="T2409" s="275"/>
    </row>
    <row r="2410" spans="20:20">
      <c r="T2410" s="275"/>
    </row>
    <row r="2411" spans="20:20">
      <c r="T2411" s="275"/>
    </row>
    <row r="2412" spans="20:20">
      <c r="T2412" s="275"/>
    </row>
    <row r="2413" spans="20:20">
      <c r="T2413" s="275"/>
    </row>
    <row r="2414" spans="20:20">
      <c r="T2414" s="275"/>
    </row>
    <row r="2415" spans="20:20">
      <c r="T2415" s="275"/>
    </row>
    <row r="2416" spans="20:20">
      <c r="T2416" s="275"/>
    </row>
  </sheetData>
  <sheetProtection formatCells="0" formatColumns="0" formatRows="0" autoFilter="0"/>
  <protectedRanges>
    <protectedRange sqref="T8:T198" name="Rango4"/>
    <protectedRange sqref="H8:H198" name="Rango3"/>
    <protectedRange sqref="J8:M198" name="Rango1"/>
    <protectedRange sqref="B8:B198" name="Rango2"/>
  </protectedRanges>
  <autoFilter ref="A7:T61" xr:uid="{00000000-0001-0000-0500-000000000000}"/>
  <mergeCells count="8">
    <mergeCell ref="A6:B6"/>
    <mergeCell ref="J6:K6"/>
    <mergeCell ref="C208:F208"/>
    <mergeCell ref="N208:P208"/>
    <mergeCell ref="N6:O6"/>
    <mergeCell ref="P6:Q6"/>
    <mergeCell ref="L6:M6"/>
    <mergeCell ref="I199:M199"/>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bd_lista</vt:lpstr>
      <vt:lpstr>CUADRO</vt:lpstr>
      <vt:lpstr>Hoja de Trabajo para listado</vt:lpstr>
      <vt:lpstr>R1.02 (ex FORM. 9)</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Daniel Cuba Calle</cp:lastModifiedBy>
  <cp:lastPrinted>2022-10-05T13:15:45Z</cp:lastPrinted>
  <dcterms:created xsi:type="dcterms:W3CDTF">2014-07-03T21:21:01Z</dcterms:created>
  <dcterms:modified xsi:type="dcterms:W3CDTF">2024-05-07T21:35:10Z</dcterms:modified>
</cp:coreProperties>
</file>